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32E1EC84-68D6-43DD-A210-B176ED3E4893}" xr6:coauthVersionLast="47" xr6:coauthVersionMax="47" xr10:uidLastSave="{00000000-0000-0000-0000-000000000000}"/>
  <bookViews>
    <workbookView xWindow="28680" yWindow="-120" windowWidth="29040" windowHeight="16440" xr2:uid="{0D442251-539A-4921-94BB-B25B0A5319C9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Coordination!$R$1590:$R$1593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2" i="3"/>
  <c r="BS12" i="3"/>
  <c r="BR13" i="3"/>
  <c r="BS13" i="3"/>
  <c r="BR14" i="3"/>
  <c r="BS14" i="3"/>
  <c r="BR15" i="3"/>
  <c r="BS15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R31" i="3"/>
  <c r="BS32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Z47" i="4"/>
  <c r="CB47" i="4"/>
  <c r="CA47" i="4"/>
  <c r="BZ46" i="4"/>
  <c r="CB46" i="4"/>
  <c r="CA46" i="4"/>
  <c r="BZ45" i="4"/>
  <c r="CB45" i="4"/>
  <c r="CA45" i="4"/>
  <c r="BZ44" i="4"/>
  <c r="CB44" i="4"/>
  <c r="CA44" i="4"/>
  <c r="BZ43" i="4"/>
  <c r="CB43" i="4"/>
  <c r="CA43" i="4"/>
  <c r="BZ42" i="4"/>
  <c r="CB42" i="4"/>
  <c r="CA42" i="4"/>
  <c r="BZ41" i="4"/>
  <c r="CB41" i="4"/>
  <c r="CA41" i="4"/>
  <c r="BZ40" i="4"/>
  <c r="CB40" i="4"/>
  <c r="CA40" i="4"/>
  <c r="BZ39" i="4"/>
  <c r="CB39" i="4"/>
  <c r="CA39" i="4"/>
  <c r="BZ38" i="4"/>
  <c r="CB38" i="4"/>
  <c r="BZ37" i="4"/>
  <c r="CA38" i="4"/>
  <c r="CB37" i="4"/>
  <c r="CA37" i="4"/>
  <c r="BZ36" i="4"/>
  <c r="CB36" i="4"/>
  <c r="CA36" i="4"/>
  <c r="BZ35" i="4"/>
  <c r="CB35" i="4"/>
  <c r="CA35" i="4"/>
  <c r="BW47" i="4"/>
  <c r="BY47" i="4"/>
  <c r="BX47" i="4"/>
  <c r="BW46" i="4"/>
  <c r="BY46" i="4"/>
  <c r="BX46" i="4"/>
  <c r="BW45" i="4"/>
  <c r="BY45" i="4"/>
  <c r="BX45" i="4"/>
  <c r="BW44" i="4"/>
  <c r="BY44" i="4"/>
  <c r="BX44" i="4"/>
  <c r="BW43" i="4"/>
  <c r="BY43" i="4"/>
  <c r="BX43" i="4"/>
  <c r="BW42" i="4"/>
  <c r="BY42" i="4"/>
  <c r="BX42" i="4"/>
  <c r="BW41" i="4"/>
  <c r="BY41" i="4"/>
  <c r="BX41" i="4"/>
  <c r="BW40" i="4"/>
  <c r="BY40" i="4"/>
  <c r="BX40" i="4"/>
  <c r="BW39" i="4"/>
  <c r="BY39" i="4"/>
  <c r="BX39" i="4"/>
  <c r="BW38" i="4"/>
  <c r="BY38" i="4"/>
  <c r="BX38" i="4"/>
  <c r="BX37" i="4"/>
  <c r="BW37" i="4"/>
  <c r="BY37" i="4"/>
  <c r="BX36" i="4"/>
  <c r="BW36" i="4"/>
  <c r="BY36" i="4"/>
  <c r="BW35" i="4"/>
  <c r="BY35" i="4"/>
  <c r="BX35" i="4"/>
  <c r="BT47" i="4"/>
  <c r="BV47" i="4"/>
  <c r="BU47" i="4"/>
  <c r="BT46" i="4"/>
  <c r="BV46" i="4"/>
  <c r="BU46" i="4"/>
  <c r="BT45" i="4"/>
  <c r="BV45" i="4"/>
  <c r="BU45" i="4"/>
  <c r="BT44" i="4"/>
  <c r="BV44" i="4"/>
  <c r="BU44" i="4"/>
  <c r="BT43" i="4"/>
  <c r="BV43" i="4"/>
  <c r="BU43" i="4"/>
  <c r="BT42" i="4"/>
  <c r="BV42" i="4"/>
  <c r="BU42" i="4"/>
  <c r="BT41" i="4"/>
  <c r="BV41" i="4"/>
  <c r="BU41" i="4"/>
  <c r="BT40" i="4"/>
  <c r="BV40" i="4"/>
  <c r="BU40" i="4"/>
  <c r="BT39" i="4"/>
  <c r="BV39" i="4"/>
  <c r="BU39" i="4"/>
  <c r="BT38" i="4"/>
  <c r="BV38" i="4"/>
  <c r="BU38" i="4"/>
  <c r="BT37" i="4"/>
  <c r="BV37" i="4"/>
  <c r="BU37" i="4"/>
  <c r="BT36" i="4"/>
  <c r="BV36" i="4"/>
  <c r="BU36" i="4"/>
  <c r="BT35" i="4"/>
  <c r="BV35" i="4"/>
  <c r="BU35" i="4"/>
  <c r="BR48" i="4"/>
  <c r="BS48" i="4"/>
  <c r="BQ48" i="4"/>
  <c r="BR47" i="4"/>
  <c r="BS47" i="4"/>
  <c r="BQ47" i="4"/>
  <c r="BR46" i="4"/>
  <c r="BS46" i="4"/>
  <c r="BQ46" i="4"/>
  <c r="BR45" i="4"/>
  <c r="BS45" i="4"/>
  <c r="BQ45" i="4"/>
  <c r="BR44" i="4"/>
  <c r="BS44" i="4"/>
  <c r="BQ44" i="4"/>
  <c r="BR43" i="4"/>
  <c r="BS43" i="4"/>
  <c r="BQ43" i="4"/>
  <c r="BR42" i="4"/>
  <c r="BS42" i="4"/>
  <c r="BQ42" i="4"/>
  <c r="BR41" i="4"/>
  <c r="BS41" i="4"/>
  <c r="BQ41" i="4"/>
  <c r="BR40" i="4"/>
  <c r="BS40" i="4"/>
  <c r="BQ40" i="4"/>
  <c r="BR39" i="4"/>
  <c r="BS39" i="4"/>
  <c r="BQ39" i="4"/>
  <c r="BR38" i="4"/>
  <c r="BQ38" i="4"/>
  <c r="BS38" i="4"/>
  <c r="BR37" i="4"/>
  <c r="BS37" i="4"/>
  <c r="BQ37" i="4"/>
  <c r="BR36" i="4"/>
  <c r="BS36" i="4"/>
  <c r="BQ36" i="4"/>
  <c r="BR35" i="4"/>
  <c r="BS35" i="4"/>
  <c r="BQ35" i="4"/>
  <c r="CB31" i="4"/>
  <c r="BZ31" i="4"/>
  <c r="CA31" i="4"/>
  <c r="CB30" i="4"/>
  <c r="CA30" i="4"/>
  <c r="BZ30" i="4"/>
  <c r="CB29" i="4"/>
  <c r="CA29" i="4"/>
  <c r="BZ29" i="4"/>
  <c r="CB28" i="4"/>
  <c r="CA28" i="4"/>
  <c r="BZ28" i="4"/>
  <c r="CB27" i="4"/>
  <c r="BZ27" i="4"/>
  <c r="CA27" i="4"/>
  <c r="CB26" i="4"/>
  <c r="BZ26" i="4"/>
  <c r="CA26" i="4"/>
  <c r="CB25" i="4"/>
  <c r="BZ25" i="4"/>
  <c r="CA25" i="4"/>
  <c r="CB24" i="4"/>
  <c r="BZ24" i="4"/>
  <c r="CA24" i="4"/>
  <c r="CA23" i="4"/>
  <c r="CB23" i="4"/>
  <c r="BZ23" i="4"/>
  <c r="CB22" i="4"/>
  <c r="BZ22" i="4"/>
  <c r="CA22" i="4"/>
  <c r="CB21" i="4"/>
  <c r="BZ21" i="4"/>
  <c r="CA21" i="4"/>
  <c r="CB20" i="4"/>
  <c r="BZ20" i="4"/>
  <c r="CA20" i="4"/>
  <c r="CB19" i="4"/>
  <c r="BZ19" i="4"/>
  <c r="CA19" i="4"/>
  <c r="BW32" i="4"/>
  <c r="BY32" i="4"/>
  <c r="BW31" i="4"/>
  <c r="BY31" i="4"/>
  <c r="BX32" i="4"/>
  <c r="BW30" i="4"/>
  <c r="BY30" i="4"/>
  <c r="BX31" i="4"/>
  <c r="BX30" i="4"/>
  <c r="BW29" i="4"/>
  <c r="BY29" i="4"/>
  <c r="BX29" i="4"/>
  <c r="BW28" i="4"/>
  <c r="BY28" i="4"/>
  <c r="BW27" i="4"/>
  <c r="BY27" i="4"/>
  <c r="BX28" i="4"/>
  <c r="BX27" i="4"/>
  <c r="BW26" i="4"/>
  <c r="BY26" i="4"/>
  <c r="BW25" i="4"/>
  <c r="BX26" i="4"/>
  <c r="BY25" i="4"/>
  <c r="BX25" i="4"/>
  <c r="BW24" i="4"/>
  <c r="BY24" i="4"/>
  <c r="BX24" i="4"/>
  <c r="BW23" i="4"/>
  <c r="BY23" i="4"/>
  <c r="BX23" i="4"/>
  <c r="BW22" i="4"/>
  <c r="BY22" i="4"/>
  <c r="BW21" i="4"/>
  <c r="BY21" i="4"/>
  <c r="BX22" i="4"/>
  <c r="BX21" i="4"/>
  <c r="BW20" i="4"/>
  <c r="BY20" i="4"/>
  <c r="BX20" i="4"/>
  <c r="BW19" i="4"/>
  <c r="BY19" i="4"/>
  <c r="BX19" i="4"/>
  <c r="BU32" i="4"/>
  <c r="BT32" i="4"/>
  <c r="BV32" i="4"/>
  <c r="BU31" i="4"/>
  <c r="BT31" i="4"/>
  <c r="BV31" i="4"/>
  <c r="BU30" i="4"/>
  <c r="BT30" i="4"/>
  <c r="BV30" i="4"/>
  <c r="BU29" i="4"/>
  <c r="BT29" i="4"/>
  <c r="BV29" i="4"/>
  <c r="BU28" i="4"/>
  <c r="BT28" i="4"/>
  <c r="BV28" i="4"/>
  <c r="BU27" i="4"/>
  <c r="BT27" i="4"/>
  <c r="BV27" i="4"/>
  <c r="BU26" i="4"/>
  <c r="BT26" i="4"/>
  <c r="BV26" i="4"/>
  <c r="BU25" i="4"/>
  <c r="BT25" i="4"/>
  <c r="BV25" i="4"/>
  <c r="BU24" i="4"/>
  <c r="BT24" i="4"/>
  <c r="BV24" i="4"/>
  <c r="BU23" i="4"/>
  <c r="BT23" i="4"/>
  <c r="BV23" i="4"/>
  <c r="BU22" i="4"/>
  <c r="BT22" i="4"/>
  <c r="BV22" i="4"/>
  <c r="BU21" i="4"/>
  <c r="BT21" i="4"/>
  <c r="BV21" i="4"/>
  <c r="BU20" i="4"/>
  <c r="BT20" i="4"/>
  <c r="BV20" i="4"/>
  <c r="BU19" i="4"/>
  <c r="BT19" i="4"/>
  <c r="BV19" i="4"/>
  <c r="BS32" i="4"/>
  <c r="BR32" i="4"/>
  <c r="BS31" i="4"/>
  <c r="BQ32" i="4"/>
  <c r="BR31" i="4"/>
  <c r="BS30" i="4"/>
  <c r="BQ31" i="4"/>
  <c r="BR30" i="4"/>
  <c r="BS29" i="4"/>
  <c r="BQ30" i="4"/>
  <c r="BR29" i="4"/>
  <c r="BS28" i="4"/>
  <c r="BQ29" i="4"/>
  <c r="BR28" i="4"/>
  <c r="BQ28" i="4"/>
  <c r="BS27" i="4"/>
  <c r="BR27" i="4"/>
  <c r="BQ27" i="4"/>
  <c r="BS26" i="4"/>
  <c r="BQ26" i="4"/>
  <c r="BR26" i="4"/>
  <c r="BS25" i="4"/>
  <c r="BR25" i="4"/>
  <c r="BQ25" i="4"/>
  <c r="BS24" i="4"/>
  <c r="BR24" i="4"/>
  <c r="BQ24" i="4"/>
  <c r="BS23" i="4"/>
  <c r="BR23" i="4"/>
  <c r="BQ23" i="4"/>
  <c r="BS22" i="4"/>
  <c r="BR22" i="4"/>
  <c r="BQ22" i="4"/>
  <c r="BS21" i="4"/>
  <c r="BR21" i="4"/>
  <c r="BS20" i="4"/>
  <c r="BQ21" i="4"/>
  <c r="BR20" i="4"/>
  <c r="BQ20" i="4"/>
  <c r="BS19" i="4"/>
  <c r="BR19" i="4"/>
  <c r="BQ19" i="4"/>
  <c r="CB15" i="4"/>
  <c r="BZ15" i="4"/>
  <c r="CA15" i="4"/>
  <c r="CB14" i="4"/>
  <c r="BZ14" i="4"/>
  <c r="CA14" i="4"/>
  <c r="CB13" i="4"/>
  <c r="BZ13" i="4"/>
  <c r="CA13" i="4"/>
  <c r="CB12" i="4"/>
  <c r="BZ12" i="4"/>
  <c r="CA12" i="4"/>
  <c r="CB11" i="4"/>
  <c r="BZ11" i="4"/>
  <c r="CA11" i="4"/>
  <c r="CB10" i="4"/>
  <c r="BZ10" i="4"/>
  <c r="CA10" i="4"/>
  <c r="CB9" i="4"/>
  <c r="BZ9" i="4"/>
  <c r="CA9" i="4"/>
  <c r="CB8" i="4"/>
  <c r="BZ8" i="4"/>
  <c r="CA8" i="4"/>
  <c r="CB7" i="4"/>
  <c r="BZ7" i="4"/>
  <c r="CA7" i="4"/>
  <c r="CB6" i="4"/>
  <c r="BZ6" i="4"/>
  <c r="CA6" i="4"/>
  <c r="CB5" i="4"/>
  <c r="BZ5" i="4"/>
  <c r="CA5" i="4"/>
  <c r="CB4" i="4"/>
  <c r="BZ4" i="4"/>
  <c r="CA4" i="4"/>
  <c r="CB3" i="4"/>
  <c r="BZ3" i="4"/>
  <c r="CA3" i="4"/>
  <c r="CB2" i="4"/>
  <c r="AV4" i="2" s="1"/>
  <c r="BZ2" i="4"/>
  <c r="AV2" i="2" s="1"/>
  <c r="CA2" i="4"/>
  <c r="AV3" i="2" s="1"/>
  <c r="BY15" i="4"/>
  <c r="BX15" i="4"/>
  <c r="BW15" i="4"/>
  <c r="BY14" i="4"/>
  <c r="BX14" i="4"/>
  <c r="BW14" i="4"/>
  <c r="BY13" i="4"/>
  <c r="BX13" i="4"/>
  <c r="BW13" i="4"/>
  <c r="BY12" i="4"/>
  <c r="BX12" i="4"/>
  <c r="BW12" i="4"/>
  <c r="BY11" i="4"/>
  <c r="BX11" i="4"/>
  <c r="BW11" i="4"/>
  <c r="BY10" i="4"/>
  <c r="BX10" i="4"/>
  <c r="BW10" i="4"/>
  <c r="BY9" i="4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Y3" i="4"/>
  <c r="BX3" i="4"/>
  <c r="BW3" i="4"/>
  <c r="BY2" i="4"/>
  <c r="AS4" i="2" s="1"/>
  <c r="BX2" i="4"/>
  <c r="AS3" i="2" s="1"/>
  <c r="BW2" i="4"/>
  <c r="AS2" i="2" s="1"/>
  <c r="BV14" i="4"/>
  <c r="BU14" i="4"/>
  <c r="BT14" i="4"/>
  <c r="BV13" i="4"/>
  <c r="BU13" i="4"/>
  <c r="BT13" i="4"/>
  <c r="BV12" i="4"/>
  <c r="BU12" i="4"/>
  <c r="BT12" i="4"/>
  <c r="BV11" i="4"/>
  <c r="BU11" i="4"/>
  <c r="BT11" i="4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R16" i="4"/>
  <c r="BS15" i="4"/>
  <c r="BQ15" i="4"/>
  <c r="BR15" i="4"/>
  <c r="BS14" i="4"/>
  <c r="BQ14" i="4"/>
  <c r="BR14" i="4"/>
  <c r="BS13" i="4"/>
  <c r="BQ13" i="4"/>
  <c r="BR13" i="4"/>
  <c r="BS12" i="4"/>
  <c r="BQ12" i="4"/>
  <c r="BR12" i="4"/>
  <c r="BS11" i="4"/>
  <c r="BQ11" i="4"/>
  <c r="BR11" i="4"/>
  <c r="BS10" i="4"/>
  <c r="BQ10" i="4"/>
  <c r="BR10" i="4"/>
  <c r="BS9" i="4"/>
  <c r="BQ9" i="4"/>
  <c r="BR9" i="4"/>
  <c r="BS8" i="4"/>
  <c r="BQ8" i="4"/>
  <c r="BR8" i="4"/>
  <c r="BS7" i="4"/>
  <c r="BQ7" i="4"/>
  <c r="BR7" i="4"/>
  <c r="BS6" i="4"/>
  <c r="BQ6" i="4"/>
  <c r="BR6" i="4"/>
  <c r="BS5" i="4"/>
  <c r="BQ5" i="4"/>
  <c r="BR5" i="4"/>
  <c r="BS4" i="4"/>
  <c r="BQ4" i="4"/>
  <c r="BR4" i="4"/>
  <c r="BS3" i="4"/>
  <c r="BQ3" i="4"/>
  <c r="BR3" i="4"/>
  <c r="BS2" i="4"/>
  <c r="AM4" i="2" s="1"/>
  <c r="BR2" i="4"/>
  <c r="AL3" i="2" s="1"/>
  <c r="BQ2" i="4"/>
  <c r="AM2" i="2" s="1"/>
  <c r="BC47" i="4"/>
  <c r="BE47" i="4"/>
  <c r="BD47" i="4"/>
  <c r="BC46" i="4"/>
  <c r="BE46" i="4"/>
  <c r="BD46" i="4"/>
  <c r="BC45" i="4"/>
  <c r="BE45" i="4"/>
  <c r="BD45" i="4"/>
  <c r="BC44" i="4"/>
  <c r="BE44" i="4"/>
  <c r="BD44" i="4"/>
  <c r="BC43" i="4"/>
  <c r="BE43" i="4"/>
  <c r="BD43" i="4"/>
  <c r="BC42" i="4"/>
  <c r="BE42" i="4"/>
  <c r="BD42" i="4"/>
  <c r="BC41" i="4"/>
  <c r="BE41" i="4"/>
  <c r="BD41" i="4"/>
  <c r="BC40" i="4"/>
  <c r="BE40" i="4"/>
  <c r="BD40" i="4"/>
  <c r="BC39" i="4"/>
  <c r="BE39" i="4"/>
  <c r="BD39" i="4"/>
  <c r="BC38" i="4"/>
  <c r="BE38" i="4"/>
  <c r="BC37" i="4"/>
  <c r="BD38" i="4"/>
  <c r="BE37" i="4"/>
  <c r="BD37" i="4"/>
  <c r="BC36" i="4"/>
  <c r="BE36" i="4"/>
  <c r="BD36" i="4"/>
  <c r="BC35" i="4"/>
  <c r="BE35" i="4"/>
  <c r="BD35" i="4"/>
  <c r="AZ47" i="4"/>
  <c r="BB47" i="4"/>
  <c r="BA47" i="4"/>
  <c r="AZ46" i="4"/>
  <c r="BB46" i="4"/>
  <c r="BA46" i="4"/>
  <c r="AZ45" i="4"/>
  <c r="BB45" i="4"/>
  <c r="BA45" i="4"/>
  <c r="AZ44" i="4"/>
  <c r="BB44" i="4"/>
  <c r="BA44" i="4"/>
  <c r="AZ43" i="4"/>
  <c r="BB43" i="4"/>
  <c r="BA43" i="4"/>
  <c r="AZ42" i="4"/>
  <c r="BB42" i="4"/>
  <c r="BA42" i="4"/>
  <c r="AZ41" i="4"/>
  <c r="BB41" i="4"/>
  <c r="BA41" i="4"/>
  <c r="AZ40" i="4"/>
  <c r="BB40" i="4"/>
  <c r="BA40" i="4"/>
  <c r="AZ39" i="4"/>
  <c r="BB39" i="4"/>
  <c r="BA39" i="4"/>
  <c r="AZ38" i="4"/>
  <c r="BB38" i="4"/>
  <c r="BA38" i="4"/>
  <c r="BA37" i="4"/>
  <c r="AZ37" i="4"/>
  <c r="BB37" i="4"/>
  <c r="BA36" i="4"/>
  <c r="AZ36" i="4"/>
  <c r="BB36" i="4"/>
  <c r="AZ35" i="4"/>
  <c r="BB35" i="4"/>
  <c r="BA35" i="4"/>
  <c r="AW47" i="4"/>
  <c r="AY47" i="4"/>
  <c r="AX47" i="4"/>
  <c r="AW46" i="4"/>
  <c r="AY46" i="4"/>
  <c r="AX46" i="4"/>
  <c r="AW45" i="4"/>
  <c r="AY45" i="4"/>
  <c r="AX45" i="4"/>
  <c r="AW44" i="4"/>
  <c r="AY44" i="4"/>
  <c r="AX44" i="4"/>
  <c r="AW43" i="4"/>
  <c r="AY43" i="4"/>
  <c r="AX43" i="4"/>
  <c r="AW42" i="4"/>
  <c r="AY42" i="4"/>
  <c r="AX42" i="4"/>
  <c r="AW41" i="4"/>
  <c r="AY41" i="4"/>
  <c r="AX41" i="4"/>
  <c r="AW40" i="4"/>
  <c r="AY40" i="4"/>
  <c r="AX40" i="4"/>
  <c r="AW39" i="4"/>
  <c r="AY39" i="4"/>
  <c r="AX39" i="4"/>
  <c r="AW38" i="4"/>
  <c r="AY38" i="4"/>
  <c r="AX38" i="4"/>
  <c r="AW37" i="4"/>
  <c r="AY37" i="4"/>
  <c r="AX37" i="4"/>
  <c r="AW36" i="4"/>
  <c r="AY36" i="4"/>
  <c r="AX36" i="4"/>
  <c r="AW35" i="4"/>
  <c r="AY35" i="4"/>
  <c r="AX35" i="4"/>
  <c r="AU48" i="4"/>
  <c r="AV48" i="4"/>
  <c r="AT48" i="4"/>
  <c r="AU47" i="4"/>
  <c r="AV47" i="4"/>
  <c r="AT47" i="4"/>
  <c r="AU46" i="4"/>
  <c r="AV46" i="4"/>
  <c r="AT46" i="4"/>
  <c r="AU45" i="4"/>
  <c r="AV45" i="4"/>
  <c r="AT45" i="4"/>
  <c r="AU44" i="4"/>
  <c r="AV44" i="4"/>
  <c r="AT44" i="4"/>
  <c r="AU43" i="4"/>
  <c r="AV43" i="4"/>
  <c r="AT43" i="4"/>
  <c r="AU42" i="4"/>
  <c r="AV42" i="4"/>
  <c r="AT42" i="4"/>
  <c r="AU41" i="4"/>
  <c r="AV41" i="4"/>
  <c r="AT41" i="4"/>
  <c r="AU40" i="4"/>
  <c r="AV40" i="4"/>
  <c r="AT40" i="4"/>
  <c r="AU39" i="4"/>
  <c r="AV39" i="4"/>
  <c r="AT39" i="4"/>
  <c r="AU38" i="4"/>
  <c r="AT38" i="4"/>
  <c r="AV38" i="4"/>
  <c r="AU37" i="4"/>
  <c r="AV37" i="4"/>
  <c r="AT37" i="4"/>
  <c r="AU36" i="4"/>
  <c r="AV36" i="4"/>
  <c r="AT36" i="4"/>
  <c r="AU35" i="4"/>
  <c r="AV35" i="4"/>
  <c r="AT35" i="4"/>
  <c r="BE31" i="4"/>
  <c r="BC31" i="4"/>
  <c r="BD31" i="4"/>
  <c r="BE30" i="4"/>
  <c r="BD30" i="4"/>
  <c r="BC30" i="4"/>
  <c r="BE29" i="4"/>
  <c r="BD29" i="4"/>
  <c r="BC29" i="4"/>
  <c r="BE28" i="4"/>
  <c r="BD28" i="4"/>
  <c r="BC28" i="4"/>
  <c r="BE27" i="4"/>
  <c r="BC27" i="4"/>
  <c r="BD27" i="4"/>
  <c r="BE26" i="4"/>
  <c r="BC26" i="4"/>
  <c r="BD26" i="4"/>
  <c r="BE25" i="4"/>
  <c r="BC25" i="4"/>
  <c r="BD25" i="4"/>
  <c r="BE24" i="4"/>
  <c r="BC24" i="4"/>
  <c r="BD24" i="4"/>
  <c r="BD23" i="4"/>
  <c r="BE23" i="4"/>
  <c r="BC23" i="4"/>
  <c r="BE22" i="4"/>
  <c r="BC22" i="4"/>
  <c r="BD22" i="4"/>
  <c r="BE21" i="4"/>
  <c r="BC21" i="4"/>
  <c r="BD21" i="4"/>
  <c r="BE20" i="4"/>
  <c r="BC20" i="4"/>
  <c r="BD20" i="4"/>
  <c r="BE19" i="4"/>
  <c r="BC19" i="4"/>
  <c r="BD19" i="4"/>
  <c r="AZ32" i="4"/>
  <c r="BB32" i="4"/>
  <c r="AZ31" i="4"/>
  <c r="BB31" i="4"/>
  <c r="BA32" i="4"/>
  <c r="AZ30" i="4"/>
  <c r="BB30" i="4"/>
  <c r="BA31" i="4"/>
  <c r="BA30" i="4"/>
  <c r="AZ29" i="4"/>
  <c r="BB29" i="4"/>
  <c r="BA29" i="4"/>
  <c r="AZ28" i="4"/>
  <c r="BB28" i="4"/>
  <c r="AZ27" i="4"/>
  <c r="BB27" i="4"/>
  <c r="BA28" i="4"/>
  <c r="BA27" i="4"/>
  <c r="AZ26" i="4"/>
  <c r="BB26" i="4"/>
  <c r="AZ25" i="4"/>
  <c r="BA26" i="4"/>
  <c r="BB25" i="4"/>
  <c r="BA25" i="4"/>
  <c r="AZ24" i="4"/>
  <c r="BB24" i="4"/>
  <c r="BA24" i="4"/>
  <c r="AZ23" i="4"/>
  <c r="BB23" i="4"/>
  <c r="BA23" i="4"/>
  <c r="AZ22" i="4"/>
  <c r="BB22" i="4"/>
  <c r="AZ21" i="4"/>
  <c r="BB21" i="4"/>
  <c r="BA22" i="4"/>
  <c r="BA21" i="4"/>
  <c r="AZ20" i="4"/>
  <c r="BB20" i="4"/>
  <c r="BA20" i="4"/>
  <c r="AZ19" i="4"/>
  <c r="BB19" i="4"/>
  <c r="BA19" i="4"/>
  <c r="AX32" i="4"/>
  <c r="AW32" i="4"/>
  <c r="AY32" i="4"/>
  <c r="AX31" i="4"/>
  <c r="AW31" i="4"/>
  <c r="AY31" i="4"/>
  <c r="AX30" i="4"/>
  <c r="AW30" i="4"/>
  <c r="AY30" i="4"/>
  <c r="AX29" i="4"/>
  <c r="AW29" i="4"/>
  <c r="AY29" i="4"/>
  <c r="AX28" i="4"/>
  <c r="AW28" i="4"/>
  <c r="AY28" i="4"/>
  <c r="AX27" i="4"/>
  <c r="AW27" i="4"/>
  <c r="AY27" i="4"/>
  <c r="AX26" i="4"/>
  <c r="AW26" i="4"/>
  <c r="AY26" i="4"/>
  <c r="AX25" i="4"/>
  <c r="AW25" i="4"/>
  <c r="AY25" i="4"/>
  <c r="AX24" i="4"/>
  <c r="AW24" i="4"/>
  <c r="AY24" i="4"/>
  <c r="AX23" i="4"/>
  <c r="AW23" i="4"/>
  <c r="AY23" i="4"/>
  <c r="AX22" i="4"/>
  <c r="AW22" i="4"/>
  <c r="AY22" i="4"/>
  <c r="AX21" i="4"/>
  <c r="AW21" i="4"/>
  <c r="AY21" i="4"/>
  <c r="AX20" i="4"/>
  <c r="AW20" i="4"/>
  <c r="AY20" i="4"/>
  <c r="AX19" i="4"/>
  <c r="AW19" i="4"/>
  <c r="AY19" i="4"/>
  <c r="AV32" i="4"/>
  <c r="AU32" i="4"/>
  <c r="AV31" i="4"/>
  <c r="AT32" i="4"/>
  <c r="AU31" i="4"/>
  <c r="AV30" i="4"/>
  <c r="AT31" i="4"/>
  <c r="AU30" i="4"/>
  <c r="AV29" i="4"/>
  <c r="AT30" i="4"/>
  <c r="AU29" i="4"/>
  <c r="AV28" i="4"/>
  <c r="AT29" i="4"/>
  <c r="AU28" i="4"/>
  <c r="AT28" i="4"/>
  <c r="AV27" i="4"/>
  <c r="AU27" i="4"/>
  <c r="AT27" i="4"/>
  <c r="AV26" i="4"/>
  <c r="AT26" i="4"/>
  <c r="AU26" i="4"/>
  <c r="AV25" i="4"/>
  <c r="AU25" i="4"/>
  <c r="AT25" i="4"/>
  <c r="AV24" i="4"/>
  <c r="AU24" i="4"/>
  <c r="AT24" i="4"/>
  <c r="AV23" i="4"/>
  <c r="AU23" i="4"/>
  <c r="AT23" i="4"/>
  <c r="AV22" i="4"/>
  <c r="AU22" i="4"/>
  <c r="AT22" i="4"/>
  <c r="AV21" i="4"/>
  <c r="AU21" i="4"/>
  <c r="AV20" i="4"/>
  <c r="AT21" i="4"/>
  <c r="AU20" i="4"/>
  <c r="AT20" i="4"/>
  <c r="AV19" i="4"/>
  <c r="AU19" i="4"/>
  <c r="AT19" i="4"/>
  <c r="BE15" i="4"/>
  <c r="BC15" i="4"/>
  <c r="BD15" i="4"/>
  <c r="BE14" i="4"/>
  <c r="BC14" i="4"/>
  <c r="BD14" i="4"/>
  <c r="BE13" i="4"/>
  <c r="BC13" i="4"/>
  <c r="BD13" i="4"/>
  <c r="BE12" i="4"/>
  <c r="BC12" i="4"/>
  <c r="BD12" i="4"/>
  <c r="BE11" i="4"/>
  <c r="BC11" i="4"/>
  <c r="BD11" i="4"/>
  <c r="BE10" i="4"/>
  <c r="BC10" i="4"/>
  <c r="BD10" i="4"/>
  <c r="BE9" i="4"/>
  <c r="BC9" i="4"/>
  <c r="BD9" i="4"/>
  <c r="BE8" i="4"/>
  <c r="BC8" i="4"/>
  <c r="BD8" i="4"/>
  <c r="BE7" i="4"/>
  <c r="BC7" i="4"/>
  <c r="BD7" i="4"/>
  <c r="BE6" i="4"/>
  <c r="BC6" i="4"/>
  <c r="BD6" i="4"/>
  <c r="BE5" i="4"/>
  <c r="BC5" i="4"/>
  <c r="BD5" i="4"/>
  <c r="BE4" i="4"/>
  <c r="BC4" i="4"/>
  <c r="BD4" i="4"/>
  <c r="BE3" i="4"/>
  <c r="BC3" i="4"/>
  <c r="BD3" i="4"/>
  <c r="BE2" i="4"/>
  <c r="AH4" i="2" s="1"/>
  <c r="BC2" i="4"/>
  <c r="AH2" i="2" s="1"/>
  <c r="BD2" i="4"/>
  <c r="AH3" i="2" s="1"/>
  <c r="BB15" i="4"/>
  <c r="BA15" i="4"/>
  <c r="AZ15" i="4"/>
  <c r="BB14" i="4"/>
  <c r="BA14" i="4"/>
  <c r="AZ14" i="4"/>
  <c r="BB13" i="4"/>
  <c r="BA13" i="4"/>
  <c r="AZ13" i="4"/>
  <c r="BB12" i="4"/>
  <c r="BA12" i="4"/>
  <c r="AZ12" i="4"/>
  <c r="BB11" i="4"/>
  <c r="BA11" i="4"/>
  <c r="AZ11" i="4"/>
  <c r="BB10" i="4"/>
  <c r="BA10" i="4"/>
  <c r="AZ10" i="4"/>
  <c r="BB9" i="4"/>
  <c r="BA9" i="4"/>
  <c r="AZ9" i="4"/>
  <c r="BB8" i="4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Z4" i="4"/>
  <c r="BB3" i="4"/>
  <c r="BA3" i="4"/>
  <c r="AZ3" i="4"/>
  <c r="BB2" i="4"/>
  <c r="AE4" i="2" s="1"/>
  <c r="BA2" i="4"/>
  <c r="AE3" i="2" s="1"/>
  <c r="AZ2" i="4"/>
  <c r="AE2" i="2" s="1"/>
  <c r="AY14" i="4"/>
  <c r="AX14" i="4"/>
  <c r="AW14" i="4"/>
  <c r="AY13" i="4"/>
  <c r="AX13" i="4"/>
  <c r="AW13" i="4"/>
  <c r="AY12" i="4"/>
  <c r="AX12" i="4"/>
  <c r="AW12" i="4"/>
  <c r="AY11" i="4"/>
  <c r="AX11" i="4"/>
  <c r="AW11" i="4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Y2" i="4"/>
  <c r="AB4" i="2" s="1"/>
  <c r="AX2" i="4"/>
  <c r="AA3" i="2" s="1"/>
  <c r="AW2" i="4"/>
  <c r="AB2" i="2" s="1"/>
  <c r="AU16" i="4"/>
  <c r="AV15" i="4"/>
  <c r="AT15" i="4"/>
  <c r="AU15" i="4"/>
  <c r="AV14" i="4"/>
  <c r="AT14" i="4"/>
  <c r="AU14" i="4"/>
  <c r="AV13" i="4"/>
  <c r="AT13" i="4"/>
  <c r="AU13" i="4"/>
  <c r="AV12" i="4"/>
  <c r="AT12" i="4"/>
  <c r="AU12" i="4"/>
  <c r="AV11" i="4"/>
  <c r="AT11" i="4"/>
  <c r="AU11" i="4"/>
  <c r="AV10" i="4"/>
  <c r="AT10" i="4"/>
  <c r="AU10" i="4"/>
  <c r="AV9" i="4"/>
  <c r="AT9" i="4"/>
  <c r="AU9" i="4"/>
  <c r="AV8" i="4"/>
  <c r="AT8" i="4"/>
  <c r="AU8" i="4"/>
  <c r="AV7" i="4"/>
  <c r="AT7" i="4"/>
  <c r="AU7" i="4"/>
  <c r="AV6" i="4"/>
  <c r="AT6" i="4"/>
  <c r="AU6" i="4"/>
  <c r="AV5" i="4"/>
  <c r="AT5" i="4"/>
  <c r="AU5" i="4"/>
  <c r="AV4" i="4"/>
  <c r="AT4" i="4"/>
  <c r="AU4" i="4"/>
  <c r="AV3" i="4"/>
  <c r="AT3" i="4"/>
  <c r="AU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4" i="4"/>
  <c r="BJ3" i="4"/>
  <c r="BJ2" i="4"/>
  <c r="BK2" i="4" s="1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M3" i="4" s="1"/>
  <c r="BI2" i="4"/>
  <c r="BM2" i="4" s="1"/>
  <c r="AC177" i="4"/>
  <c r="AC173" i="4"/>
  <c r="AC169" i="4"/>
  <c r="AC165" i="4"/>
  <c r="AC161" i="4"/>
  <c r="AC157" i="4"/>
  <c r="AC153" i="4"/>
  <c r="AC149" i="4"/>
  <c r="AC145" i="4"/>
  <c r="AC141" i="4"/>
  <c r="AC137" i="4"/>
  <c r="AC133" i="4"/>
  <c r="AC125" i="4"/>
  <c r="AC117" i="4"/>
  <c r="AC109" i="4"/>
  <c r="AC105" i="4"/>
  <c r="AC101" i="4"/>
  <c r="AC96" i="4"/>
  <c r="AC92" i="4"/>
  <c r="AC88" i="4"/>
  <c r="AC84" i="4"/>
  <c r="AC69" i="4"/>
  <c r="AC64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C3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4" i="4"/>
  <c r="AJ7" i="4"/>
  <c r="AJ6" i="4"/>
  <c r="AK6" i="4" s="1"/>
  <c r="AJ5" i="4"/>
  <c r="AK5" i="4" s="1"/>
  <c r="AJ4" i="4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R3" i="2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5" i="3"/>
  <c r="DW15" i="3"/>
  <c r="DV15" i="3"/>
  <c r="DX14" i="3"/>
  <c r="DW14" i="3"/>
  <c r="DV14" i="3"/>
  <c r="DX13" i="3"/>
  <c r="DW13" i="3"/>
  <c r="DV13" i="3"/>
  <c r="DX12" i="3"/>
  <c r="DW12" i="3"/>
  <c r="DV12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S4" i="2" s="1"/>
  <c r="DW2" i="3"/>
  <c r="CS3" i="2" s="1"/>
  <c r="DV2" i="3"/>
  <c r="CS2" i="2" s="1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CP3" i="2" s="1"/>
  <c r="DS5" i="3"/>
  <c r="DU4" i="3"/>
  <c r="DT4" i="3"/>
  <c r="DS4" i="3"/>
  <c r="DU3" i="3"/>
  <c r="DT3" i="3"/>
  <c r="DS3" i="3"/>
  <c r="DU2" i="3"/>
  <c r="CP4" i="2" s="1"/>
  <c r="DT2" i="3"/>
  <c r="DS2" i="3"/>
  <c r="CP2" i="2" s="1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CM4" i="2" s="1"/>
  <c r="DQ5" i="3"/>
  <c r="DP5" i="3"/>
  <c r="DR4" i="3"/>
  <c r="DQ4" i="3"/>
  <c r="DP4" i="3"/>
  <c r="DR3" i="3"/>
  <c r="DQ3" i="3"/>
  <c r="DP3" i="3"/>
  <c r="DR2" i="3"/>
  <c r="DQ2" i="3"/>
  <c r="CM3" i="2" s="1"/>
  <c r="DP2" i="3"/>
  <c r="CM2" i="2" s="1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CE4" i="2" s="1"/>
  <c r="DJ19" i="3"/>
  <c r="DI19" i="3"/>
  <c r="DK18" i="3"/>
  <c r="DJ18" i="3"/>
  <c r="DI18" i="3"/>
  <c r="DK15" i="3"/>
  <c r="DJ15" i="3"/>
  <c r="DI15" i="3"/>
  <c r="DK14" i="3"/>
  <c r="DJ14" i="3"/>
  <c r="DI14" i="3"/>
  <c r="DK13" i="3"/>
  <c r="DJ13" i="3"/>
  <c r="DI13" i="3"/>
  <c r="DK12" i="3"/>
  <c r="DJ12" i="3"/>
  <c r="DI12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CE2" i="2" s="1"/>
  <c r="DK6" i="3"/>
  <c r="DJ6" i="3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4" i="3"/>
  <c r="DG14" i="3"/>
  <c r="DF14" i="3"/>
  <c r="DH13" i="3"/>
  <c r="DG13" i="3"/>
  <c r="DF13" i="3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CC4" i="2" s="1"/>
  <c r="DG5" i="3"/>
  <c r="DF5" i="3"/>
  <c r="DH4" i="3"/>
  <c r="DG4" i="3"/>
  <c r="DF4" i="3"/>
  <c r="CC2" i="2" s="1"/>
  <c r="DH3" i="3"/>
  <c r="CB4" i="2" s="1"/>
  <c r="DG3" i="3"/>
  <c r="DF3" i="3"/>
  <c r="CB2" i="2" s="1"/>
  <c r="DH2" i="3"/>
  <c r="DG2" i="3"/>
  <c r="CC3" i="2" s="1"/>
  <c r="DF2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BZ3" i="2" s="1"/>
  <c r="DC3" i="3"/>
  <c r="BZ2" i="2" s="1"/>
  <c r="DE2" i="3"/>
  <c r="BZ4" i="2" s="1"/>
  <c r="DD2" i="3"/>
  <c r="DC2" i="3"/>
  <c r="BB10" i="2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5" i="3"/>
  <c r="AY15" i="3"/>
  <c r="BD14" i="3"/>
  <c r="AY14" i="3"/>
  <c r="BD13" i="3"/>
  <c r="AY13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BH11" i="2" s="1"/>
  <c r="AY4" i="3"/>
  <c r="BH10" i="2" s="1"/>
  <c r="BD3" i="3"/>
  <c r="AY3" i="3"/>
  <c r="BD2" i="3"/>
  <c r="BI11" i="2" s="1"/>
  <c r="AY2" i="3"/>
  <c r="BI10" i="2" s="1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5" i="3"/>
  <c r="AX15" i="3"/>
  <c r="BC14" i="3"/>
  <c r="AX14" i="3"/>
  <c r="BC13" i="3"/>
  <c r="AX13" i="3"/>
  <c r="BC12" i="3"/>
  <c r="AX12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BF11" i="2" s="1"/>
  <c r="AX5" i="3"/>
  <c r="BE10" i="2" s="1"/>
  <c r="BC4" i="3"/>
  <c r="AX4" i="3"/>
  <c r="BF10" i="2" s="1"/>
  <c r="BC3" i="3"/>
  <c r="AX3" i="3"/>
  <c r="BC2" i="3"/>
  <c r="BE11" i="2" s="1"/>
  <c r="AX2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4" i="3"/>
  <c r="AW14" i="3"/>
  <c r="BB13" i="3"/>
  <c r="AW13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C10" i="2" s="1"/>
  <c r="BB4" i="3"/>
  <c r="AW4" i="3"/>
  <c r="BB3" i="3"/>
  <c r="AW3" i="3"/>
  <c r="BB2" i="3"/>
  <c r="BB11" i="2" s="1"/>
  <c r="AW2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5" i="3"/>
  <c r="AV15" i="3"/>
  <c r="BA14" i="3"/>
  <c r="AV14" i="3"/>
  <c r="BA13" i="3"/>
  <c r="AV13" i="3"/>
  <c r="BA12" i="3"/>
  <c r="AV12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Y11" i="2" s="1"/>
  <c r="AV3" i="3"/>
  <c r="BA2" i="3"/>
  <c r="AV2" i="3"/>
  <c r="AY10" i="2" s="1"/>
  <c r="BE8" i="2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BH8" i="2" s="1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5" i="3"/>
  <c r="AL14" i="3"/>
  <c r="AL13" i="3"/>
  <c r="AL12" i="3"/>
  <c r="AL11" i="3"/>
  <c r="AL10" i="3"/>
  <c r="AL9" i="3"/>
  <c r="AL8" i="3"/>
  <c r="AL7" i="3"/>
  <c r="AL6" i="3"/>
  <c r="AL5" i="3"/>
  <c r="BF8" i="2" s="1"/>
  <c r="AL4" i="3"/>
  <c r="AL3" i="3"/>
  <c r="AL2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BB8" i="2" s="1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5" i="3"/>
  <c r="AJ14" i="3"/>
  <c r="AJ13" i="3"/>
  <c r="AJ12" i="3"/>
  <c r="AJ11" i="3"/>
  <c r="AJ10" i="3"/>
  <c r="AJ9" i="3"/>
  <c r="AJ8" i="3"/>
  <c r="AJ7" i="3"/>
  <c r="AY8" i="2" s="1"/>
  <c r="AJ6" i="3"/>
  <c r="AJ5" i="3"/>
  <c r="AJ4" i="3"/>
  <c r="AZ8" i="2" s="1"/>
  <c r="AJ3" i="3"/>
  <c r="AJ2" i="3"/>
  <c r="BF6" i="2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5" i="3"/>
  <c r="X14" i="3"/>
  <c r="X13" i="3"/>
  <c r="X12" i="3"/>
  <c r="X11" i="3"/>
  <c r="BH6" i="2" s="1"/>
  <c r="X10" i="3"/>
  <c r="BI6" i="2" s="1"/>
  <c r="X9" i="3"/>
  <c r="X8" i="3"/>
  <c r="X7" i="3"/>
  <c r="X6" i="3"/>
  <c r="X5" i="3"/>
  <c r="X4" i="3"/>
  <c r="AH2" i="3" s="1"/>
  <c r="X3" i="3"/>
  <c r="X2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BE6" i="2" s="1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BB6" i="2" s="1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5" i="3"/>
  <c r="U14" i="3"/>
  <c r="U13" i="3"/>
  <c r="U12" i="3"/>
  <c r="U11" i="3"/>
  <c r="U10" i="3"/>
  <c r="U9" i="3"/>
  <c r="U8" i="3"/>
  <c r="U7" i="3"/>
  <c r="U6" i="3"/>
  <c r="AZ6" i="2" s="1"/>
  <c r="U5" i="3"/>
  <c r="U4" i="3"/>
  <c r="U3" i="3"/>
  <c r="U2" i="3"/>
  <c r="AT6" i="3" s="1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5" i="3"/>
  <c r="S14" i="3"/>
  <c r="S13" i="3"/>
  <c r="S12" i="3"/>
  <c r="S11" i="3"/>
  <c r="S10" i="3"/>
  <c r="S9" i="3"/>
  <c r="S8" i="3"/>
  <c r="BH5" i="2" s="1"/>
  <c r="S7" i="3"/>
  <c r="S6" i="3"/>
  <c r="S5" i="3"/>
  <c r="BI5" i="2" s="1"/>
  <c r="S4" i="3"/>
  <c r="S3" i="3"/>
  <c r="S2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BF5" i="2" s="1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5" i="3"/>
  <c r="Q14" i="3"/>
  <c r="Q13" i="3"/>
  <c r="Q12" i="3"/>
  <c r="Q11" i="3"/>
  <c r="Q10" i="3"/>
  <c r="Q9" i="3"/>
  <c r="Q8" i="3"/>
  <c r="Q7" i="3"/>
  <c r="Q6" i="3"/>
  <c r="Q5" i="3"/>
  <c r="Q4" i="3"/>
  <c r="BB5" i="2" s="1"/>
  <c r="Q3" i="3"/>
  <c r="BC5" i="2" s="1"/>
  <c r="Q2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Y5" i="2" s="1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5" i="3"/>
  <c r="N14" i="3"/>
  <c r="N13" i="3"/>
  <c r="N12" i="3"/>
  <c r="N11" i="3"/>
  <c r="N10" i="3"/>
  <c r="N9" i="3"/>
  <c r="N8" i="3"/>
  <c r="N7" i="3"/>
  <c r="N6" i="3"/>
  <c r="BH4" i="2" s="1"/>
  <c r="N5" i="3"/>
  <c r="N4" i="3"/>
  <c r="N3" i="3"/>
  <c r="BI4" i="2" s="1"/>
  <c r="N2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5" i="3"/>
  <c r="M14" i="3"/>
  <c r="M13" i="3"/>
  <c r="M12" i="3"/>
  <c r="M11" i="3"/>
  <c r="M10" i="3"/>
  <c r="M9" i="3"/>
  <c r="M8" i="3"/>
  <c r="M7" i="3"/>
  <c r="M6" i="3"/>
  <c r="M5" i="3"/>
  <c r="M4" i="3"/>
  <c r="BF4" i="2" s="1"/>
  <c r="M3" i="3"/>
  <c r="M2" i="3"/>
  <c r="BE4" i="2" s="1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BB4" i="2" s="1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47" i="3"/>
  <c r="BO47" i="3"/>
  <c r="BL47" i="3"/>
  <c r="BG47" i="3"/>
  <c r="BF47" i="3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F32" i="3"/>
  <c r="BP31" i="3"/>
  <c r="BO31" i="3"/>
  <c r="BM31" i="3"/>
  <c r="BL31" i="3"/>
  <c r="BG31" i="3"/>
  <c r="BF31" i="3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O16" i="3"/>
  <c r="BG16" i="3"/>
  <c r="BP15" i="3"/>
  <c r="BO15" i="3"/>
  <c r="BL15" i="3"/>
  <c r="BG15" i="3"/>
  <c r="BF15" i="3"/>
  <c r="AC15" i="3"/>
  <c r="AR15" i="3" s="1"/>
  <c r="AB15" i="3"/>
  <c r="AQ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P14" i="2" s="1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Y7" i="2" s="1"/>
  <c r="BP3" i="3"/>
  <c r="BO3" i="3"/>
  <c r="BQ14" i="2" s="1"/>
  <c r="BM3" i="3"/>
  <c r="BL3" i="3"/>
  <c r="BG3" i="3"/>
  <c r="BF3" i="3"/>
  <c r="AC3" i="3"/>
  <c r="AR3" i="3" s="1"/>
  <c r="AB3" i="3"/>
  <c r="AQ3" i="3" s="1"/>
  <c r="AA3" i="3"/>
  <c r="BC7" i="2" s="1"/>
  <c r="Z3" i="3"/>
  <c r="AZ7" i="2" s="1"/>
  <c r="BP2" i="3"/>
  <c r="BP15" i="2" s="1"/>
  <c r="BO2" i="3"/>
  <c r="BM2" i="3"/>
  <c r="BP9" i="2" s="1"/>
  <c r="BL2" i="3"/>
  <c r="BP8" i="2" s="1"/>
  <c r="BG2" i="3"/>
  <c r="BQ3" i="2" s="1"/>
  <c r="BF2" i="3"/>
  <c r="BP2" i="2" s="1"/>
  <c r="AC2" i="3"/>
  <c r="BH7" i="2" s="1"/>
  <c r="AB2" i="3"/>
  <c r="AQ2" i="3" s="1"/>
  <c r="AA2" i="3"/>
  <c r="BB7" i="2" s="1"/>
  <c r="Z2" i="3"/>
  <c r="AO2" i="3" s="1"/>
  <c r="AY6" i="2" l="1"/>
  <c r="BE5" i="2"/>
  <c r="AE2" i="3"/>
  <c r="CB3" i="2"/>
  <c r="CO2" i="2"/>
  <c r="CO4" i="2"/>
  <c r="AF2" i="4"/>
  <c r="AP2" i="3"/>
  <c r="BM2" i="2" s="1"/>
  <c r="AB3" i="2"/>
  <c r="AM3" i="2"/>
  <c r="BC4" i="2"/>
  <c r="AF2" i="3"/>
  <c r="BC11" i="2"/>
  <c r="AP3" i="3"/>
  <c r="AR2" i="3"/>
  <c r="AD3" i="2"/>
  <c r="AO3" i="2"/>
  <c r="BI7" i="2"/>
  <c r="BQ9" i="2"/>
  <c r="AG2" i="3"/>
  <c r="CE3" i="2"/>
  <c r="CR2" i="2"/>
  <c r="CR4" i="2"/>
  <c r="AZ4" i="2"/>
  <c r="AZ5" i="2"/>
  <c r="AZ11" i="2"/>
  <c r="AT4" i="3"/>
  <c r="AT2" i="3" s="1"/>
  <c r="AG3" i="2"/>
  <c r="AR3" i="2"/>
  <c r="BF7" i="2"/>
  <c r="BQ8" i="2"/>
  <c r="CH3" i="2"/>
  <c r="CU2" i="2"/>
  <c r="CU4" i="2"/>
  <c r="BE7" i="2"/>
  <c r="X2" i="2"/>
  <c r="X4" i="2"/>
  <c r="AU3" i="2"/>
  <c r="BQ15" i="2"/>
  <c r="BY2" i="2"/>
  <c r="BY4" i="2"/>
  <c r="CL3" i="2"/>
  <c r="BI8" i="2"/>
  <c r="AO3" i="3"/>
  <c r="AA2" i="2"/>
  <c r="AA4" i="2"/>
  <c r="AL2" i="2"/>
  <c r="AL4" i="2"/>
  <c r="CO3" i="2"/>
  <c r="AO4" i="3"/>
  <c r="AD2" i="2"/>
  <c r="AD4" i="2"/>
  <c r="AO2" i="2"/>
  <c r="AO4" i="2"/>
  <c r="BP3" i="2"/>
  <c r="BC8" i="2"/>
  <c r="AZ10" i="2"/>
  <c r="AG2" i="2"/>
  <c r="AG4" i="2"/>
  <c r="AR2" i="2"/>
  <c r="AR4" i="2"/>
  <c r="BQ2" i="2"/>
  <c r="BC6" i="2"/>
  <c r="CH2" i="2"/>
  <c r="CH4" i="2"/>
  <c r="CU3" i="2"/>
  <c r="BQ12" i="2"/>
  <c r="X3" i="2"/>
  <c r="AU2" i="2"/>
  <c r="AU4" i="2"/>
  <c r="BY3" i="2"/>
  <c r="CL2" i="2"/>
  <c r="CL4" i="2"/>
  <c r="BQ11" i="2"/>
  <c r="BL2" i="2" l="1"/>
</calcChain>
</file>

<file path=xl/sharedStrings.xml><?xml version="1.0" encoding="utf-8"?>
<sst xmlns="http://schemas.openxmlformats.org/spreadsheetml/2006/main" count="1279" uniqueCount="339">
  <si>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</si>
  <si>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</si>
  <si>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</si>
  <si>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</si>
  <si>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</si>
  <si>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</si>
  <si>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</si>
  <si>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</si>
  <si>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</si>
  <si>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</si>
  <si>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</si>
  <si>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</si>
  <si>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</si>
  <si>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</si>
  <si>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</si>
  <si>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</si>
  <si>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</si>
  <si>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</si>
  <si>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</si>
  <si>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</si>
  <si>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</si>
  <si>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</si>
  <si>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</si>
  <si>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</si>
  <si>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</si>
  <si>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</si>
  <si>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</si>
  <si>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</si>
  <si>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</si>
  <si>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</si>
  <si>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</si>
  <si>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</si>
  <si>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</si>
  <si>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</si>
  <si>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</si>
  <si>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</si>
  <si>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</si>
  <si>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</si>
  <si>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</si>
  <si>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</si>
  <si>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</si>
  <si>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</si>
  <si>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</si>
  <si>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</si>
  <si>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</si>
  <si>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</si>
  <si>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</si>
  <si>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</si>
  <si>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</si>
  <si>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</si>
  <si>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</si>
  <si>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</si>
  <si>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</si>
  <si>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</si>
  <si>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</si>
  <si>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</si>
  <si>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</si>
  <si>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</si>
  <si>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</si>
  <si>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</si>
  <si>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</si>
  <si>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</si>
  <si>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</si>
  <si>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</si>
  <si>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</si>
  <si>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</si>
  <si>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</si>
  <si>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</si>
  <si>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</si>
  <si>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</si>
  <si>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</si>
  <si>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</si>
  <si>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</si>
  <si>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</si>
  <si>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</si>
  <si>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</si>
  <si>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</si>
  <si>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</si>
  <si>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</si>
  <si>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</si>
  <si>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</si>
  <si>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</si>
  <si>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</si>
  <si>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</si>
  <si>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</si>
  <si>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</si>
  <si>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</si>
  <si>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</si>
  <si>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</si>
  <si>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</si>
  <si>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</si>
  <si>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</si>
  <si>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</si>
  <si>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</si>
  <si>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</si>
  <si>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</si>
  <si>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</si>
  <si>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</si>
  <si>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</si>
  <si>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</si>
  <si>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</si>
  <si>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</si>
  <si>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</si>
  <si>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</si>
  <si>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</si>
  <si>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</si>
  <si>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</si>
  <si>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</si>
  <si>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</si>
  <si>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</si>
  <si>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</si>
  <si>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</si>
  <si>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</si>
  <si>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</si>
  <si>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</si>
  <si>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</si>
  <si>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</si>
  <si>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</si>
  <si>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</si>
  <si>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</si>
  <si>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</si>
  <si>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</si>
  <si>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</si>
  <si>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</si>
  <si>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</si>
  <si>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</si>
  <si>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</si>
  <si>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</si>
  <si>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</si>
  <si>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</si>
  <si>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</si>
  <si>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</si>
  <si>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</si>
  <si>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</si>
  <si>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</si>
  <si>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</si>
  <si>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</si>
  <si>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</si>
  <si>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</si>
  <si>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</si>
  <si>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</si>
  <si>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</si>
  <si>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</si>
  <si>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</si>
  <si>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</si>
  <si>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</si>
  <si>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</si>
  <si>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</si>
  <si>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</si>
  <si>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</si>
  <si>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</si>
  <si>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</si>
  <si>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</si>
  <si>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</si>
  <si>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</si>
  <si>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</si>
  <si>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</si>
  <si>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</si>
  <si>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</si>
  <si>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</si>
  <si>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</si>
  <si>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</si>
  <si>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</si>
  <si>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</si>
  <si>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</si>
  <si>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</si>
  <si>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</si>
  <si>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</si>
  <si>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</si>
  <si>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</si>
  <si>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</si>
  <si>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</si>
  <si>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</si>
  <si>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</si>
  <si>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</si>
  <si>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</si>
  <si>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</si>
  <si>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</si>
  <si>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</si>
  <si>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</si>
  <si>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</si>
  <si>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</si>
  <si>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</si>
  <si>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</si>
  <si>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</si>
  <si>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</si>
  <si>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</si>
  <si>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</si>
  <si>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</si>
  <si>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</si>
  <si>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</si>
  <si>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</si>
  <si>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</si>
  <si>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</si>
  <si>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</si>
  <si>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</si>
  <si>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</si>
  <si>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</si>
  <si>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</si>
  <si>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</si>
  <si>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</si>
  <si>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</si>
  <si>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</si>
  <si>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</si>
  <si>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</si>
  <si>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</si>
  <si>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</si>
  <si>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</si>
  <si>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</si>
  <si>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</si>
  <si>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</si>
  <si>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</si>
  <si>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</si>
  <si>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</si>
  <si>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</si>
  <si>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</si>
  <si>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</si>
  <si>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</si>
  <si>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</si>
  <si>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</si>
  <si>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</si>
  <si>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</si>
  <si>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</si>
  <si>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</si>
  <si>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</si>
  <si>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</si>
  <si>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</si>
  <si>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</si>
  <si>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</si>
  <si>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</si>
  <si>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</si>
  <si>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</si>
  <si>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</si>
  <si>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</si>
  <si>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</si>
  <si>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</si>
  <si>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</si>
  <si>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</si>
  <si>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</si>
  <si>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</si>
  <si>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</si>
  <si>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</si>
  <si>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</si>
  <si>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</si>
  <si>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</si>
  <si>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</si>
  <si>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</si>
  <si>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</si>
  <si>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</si>
  <si>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</si>
  <si>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</si>
  <si>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</si>
  <si>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</si>
  <si>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</si>
  <si>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</si>
  <si>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</si>
  <si>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</si>
  <si>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</si>
  <si>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</si>
  <si>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</si>
  <si>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</si>
  <si>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1342</t>
  </si>
  <si>
    <t>3423</t>
  </si>
  <si>
    <t>4231</t>
  </si>
  <si>
    <t>2314</t>
  </si>
  <si>
    <t>3142</t>
  </si>
  <si>
    <t>1423</t>
  </si>
  <si>
    <t>1324</t>
  </si>
  <si>
    <t>3241</t>
  </si>
  <si>
    <t>2413</t>
  </si>
  <si>
    <t>4132</t>
  </si>
  <si>
    <t>1321</t>
  </si>
  <si>
    <t>3214</t>
  </si>
  <si>
    <t>2143</t>
  </si>
  <si>
    <t>1432</t>
  </si>
  <si>
    <t>3421</t>
  </si>
  <si>
    <t>4213</t>
  </si>
  <si>
    <t>2132</t>
  </si>
  <si>
    <t>3243</t>
  </si>
  <si>
    <t>2431</t>
  </si>
  <si>
    <t>4312</t>
  </si>
  <si>
    <t>3124</t>
  </si>
  <si>
    <t>1241</t>
  </si>
  <si>
    <t>2412</t>
  </si>
  <si>
    <t>4123</t>
  </si>
  <si>
    <t>1231</t>
  </si>
  <si>
    <t>3143</t>
  </si>
  <si>
    <t>4321</t>
  </si>
  <si>
    <t>2142</t>
  </si>
  <si>
    <t>2341</t>
  </si>
  <si>
    <t>3413</t>
  </si>
  <si>
    <t>4324</t>
  </si>
  <si>
    <t>Rb</t>
  </si>
  <si>
    <t>Other</t>
  </si>
  <si>
    <t>Ab</t>
  </si>
  <si>
    <t>Aa</t>
  </si>
  <si>
    <t>Cb</t>
  </si>
  <si>
    <t>Ca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</si>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</sst>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Graph!$A$4:$A$528</c:f>
              <c:numCache>
                <c:formatCode>General</c:formatCode>
                <c:ptCount val="5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</c:numCache>
            </c:numRef>
          </c:xVal>
          <c:yVal>
            <c:numRef>
              <c:f>Graph!$D$5:$D$527</c:f>
              <c:numCache>
                <c:formatCode>General</c:formatCode>
                <c:ptCount val="5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E-49F4-976D-588B56EF787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Graph!$A$4:$A$528</c:f>
              <c:numCache>
                <c:formatCode>General</c:formatCode>
                <c:ptCount val="5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</c:numCache>
            </c:numRef>
          </c:xVal>
          <c:yVal>
            <c:numRef>
              <c:f>Graph!$B$5:$B$527</c:f>
              <c:numCache>
                <c:formatCode>General</c:formatCode>
                <c:ptCount val="5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3E-49F4-976D-588B56EF787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Graph!$A$4:$A$528</c:f>
              <c:numCache>
                <c:formatCode>General</c:formatCode>
                <c:ptCount val="5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</c:numCache>
            </c:numRef>
          </c:xVal>
          <c:yVal>
            <c:numRef>
              <c:f>Graph!$C$5:$C$527</c:f>
              <c:numCache>
                <c:formatCode>General</c:formatCode>
                <c:ptCount val="523"/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3E-49F4-976D-588B56EF787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Graph!$A$4:$A$528</c:f>
              <c:numCache>
                <c:formatCode>General</c:formatCode>
                <c:ptCount val="5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</c:numCache>
            </c:numRef>
          </c:xVal>
          <c:yVal>
            <c:numRef>
              <c:f>Graph!$E$5:$E$527</c:f>
              <c:numCache>
                <c:formatCode>General</c:formatCode>
                <c:ptCount val="523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21">
                  <c:v>4</c:v>
                </c:pt>
                <c:pt idx="52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3E-49F4-976D-588B56EF787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Graph!$A$4:$A$528</c:f>
              <c:numCache>
                <c:formatCode>General</c:formatCode>
                <c:ptCount val="5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</c:numCache>
            </c:numRef>
          </c:xVal>
          <c:yVal>
            <c:numRef>
              <c:f>Graph!$G$5:$G$527</c:f>
              <c:numCache>
                <c:formatCode>General</c:formatCode>
                <c:ptCount val="5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3E-49F4-976D-588B56EF787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Graph!$A$4:$A$528</c:f>
              <c:numCache>
                <c:formatCode>General</c:formatCode>
                <c:ptCount val="5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</c:numCache>
            </c:numRef>
          </c:xVal>
          <c:yVal>
            <c:numRef>
              <c:f>Graph!$H$5:$H$527</c:f>
              <c:numCache>
                <c:formatCode>General</c:formatCode>
                <c:ptCount val="5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3E-49F4-976D-588B56EF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5776"/>
        <c:axId val="137196256"/>
      </c:scatterChart>
      <c:valAx>
        <c:axId val="137195776"/>
        <c:scaling>
          <c:orientation val="minMax"/>
          <c:max val="527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37196256"/>
        <c:crosses val="autoZero"/>
        <c:crossBetween val="midCat"/>
      </c:valAx>
      <c:valAx>
        <c:axId val="13719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195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Graph!$A$530:$A$1078</c:f>
              <c:numCache>
                <c:formatCode>General</c:formatCode>
                <c:ptCount val="549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  <c:pt idx="264">
                  <c:v>793</c:v>
                </c:pt>
                <c:pt idx="265">
                  <c:v>794</c:v>
                </c:pt>
                <c:pt idx="266">
                  <c:v>795</c:v>
                </c:pt>
                <c:pt idx="267">
                  <c:v>796</c:v>
                </c:pt>
                <c:pt idx="268">
                  <c:v>797</c:v>
                </c:pt>
                <c:pt idx="269">
                  <c:v>798</c:v>
                </c:pt>
                <c:pt idx="270">
                  <c:v>799</c:v>
                </c:pt>
                <c:pt idx="271">
                  <c:v>800</c:v>
                </c:pt>
                <c:pt idx="272">
                  <c:v>801</c:v>
                </c:pt>
                <c:pt idx="273">
                  <c:v>802</c:v>
                </c:pt>
                <c:pt idx="274">
                  <c:v>803</c:v>
                </c:pt>
                <c:pt idx="275">
                  <c:v>804</c:v>
                </c:pt>
                <c:pt idx="276">
                  <c:v>805</c:v>
                </c:pt>
                <c:pt idx="277">
                  <c:v>806</c:v>
                </c:pt>
                <c:pt idx="278">
                  <c:v>807</c:v>
                </c:pt>
                <c:pt idx="279">
                  <c:v>808</c:v>
                </c:pt>
                <c:pt idx="280">
                  <c:v>809</c:v>
                </c:pt>
                <c:pt idx="281">
                  <c:v>810</c:v>
                </c:pt>
                <c:pt idx="282">
                  <c:v>811</c:v>
                </c:pt>
                <c:pt idx="283">
                  <c:v>812</c:v>
                </c:pt>
                <c:pt idx="284">
                  <c:v>813</c:v>
                </c:pt>
                <c:pt idx="285">
                  <c:v>814</c:v>
                </c:pt>
                <c:pt idx="286">
                  <c:v>815</c:v>
                </c:pt>
                <c:pt idx="287">
                  <c:v>816</c:v>
                </c:pt>
                <c:pt idx="288">
                  <c:v>817</c:v>
                </c:pt>
                <c:pt idx="289">
                  <c:v>818</c:v>
                </c:pt>
                <c:pt idx="290">
                  <c:v>819</c:v>
                </c:pt>
                <c:pt idx="291">
                  <c:v>820</c:v>
                </c:pt>
                <c:pt idx="292">
                  <c:v>821</c:v>
                </c:pt>
                <c:pt idx="293">
                  <c:v>822</c:v>
                </c:pt>
                <c:pt idx="294">
                  <c:v>823</c:v>
                </c:pt>
                <c:pt idx="295">
                  <c:v>824</c:v>
                </c:pt>
                <c:pt idx="296">
                  <c:v>825</c:v>
                </c:pt>
                <c:pt idx="297">
                  <c:v>826</c:v>
                </c:pt>
                <c:pt idx="298">
                  <c:v>827</c:v>
                </c:pt>
                <c:pt idx="299">
                  <c:v>828</c:v>
                </c:pt>
                <c:pt idx="300">
                  <c:v>829</c:v>
                </c:pt>
                <c:pt idx="301">
                  <c:v>830</c:v>
                </c:pt>
                <c:pt idx="302">
                  <c:v>831</c:v>
                </c:pt>
                <c:pt idx="303">
                  <c:v>832</c:v>
                </c:pt>
                <c:pt idx="304">
                  <c:v>833</c:v>
                </c:pt>
                <c:pt idx="305">
                  <c:v>834</c:v>
                </c:pt>
                <c:pt idx="306">
                  <c:v>835</c:v>
                </c:pt>
                <c:pt idx="307">
                  <c:v>836</c:v>
                </c:pt>
                <c:pt idx="308">
                  <c:v>837</c:v>
                </c:pt>
                <c:pt idx="309">
                  <c:v>838</c:v>
                </c:pt>
                <c:pt idx="310">
                  <c:v>839</c:v>
                </c:pt>
                <c:pt idx="311">
                  <c:v>840</c:v>
                </c:pt>
                <c:pt idx="312">
                  <c:v>841</c:v>
                </c:pt>
                <c:pt idx="313">
                  <c:v>842</c:v>
                </c:pt>
                <c:pt idx="314">
                  <c:v>843</c:v>
                </c:pt>
                <c:pt idx="315">
                  <c:v>844</c:v>
                </c:pt>
                <c:pt idx="316">
                  <c:v>845</c:v>
                </c:pt>
                <c:pt idx="317">
                  <c:v>846</c:v>
                </c:pt>
                <c:pt idx="318">
                  <c:v>847</c:v>
                </c:pt>
                <c:pt idx="319">
                  <c:v>848</c:v>
                </c:pt>
                <c:pt idx="320">
                  <c:v>849</c:v>
                </c:pt>
                <c:pt idx="321">
                  <c:v>850</c:v>
                </c:pt>
                <c:pt idx="322">
                  <c:v>851</c:v>
                </c:pt>
                <c:pt idx="323">
                  <c:v>852</c:v>
                </c:pt>
                <c:pt idx="324">
                  <c:v>853</c:v>
                </c:pt>
                <c:pt idx="325">
                  <c:v>854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859</c:v>
                </c:pt>
                <c:pt idx="331">
                  <c:v>860</c:v>
                </c:pt>
                <c:pt idx="332">
                  <c:v>861</c:v>
                </c:pt>
                <c:pt idx="333">
                  <c:v>862</c:v>
                </c:pt>
                <c:pt idx="334">
                  <c:v>863</c:v>
                </c:pt>
                <c:pt idx="335">
                  <c:v>864</c:v>
                </c:pt>
                <c:pt idx="336">
                  <c:v>865</c:v>
                </c:pt>
                <c:pt idx="337">
                  <c:v>866</c:v>
                </c:pt>
                <c:pt idx="338">
                  <c:v>867</c:v>
                </c:pt>
                <c:pt idx="339">
                  <c:v>868</c:v>
                </c:pt>
                <c:pt idx="340">
                  <c:v>869</c:v>
                </c:pt>
                <c:pt idx="341">
                  <c:v>870</c:v>
                </c:pt>
                <c:pt idx="342">
                  <c:v>871</c:v>
                </c:pt>
                <c:pt idx="343">
                  <c:v>872</c:v>
                </c:pt>
                <c:pt idx="344">
                  <c:v>873</c:v>
                </c:pt>
                <c:pt idx="345">
                  <c:v>874</c:v>
                </c:pt>
                <c:pt idx="346">
                  <c:v>875</c:v>
                </c:pt>
                <c:pt idx="347">
                  <c:v>876</c:v>
                </c:pt>
                <c:pt idx="348">
                  <c:v>877</c:v>
                </c:pt>
                <c:pt idx="349">
                  <c:v>878</c:v>
                </c:pt>
                <c:pt idx="350">
                  <c:v>879</c:v>
                </c:pt>
                <c:pt idx="351">
                  <c:v>880</c:v>
                </c:pt>
                <c:pt idx="352">
                  <c:v>881</c:v>
                </c:pt>
                <c:pt idx="353">
                  <c:v>882</c:v>
                </c:pt>
                <c:pt idx="354">
                  <c:v>883</c:v>
                </c:pt>
                <c:pt idx="355">
                  <c:v>884</c:v>
                </c:pt>
                <c:pt idx="356">
                  <c:v>885</c:v>
                </c:pt>
                <c:pt idx="357">
                  <c:v>886</c:v>
                </c:pt>
                <c:pt idx="358">
                  <c:v>887</c:v>
                </c:pt>
                <c:pt idx="359">
                  <c:v>888</c:v>
                </c:pt>
                <c:pt idx="360">
                  <c:v>889</c:v>
                </c:pt>
                <c:pt idx="361">
                  <c:v>890</c:v>
                </c:pt>
                <c:pt idx="362">
                  <c:v>891</c:v>
                </c:pt>
                <c:pt idx="363">
                  <c:v>892</c:v>
                </c:pt>
                <c:pt idx="364">
                  <c:v>893</c:v>
                </c:pt>
                <c:pt idx="365">
                  <c:v>894</c:v>
                </c:pt>
                <c:pt idx="366">
                  <c:v>895</c:v>
                </c:pt>
                <c:pt idx="367">
                  <c:v>896</c:v>
                </c:pt>
                <c:pt idx="368">
                  <c:v>897</c:v>
                </c:pt>
                <c:pt idx="369">
                  <c:v>898</c:v>
                </c:pt>
                <c:pt idx="370">
                  <c:v>899</c:v>
                </c:pt>
                <c:pt idx="371">
                  <c:v>900</c:v>
                </c:pt>
                <c:pt idx="372">
                  <c:v>901</c:v>
                </c:pt>
                <c:pt idx="373">
                  <c:v>902</c:v>
                </c:pt>
                <c:pt idx="374">
                  <c:v>903</c:v>
                </c:pt>
                <c:pt idx="375">
                  <c:v>904</c:v>
                </c:pt>
                <c:pt idx="376">
                  <c:v>905</c:v>
                </c:pt>
                <c:pt idx="377">
                  <c:v>906</c:v>
                </c:pt>
                <c:pt idx="378">
                  <c:v>907</c:v>
                </c:pt>
                <c:pt idx="379">
                  <c:v>908</c:v>
                </c:pt>
                <c:pt idx="380">
                  <c:v>909</c:v>
                </c:pt>
                <c:pt idx="381">
                  <c:v>910</c:v>
                </c:pt>
                <c:pt idx="382">
                  <c:v>911</c:v>
                </c:pt>
                <c:pt idx="383">
                  <c:v>912</c:v>
                </c:pt>
                <c:pt idx="384">
                  <c:v>913</c:v>
                </c:pt>
                <c:pt idx="385">
                  <c:v>914</c:v>
                </c:pt>
                <c:pt idx="386">
                  <c:v>915</c:v>
                </c:pt>
                <c:pt idx="387">
                  <c:v>916</c:v>
                </c:pt>
                <c:pt idx="388">
                  <c:v>917</c:v>
                </c:pt>
                <c:pt idx="389">
                  <c:v>918</c:v>
                </c:pt>
                <c:pt idx="390">
                  <c:v>919</c:v>
                </c:pt>
                <c:pt idx="391">
                  <c:v>920</c:v>
                </c:pt>
                <c:pt idx="392">
                  <c:v>921</c:v>
                </c:pt>
                <c:pt idx="393">
                  <c:v>922</c:v>
                </c:pt>
                <c:pt idx="394">
                  <c:v>923</c:v>
                </c:pt>
                <c:pt idx="395">
                  <c:v>924</c:v>
                </c:pt>
                <c:pt idx="396">
                  <c:v>925</c:v>
                </c:pt>
                <c:pt idx="397">
                  <c:v>926</c:v>
                </c:pt>
                <c:pt idx="398">
                  <c:v>927</c:v>
                </c:pt>
                <c:pt idx="399">
                  <c:v>928</c:v>
                </c:pt>
                <c:pt idx="400">
                  <c:v>929</c:v>
                </c:pt>
                <c:pt idx="401">
                  <c:v>930</c:v>
                </c:pt>
                <c:pt idx="402">
                  <c:v>931</c:v>
                </c:pt>
                <c:pt idx="403">
                  <c:v>932</c:v>
                </c:pt>
                <c:pt idx="404">
                  <c:v>933</c:v>
                </c:pt>
                <c:pt idx="405">
                  <c:v>934</c:v>
                </c:pt>
                <c:pt idx="406">
                  <c:v>935</c:v>
                </c:pt>
                <c:pt idx="407">
                  <c:v>936</c:v>
                </c:pt>
                <c:pt idx="408">
                  <c:v>937</c:v>
                </c:pt>
                <c:pt idx="409">
                  <c:v>938</c:v>
                </c:pt>
                <c:pt idx="410">
                  <c:v>939</c:v>
                </c:pt>
                <c:pt idx="411">
                  <c:v>940</c:v>
                </c:pt>
                <c:pt idx="412">
                  <c:v>941</c:v>
                </c:pt>
                <c:pt idx="413">
                  <c:v>942</c:v>
                </c:pt>
                <c:pt idx="414">
                  <c:v>943</c:v>
                </c:pt>
                <c:pt idx="415">
                  <c:v>944</c:v>
                </c:pt>
                <c:pt idx="416">
                  <c:v>945</c:v>
                </c:pt>
                <c:pt idx="417">
                  <c:v>946</c:v>
                </c:pt>
                <c:pt idx="418">
                  <c:v>947</c:v>
                </c:pt>
                <c:pt idx="419">
                  <c:v>948</c:v>
                </c:pt>
                <c:pt idx="420">
                  <c:v>949</c:v>
                </c:pt>
                <c:pt idx="421">
                  <c:v>950</c:v>
                </c:pt>
                <c:pt idx="422">
                  <c:v>951</c:v>
                </c:pt>
                <c:pt idx="423">
                  <c:v>952</c:v>
                </c:pt>
                <c:pt idx="424">
                  <c:v>953</c:v>
                </c:pt>
                <c:pt idx="425">
                  <c:v>954</c:v>
                </c:pt>
                <c:pt idx="426">
                  <c:v>955</c:v>
                </c:pt>
                <c:pt idx="427">
                  <c:v>956</c:v>
                </c:pt>
                <c:pt idx="428">
                  <c:v>957</c:v>
                </c:pt>
                <c:pt idx="429">
                  <c:v>958</c:v>
                </c:pt>
                <c:pt idx="430">
                  <c:v>959</c:v>
                </c:pt>
                <c:pt idx="431">
                  <c:v>960</c:v>
                </c:pt>
                <c:pt idx="432">
                  <c:v>961</c:v>
                </c:pt>
                <c:pt idx="433">
                  <c:v>962</c:v>
                </c:pt>
                <c:pt idx="434">
                  <c:v>963</c:v>
                </c:pt>
                <c:pt idx="435">
                  <c:v>964</c:v>
                </c:pt>
                <c:pt idx="436">
                  <c:v>965</c:v>
                </c:pt>
                <c:pt idx="437">
                  <c:v>966</c:v>
                </c:pt>
                <c:pt idx="438">
                  <c:v>967</c:v>
                </c:pt>
                <c:pt idx="439">
                  <c:v>968</c:v>
                </c:pt>
                <c:pt idx="440">
                  <c:v>969</c:v>
                </c:pt>
                <c:pt idx="441">
                  <c:v>970</c:v>
                </c:pt>
                <c:pt idx="442">
                  <c:v>971</c:v>
                </c:pt>
                <c:pt idx="443">
                  <c:v>972</c:v>
                </c:pt>
                <c:pt idx="444">
                  <c:v>973</c:v>
                </c:pt>
                <c:pt idx="445">
                  <c:v>974</c:v>
                </c:pt>
                <c:pt idx="446">
                  <c:v>975</c:v>
                </c:pt>
                <c:pt idx="447">
                  <c:v>976</c:v>
                </c:pt>
                <c:pt idx="448">
                  <c:v>977</c:v>
                </c:pt>
                <c:pt idx="449">
                  <c:v>978</c:v>
                </c:pt>
                <c:pt idx="450">
                  <c:v>979</c:v>
                </c:pt>
                <c:pt idx="451">
                  <c:v>980</c:v>
                </c:pt>
                <c:pt idx="452">
                  <c:v>981</c:v>
                </c:pt>
                <c:pt idx="453">
                  <c:v>982</c:v>
                </c:pt>
                <c:pt idx="454">
                  <c:v>983</c:v>
                </c:pt>
                <c:pt idx="455">
                  <c:v>984</c:v>
                </c:pt>
                <c:pt idx="456">
                  <c:v>985</c:v>
                </c:pt>
                <c:pt idx="457">
                  <c:v>986</c:v>
                </c:pt>
                <c:pt idx="458">
                  <c:v>987</c:v>
                </c:pt>
                <c:pt idx="459">
                  <c:v>988</c:v>
                </c:pt>
                <c:pt idx="460">
                  <c:v>989</c:v>
                </c:pt>
                <c:pt idx="461">
                  <c:v>990</c:v>
                </c:pt>
                <c:pt idx="462">
                  <c:v>991</c:v>
                </c:pt>
                <c:pt idx="463">
                  <c:v>992</c:v>
                </c:pt>
                <c:pt idx="464">
                  <c:v>993</c:v>
                </c:pt>
                <c:pt idx="465">
                  <c:v>994</c:v>
                </c:pt>
                <c:pt idx="466">
                  <c:v>995</c:v>
                </c:pt>
                <c:pt idx="467">
                  <c:v>996</c:v>
                </c:pt>
                <c:pt idx="468">
                  <c:v>997</c:v>
                </c:pt>
                <c:pt idx="469">
                  <c:v>998</c:v>
                </c:pt>
                <c:pt idx="470">
                  <c:v>999</c:v>
                </c:pt>
                <c:pt idx="471">
                  <c:v>1000</c:v>
                </c:pt>
                <c:pt idx="472">
                  <c:v>1001</c:v>
                </c:pt>
                <c:pt idx="473">
                  <c:v>1002</c:v>
                </c:pt>
                <c:pt idx="474">
                  <c:v>1003</c:v>
                </c:pt>
                <c:pt idx="475">
                  <c:v>1004</c:v>
                </c:pt>
                <c:pt idx="476">
                  <c:v>1005</c:v>
                </c:pt>
                <c:pt idx="477">
                  <c:v>1006</c:v>
                </c:pt>
                <c:pt idx="478">
                  <c:v>1007</c:v>
                </c:pt>
                <c:pt idx="479">
                  <c:v>1008</c:v>
                </c:pt>
                <c:pt idx="480">
                  <c:v>1009</c:v>
                </c:pt>
                <c:pt idx="481">
                  <c:v>1010</c:v>
                </c:pt>
                <c:pt idx="482">
                  <c:v>1011</c:v>
                </c:pt>
                <c:pt idx="483">
                  <c:v>1012</c:v>
                </c:pt>
                <c:pt idx="484">
                  <c:v>1013</c:v>
                </c:pt>
                <c:pt idx="485">
                  <c:v>1014</c:v>
                </c:pt>
                <c:pt idx="486">
                  <c:v>1015</c:v>
                </c:pt>
                <c:pt idx="487">
                  <c:v>1016</c:v>
                </c:pt>
                <c:pt idx="488">
                  <c:v>1017</c:v>
                </c:pt>
                <c:pt idx="489">
                  <c:v>1018</c:v>
                </c:pt>
                <c:pt idx="490">
                  <c:v>1019</c:v>
                </c:pt>
                <c:pt idx="491">
                  <c:v>1020</c:v>
                </c:pt>
                <c:pt idx="492">
                  <c:v>1021</c:v>
                </c:pt>
                <c:pt idx="493">
                  <c:v>1022</c:v>
                </c:pt>
                <c:pt idx="494">
                  <c:v>1023</c:v>
                </c:pt>
                <c:pt idx="495">
                  <c:v>1024</c:v>
                </c:pt>
                <c:pt idx="496">
                  <c:v>1025</c:v>
                </c:pt>
                <c:pt idx="497">
                  <c:v>1026</c:v>
                </c:pt>
                <c:pt idx="498">
                  <c:v>1027</c:v>
                </c:pt>
                <c:pt idx="499">
                  <c:v>1028</c:v>
                </c:pt>
                <c:pt idx="500">
                  <c:v>1029</c:v>
                </c:pt>
                <c:pt idx="501">
                  <c:v>1030</c:v>
                </c:pt>
                <c:pt idx="502">
                  <c:v>1031</c:v>
                </c:pt>
                <c:pt idx="503">
                  <c:v>1032</c:v>
                </c:pt>
                <c:pt idx="504">
                  <c:v>1033</c:v>
                </c:pt>
                <c:pt idx="505">
                  <c:v>1034</c:v>
                </c:pt>
                <c:pt idx="506">
                  <c:v>1035</c:v>
                </c:pt>
                <c:pt idx="507">
                  <c:v>1036</c:v>
                </c:pt>
                <c:pt idx="508">
                  <c:v>1037</c:v>
                </c:pt>
                <c:pt idx="509">
                  <c:v>1038</c:v>
                </c:pt>
                <c:pt idx="510">
                  <c:v>1039</c:v>
                </c:pt>
                <c:pt idx="511">
                  <c:v>1040</c:v>
                </c:pt>
                <c:pt idx="512">
                  <c:v>1041</c:v>
                </c:pt>
                <c:pt idx="513">
                  <c:v>1042</c:v>
                </c:pt>
                <c:pt idx="514">
                  <c:v>1043</c:v>
                </c:pt>
                <c:pt idx="515">
                  <c:v>1044</c:v>
                </c:pt>
                <c:pt idx="516">
                  <c:v>1045</c:v>
                </c:pt>
                <c:pt idx="517">
                  <c:v>1046</c:v>
                </c:pt>
                <c:pt idx="518">
                  <c:v>1047</c:v>
                </c:pt>
                <c:pt idx="519">
                  <c:v>1048</c:v>
                </c:pt>
                <c:pt idx="520">
                  <c:v>1049</c:v>
                </c:pt>
                <c:pt idx="521">
                  <c:v>1050</c:v>
                </c:pt>
                <c:pt idx="522">
                  <c:v>1051</c:v>
                </c:pt>
                <c:pt idx="523">
                  <c:v>1052</c:v>
                </c:pt>
                <c:pt idx="524">
                  <c:v>1053</c:v>
                </c:pt>
                <c:pt idx="525">
                  <c:v>1054</c:v>
                </c:pt>
                <c:pt idx="526">
                  <c:v>1055</c:v>
                </c:pt>
                <c:pt idx="527">
                  <c:v>1056</c:v>
                </c:pt>
                <c:pt idx="528">
                  <c:v>1057</c:v>
                </c:pt>
                <c:pt idx="529">
                  <c:v>1058</c:v>
                </c:pt>
                <c:pt idx="530">
                  <c:v>1059</c:v>
                </c:pt>
                <c:pt idx="531">
                  <c:v>1060</c:v>
                </c:pt>
                <c:pt idx="532">
                  <c:v>1061</c:v>
                </c:pt>
                <c:pt idx="533">
                  <c:v>1062</c:v>
                </c:pt>
                <c:pt idx="534">
                  <c:v>1063</c:v>
                </c:pt>
                <c:pt idx="535">
                  <c:v>1064</c:v>
                </c:pt>
                <c:pt idx="536">
                  <c:v>1065</c:v>
                </c:pt>
                <c:pt idx="537">
                  <c:v>1066</c:v>
                </c:pt>
                <c:pt idx="538">
                  <c:v>1067</c:v>
                </c:pt>
                <c:pt idx="539">
                  <c:v>1068</c:v>
                </c:pt>
                <c:pt idx="540">
                  <c:v>1069</c:v>
                </c:pt>
                <c:pt idx="541">
                  <c:v>1070</c:v>
                </c:pt>
                <c:pt idx="542">
                  <c:v>1071</c:v>
                </c:pt>
                <c:pt idx="543">
                  <c:v>1072</c:v>
                </c:pt>
                <c:pt idx="544">
                  <c:v>1073</c:v>
                </c:pt>
                <c:pt idx="545">
                  <c:v>1074</c:v>
                </c:pt>
                <c:pt idx="546">
                  <c:v>1075</c:v>
                </c:pt>
                <c:pt idx="547">
                  <c:v>1076</c:v>
                </c:pt>
                <c:pt idx="548">
                  <c:v>1077</c:v>
                </c:pt>
              </c:numCache>
            </c:numRef>
          </c:xVal>
          <c:yVal>
            <c:numRef>
              <c:f>Graph!$D$531:$D$1077</c:f>
              <c:numCache>
                <c:formatCode>General</c:formatCode>
                <c:ptCount val="547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5C3-96E3-A632B6BCA7C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Graph!$A$530:$A$1078</c:f>
              <c:numCache>
                <c:formatCode>General</c:formatCode>
                <c:ptCount val="549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  <c:pt idx="264">
                  <c:v>793</c:v>
                </c:pt>
                <c:pt idx="265">
                  <c:v>794</c:v>
                </c:pt>
                <c:pt idx="266">
                  <c:v>795</c:v>
                </c:pt>
                <c:pt idx="267">
                  <c:v>796</c:v>
                </c:pt>
                <c:pt idx="268">
                  <c:v>797</c:v>
                </c:pt>
                <c:pt idx="269">
                  <c:v>798</c:v>
                </c:pt>
                <c:pt idx="270">
                  <c:v>799</c:v>
                </c:pt>
                <c:pt idx="271">
                  <c:v>800</c:v>
                </c:pt>
                <c:pt idx="272">
                  <c:v>801</c:v>
                </c:pt>
                <c:pt idx="273">
                  <c:v>802</c:v>
                </c:pt>
                <c:pt idx="274">
                  <c:v>803</c:v>
                </c:pt>
                <c:pt idx="275">
                  <c:v>804</c:v>
                </c:pt>
                <c:pt idx="276">
                  <c:v>805</c:v>
                </c:pt>
                <c:pt idx="277">
                  <c:v>806</c:v>
                </c:pt>
                <c:pt idx="278">
                  <c:v>807</c:v>
                </c:pt>
                <c:pt idx="279">
                  <c:v>808</c:v>
                </c:pt>
                <c:pt idx="280">
                  <c:v>809</c:v>
                </c:pt>
                <c:pt idx="281">
                  <c:v>810</c:v>
                </c:pt>
                <c:pt idx="282">
                  <c:v>811</c:v>
                </c:pt>
                <c:pt idx="283">
                  <c:v>812</c:v>
                </c:pt>
                <c:pt idx="284">
                  <c:v>813</c:v>
                </c:pt>
                <c:pt idx="285">
                  <c:v>814</c:v>
                </c:pt>
                <c:pt idx="286">
                  <c:v>815</c:v>
                </c:pt>
                <c:pt idx="287">
                  <c:v>816</c:v>
                </c:pt>
                <c:pt idx="288">
                  <c:v>817</c:v>
                </c:pt>
                <c:pt idx="289">
                  <c:v>818</c:v>
                </c:pt>
                <c:pt idx="290">
                  <c:v>819</c:v>
                </c:pt>
                <c:pt idx="291">
                  <c:v>820</c:v>
                </c:pt>
                <c:pt idx="292">
                  <c:v>821</c:v>
                </c:pt>
                <c:pt idx="293">
                  <c:v>822</c:v>
                </c:pt>
                <c:pt idx="294">
                  <c:v>823</c:v>
                </c:pt>
                <c:pt idx="295">
                  <c:v>824</c:v>
                </c:pt>
                <c:pt idx="296">
                  <c:v>825</c:v>
                </c:pt>
                <c:pt idx="297">
                  <c:v>826</c:v>
                </c:pt>
                <c:pt idx="298">
                  <c:v>827</c:v>
                </c:pt>
                <c:pt idx="299">
                  <c:v>828</c:v>
                </c:pt>
                <c:pt idx="300">
                  <c:v>829</c:v>
                </c:pt>
                <c:pt idx="301">
                  <c:v>830</c:v>
                </c:pt>
                <c:pt idx="302">
                  <c:v>831</c:v>
                </c:pt>
                <c:pt idx="303">
                  <c:v>832</c:v>
                </c:pt>
                <c:pt idx="304">
                  <c:v>833</c:v>
                </c:pt>
                <c:pt idx="305">
                  <c:v>834</c:v>
                </c:pt>
                <c:pt idx="306">
                  <c:v>835</c:v>
                </c:pt>
                <c:pt idx="307">
                  <c:v>836</c:v>
                </c:pt>
                <c:pt idx="308">
                  <c:v>837</c:v>
                </c:pt>
                <c:pt idx="309">
                  <c:v>838</c:v>
                </c:pt>
                <c:pt idx="310">
                  <c:v>839</c:v>
                </c:pt>
                <c:pt idx="311">
                  <c:v>840</c:v>
                </c:pt>
                <c:pt idx="312">
                  <c:v>841</c:v>
                </c:pt>
                <c:pt idx="313">
                  <c:v>842</c:v>
                </c:pt>
                <c:pt idx="314">
                  <c:v>843</c:v>
                </c:pt>
                <c:pt idx="315">
                  <c:v>844</c:v>
                </c:pt>
                <c:pt idx="316">
                  <c:v>845</c:v>
                </c:pt>
                <c:pt idx="317">
                  <c:v>846</c:v>
                </c:pt>
                <c:pt idx="318">
                  <c:v>847</c:v>
                </c:pt>
                <c:pt idx="319">
                  <c:v>848</c:v>
                </c:pt>
                <c:pt idx="320">
                  <c:v>849</c:v>
                </c:pt>
                <c:pt idx="321">
                  <c:v>850</c:v>
                </c:pt>
                <c:pt idx="322">
                  <c:v>851</c:v>
                </c:pt>
                <c:pt idx="323">
                  <c:v>852</c:v>
                </c:pt>
                <c:pt idx="324">
                  <c:v>853</c:v>
                </c:pt>
                <c:pt idx="325">
                  <c:v>854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859</c:v>
                </c:pt>
                <c:pt idx="331">
                  <c:v>860</c:v>
                </c:pt>
                <c:pt idx="332">
                  <c:v>861</c:v>
                </c:pt>
                <c:pt idx="333">
                  <c:v>862</c:v>
                </c:pt>
                <c:pt idx="334">
                  <c:v>863</c:v>
                </c:pt>
                <c:pt idx="335">
                  <c:v>864</c:v>
                </c:pt>
                <c:pt idx="336">
                  <c:v>865</c:v>
                </c:pt>
                <c:pt idx="337">
                  <c:v>866</c:v>
                </c:pt>
                <c:pt idx="338">
                  <c:v>867</c:v>
                </c:pt>
                <c:pt idx="339">
                  <c:v>868</c:v>
                </c:pt>
                <c:pt idx="340">
                  <c:v>869</c:v>
                </c:pt>
                <c:pt idx="341">
                  <c:v>870</c:v>
                </c:pt>
                <c:pt idx="342">
                  <c:v>871</c:v>
                </c:pt>
                <c:pt idx="343">
                  <c:v>872</c:v>
                </c:pt>
                <c:pt idx="344">
                  <c:v>873</c:v>
                </c:pt>
                <c:pt idx="345">
                  <c:v>874</c:v>
                </c:pt>
                <c:pt idx="346">
                  <c:v>875</c:v>
                </c:pt>
                <c:pt idx="347">
                  <c:v>876</c:v>
                </c:pt>
                <c:pt idx="348">
                  <c:v>877</c:v>
                </c:pt>
                <c:pt idx="349">
                  <c:v>878</c:v>
                </c:pt>
                <c:pt idx="350">
                  <c:v>879</c:v>
                </c:pt>
                <c:pt idx="351">
                  <c:v>880</c:v>
                </c:pt>
                <c:pt idx="352">
                  <c:v>881</c:v>
                </c:pt>
                <c:pt idx="353">
                  <c:v>882</c:v>
                </c:pt>
                <c:pt idx="354">
                  <c:v>883</c:v>
                </c:pt>
                <c:pt idx="355">
                  <c:v>884</c:v>
                </c:pt>
                <c:pt idx="356">
                  <c:v>885</c:v>
                </c:pt>
                <c:pt idx="357">
                  <c:v>886</c:v>
                </c:pt>
                <c:pt idx="358">
                  <c:v>887</c:v>
                </c:pt>
                <c:pt idx="359">
                  <c:v>888</c:v>
                </c:pt>
                <c:pt idx="360">
                  <c:v>889</c:v>
                </c:pt>
                <c:pt idx="361">
                  <c:v>890</c:v>
                </c:pt>
                <c:pt idx="362">
                  <c:v>891</c:v>
                </c:pt>
                <c:pt idx="363">
                  <c:v>892</c:v>
                </c:pt>
                <c:pt idx="364">
                  <c:v>893</c:v>
                </c:pt>
                <c:pt idx="365">
                  <c:v>894</c:v>
                </c:pt>
                <c:pt idx="366">
                  <c:v>895</c:v>
                </c:pt>
                <c:pt idx="367">
                  <c:v>896</c:v>
                </c:pt>
                <c:pt idx="368">
                  <c:v>897</c:v>
                </c:pt>
                <c:pt idx="369">
                  <c:v>898</c:v>
                </c:pt>
                <c:pt idx="370">
                  <c:v>899</c:v>
                </c:pt>
                <c:pt idx="371">
                  <c:v>900</c:v>
                </c:pt>
                <c:pt idx="372">
                  <c:v>901</c:v>
                </c:pt>
                <c:pt idx="373">
                  <c:v>902</c:v>
                </c:pt>
                <c:pt idx="374">
                  <c:v>903</c:v>
                </c:pt>
                <c:pt idx="375">
                  <c:v>904</c:v>
                </c:pt>
                <c:pt idx="376">
                  <c:v>905</c:v>
                </c:pt>
                <c:pt idx="377">
                  <c:v>906</c:v>
                </c:pt>
                <c:pt idx="378">
                  <c:v>907</c:v>
                </c:pt>
                <c:pt idx="379">
                  <c:v>908</c:v>
                </c:pt>
                <c:pt idx="380">
                  <c:v>909</c:v>
                </c:pt>
                <c:pt idx="381">
                  <c:v>910</c:v>
                </c:pt>
                <c:pt idx="382">
                  <c:v>911</c:v>
                </c:pt>
                <c:pt idx="383">
                  <c:v>912</c:v>
                </c:pt>
                <c:pt idx="384">
                  <c:v>913</c:v>
                </c:pt>
                <c:pt idx="385">
                  <c:v>914</c:v>
                </c:pt>
                <c:pt idx="386">
                  <c:v>915</c:v>
                </c:pt>
                <c:pt idx="387">
                  <c:v>916</c:v>
                </c:pt>
                <c:pt idx="388">
                  <c:v>917</c:v>
                </c:pt>
                <c:pt idx="389">
                  <c:v>918</c:v>
                </c:pt>
                <c:pt idx="390">
                  <c:v>919</c:v>
                </c:pt>
                <c:pt idx="391">
                  <c:v>920</c:v>
                </c:pt>
                <c:pt idx="392">
                  <c:v>921</c:v>
                </c:pt>
                <c:pt idx="393">
                  <c:v>922</c:v>
                </c:pt>
                <c:pt idx="394">
                  <c:v>923</c:v>
                </c:pt>
                <c:pt idx="395">
                  <c:v>924</c:v>
                </c:pt>
                <c:pt idx="396">
                  <c:v>925</c:v>
                </c:pt>
                <c:pt idx="397">
                  <c:v>926</c:v>
                </c:pt>
                <c:pt idx="398">
                  <c:v>927</c:v>
                </c:pt>
                <c:pt idx="399">
                  <c:v>928</c:v>
                </c:pt>
                <c:pt idx="400">
                  <c:v>929</c:v>
                </c:pt>
                <c:pt idx="401">
                  <c:v>930</c:v>
                </c:pt>
                <c:pt idx="402">
                  <c:v>931</c:v>
                </c:pt>
                <c:pt idx="403">
                  <c:v>932</c:v>
                </c:pt>
                <c:pt idx="404">
                  <c:v>933</c:v>
                </c:pt>
                <c:pt idx="405">
                  <c:v>934</c:v>
                </c:pt>
                <c:pt idx="406">
                  <c:v>935</c:v>
                </c:pt>
                <c:pt idx="407">
                  <c:v>936</c:v>
                </c:pt>
                <c:pt idx="408">
                  <c:v>937</c:v>
                </c:pt>
                <c:pt idx="409">
                  <c:v>938</c:v>
                </c:pt>
                <c:pt idx="410">
                  <c:v>939</c:v>
                </c:pt>
                <c:pt idx="411">
                  <c:v>940</c:v>
                </c:pt>
                <c:pt idx="412">
                  <c:v>941</c:v>
                </c:pt>
                <c:pt idx="413">
                  <c:v>942</c:v>
                </c:pt>
                <c:pt idx="414">
                  <c:v>943</c:v>
                </c:pt>
                <c:pt idx="415">
                  <c:v>944</c:v>
                </c:pt>
                <c:pt idx="416">
                  <c:v>945</c:v>
                </c:pt>
                <c:pt idx="417">
                  <c:v>946</c:v>
                </c:pt>
                <c:pt idx="418">
                  <c:v>947</c:v>
                </c:pt>
                <c:pt idx="419">
                  <c:v>948</c:v>
                </c:pt>
                <c:pt idx="420">
                  <c:v>949</c:v>
                </c:pt>
                <c:pt idx="421">
                  <c:v>950</c:v>
                </c:pt>
                <c:pt idx="422">
                  <c:v>951</c:v>
                </c:pt>
                <c:pt idx="423">
                  <c:v>952</c:v>
                </c:pt>
                <c:pt idx="424">
                  <c:v>953</c:v>
                </c:pt>
                <c:pt idx="425">
                  <c:v>954</c:v>
                </c:pt>
                <c:pt idx="426">
                  <c:v>955</c:v>
                </c:pt>
                <c:pt idx="427">
                  <c:v>956</c:v>
                </c:pt>
                <c:pt idx="428">
                  <c:v>957</c:v>
                </c:pt>
                <c:pt idx="429">
                  <c:v>958</c:v>
                </c:pt>
                <c:pt idx="430">
                  <c:v>959</c:v>
                </c:pt>
                <c:pt idx="431">
                  <c:v>960</c:v>
                </c:pt>
                <c:pt idx="432">
                  <c:v>961</c:v>
                </c:pt>
                <c:pt idx="433">
                  <c:v>962</c:v>
                </c:pt>
                <c:pt idx="434">
                  <c:v>963</c:v>
                </c:pt>
                <c:pt idx="435">
                  <c:v>964</c:v>
                </c:pt>
                <c:pt idx="436">
                  <c:v>965</c:v>
                </c:pt>
                <c:pt idx="437">
                  <c:v>966</c:v>
                </c:pt>
                <c:pt idx="438">
                  <c:v>967</c:v>
                </c:pt>
                <c:pt idx="439">
                  <c:v>968</c:v>
                </c:pt>
                <c:pt idx="440">
                  <c:v>969</c:v>
                </c:pt>
                <c:pt idx="441">
                  <c:v>970</c:v>
                </c:pt>
                <c:pt idx="442">
                  <c:v>971</c:v>
                </c:pt>
                <c:pt idx="443">
                  <c:v>972</c:v>
                </c:pt>
                <c:pt idx="444">
                  <c:v>973</c:v>
                </c:pt>
                <c:pt idx="445">
                  <c:v>974</c:v>
                </c:pt>
                <c:pt idx="446">
                  <c:v>975</c:v>
                </c:pt>
                <c:pt idx="447">
                  <c:v>976</c:v>
                </c:pt>
                <c:pt idx="448">
                  <c:v>977</c:v>
                </c:pt>
                <c:pt idx="449">
                  <c:v>978</c:v>
                </c:pt>
                <c:pt idx="450">
                  <c:v>979</c:v>
                </c:pt>
                <c:pt idx="451">
                  <c:v>980</c:v>
                </c:pt>
                <c:pt idx="452">
                  <c:v>981</c:v>
                </c:pt>
                <c:pt idx="453">
                  <c:v>982</c:v>
                </c:pt>
                <c:pt idx="454">
                  <c:v>983</c:v>
                </c:pt>
                <c:pt idx="455">
                  <c:v>984</c:v>
                </c:pt>
                <c:pt idx="456">
                  <c:v>985</c:v>
                </c:pt>
                <c:pt idx="457">
                  <c:v>986</c:v>
                </c:pt>
                <c:pt idx="458">
                  <c:v>987</c:v>
                </c:pt>
                <c:pt idx="459">
                  <c:v>988</c:v>
                </c:pt>
                <c:pt idx="460">
                  <c:v>989</c:v>
                </c:pt>
                <c:pt idx="461">
                  <c:v>990</c:v>
                </c:pt>
                <c:pt idx="462">
                  <c:v>991</c:v>
                </c:pt>
                <c:pt idx="463">
                  <c:v>992</c:v>
                </c:pt>
                <c:pt idx="464">
                  <c:v>993</c:v>
                </c:pt>
                <c:pt idx="465">
                  <c:v>994</c:v>
                </c:pt>
                <c:pt idx="466">
                  <c:v>995</c:v>
                </c:pt>
                <c:pt idx="467">
                  <c:v>996</c:v>
                </c:pt>
                <c:pt idx="468">
                  <c:v>997</c:v>
                </c:pt>
                <c:pt idx="469">
                  <c:v>998</c:v>
                </c:pt>
                <c:pt idx="470">
                  <c:v>999</c:v>
                </c:pt>
                <c:pt idx="471">
                  <c:v>1000</c:v>
                </c:pt>
                <c:pt idx="472">
                  <c:v>1001</c:v>
                </c:pt>
                <c:pt idx="473">
                  <c:v>1002</c:v>
                </c:pt>
                <c:pt idx="474">
                  <c:v>1003</c:v>
                </c:pt>
                <c:pt idx="475">
                  <c:v>1004</c:v>
                </c:pt>
                <c:pt idx="476">
                  <c:v>1005</c:v>
                </c:pt>
                <c:pt idx="477">
                  <c:v>1006</c:v>
                </c:pt>
                <c:pt idx="478">
                  <c:v>1007</c:v>
                </c:pt>
                <c:pt idx="479">
                  <c:v>1008</c:v>
                </c:pt>
                <c:pt idx="480">
                  <c:v>1009</c:v>
                </c:pt>
                <c:pt idx="481">
                  <c:v>1010</c:v>
                </c:pt>
                <c:pt idx="482">
                  <c:v>1011</c:v>
                </c:pt>
                <c:pt idx="483">
                  <c:v>1012</c:v>
                </c:pt>
                <c:pt idx="484">
                  <c:v>1013</c:v>
                </c:pt>
                <c:pt idx="485">
                  <c:v>1014</c:v>
                </c:pt>
                <c:pt idx="486">
                  <c:v>1015</c:v>
                </c:pt>
                <c:pt idx="487">
                  <c:v>1016</c:v>
                </c:pt>
                <c:pt idx="488">
                  <c:v>1017</c:v>
                </c:pt>
                <c:pt idx="489">
                  <c:v>1018</c:v>
                </c:pt>
                <c:pt idx="490">
                  <c:v>1019</c:v>
                </c:pt>
                <c:pt idx="491">
                  <c:v>1020</c:v>
                </c:pt>
                <c:pt idx="492">
                  <c:v>1021</c:v>
                </c:pt>
                <c:pt idx="493">
                  <c:v>1022</c:v>
                </c:pt>
                <c:pt idx="494">
                  <c:v>1023</c:v>
                </c:pt>
                <c:pt idx="495">
                  <c:v>1024</c:v>
                </c:pt>
                <c:pt idx="496">
                  <c:v>1025</c:v>
                </c:pt>
                <c:pt idx="497">
                  <c:v>1026</c:v>
                </c:pt>
                <c:pt idx="498">
                  <c:v>1027</c:v>
                </c:pt>
                <c:pt idx="499">
                  <c:v>1028</c:v>
                </c:pt>
                <c:pt idx="500">
                  <c:v>1029</c:v>
                </c:pt>
                <c:pt idx="501">
                  <c:v>1030</c:v>
                </c:pt>
                <c:pt idx="502">
                  <c:v>1031</c:v>
                </c:pt>
                <c:pt idx="503">
                  <c:v>1032</c:v>
                </c:pt>
                <c:pt idx="504">
                  <c:v>1033</c:v>
                </c:pt>
                <c:pt idx="505">
                  <c:v>1034</c:v>
                </c:pt>
                <c:pt idx="506">
                  <c:v>1035</c:v>
                </c:pt>
                <c:pt idx="507">
                  <c:v>1036</c:v>
                </c:pt>
                <c:pt idx="508">
                  <c:v>1037</c:v>
                </c:pt>
                <c:pt idx="509">
                  <c:v>1038</c:v>
                </c:pt>
                <c:pt idx="510">
                  <c:v>1039</c:v>
                </c:pt>
                <c:pt idx="511">
                  <c:v>1040</c:v>
                </c:pt>
                <c:pt idx="512">
                  <c:v>1041</c:v>
                </c:pt>
                <c:pt idx="513">
                  <c:v>1042</c:v>
                </c:pt>
                <c:pt idx="514">
                  <c:v>1043</c:v>
                </c:pt>
                <c:pt idx="515">
                  <c:v>1044</c:v>
                </c:pt>
                <c:pt idx="516">
                  <c:v>1045</c:v>
                </c:pt>
                <c:pt idx="517">
                  <c:v>1046</c:v>
                </c:pt>
                <c:pt idx="518">
                  <c:v>1047</c:v>
                </c:pt>
                <c:pt idx="519">
                  <c:v>1048</c:v>
                </c:pt>
                <c:pt idx="520">
                  <c:v>1049</c:v>
                </c:pt>
                <c:pt idx="521">
                  <c:v>1050</c:v>
                </c:pt>
                <c:pt idx="522">
                  <c:v>1051</c:v>
                </c:pt>
                <c:pt idx="523">
                  <c:v>1052</c:v>
                </c:pt>
                <c:pt idx="524">
                  <c:v>1053</c:v>
                </c:pt>
                <c:pt idx="525">
                  <c:v>1054</c:v>
                </c:pt>
                <c:pt idx="526">
                  <c:v>1055</c:v>
                </c:pt>
                <c:pt idx="527">
                  <c:v>1056</c:v>
                </c:pt>
                <c:pt idx="528">
                  <c:v>1057</c:v>
                </c:pt>
                <c:pt idx="529">
                  <c:v>1058</c:v>
                </c:pt>
                <c:pt idx="530">
                  <c:v>1059</c:v>
                </c:pt>
                <c:pt idx="531">
                  <c:v>1060</c:v>
                </c:pt>
                <c:pt idx="532">
                  <c:v>1061</c:v>
                </c:pt>
                <c:pt idx="533">
                  <c:v>1062</c:v>
                </c:pt>
                <c:pt idx="534">
                  <c:v>1063</c:v>
                </c:pt>
                <c:pt idx="535">
                  <c:v>1064</c:v>
                </c:pt>
                <c:pt idx="536">
                  <c:v>1065</c:v>
                </c:pt>
                <c:pt idx="537">
                  <c:v>1066</c:v>
                </c:pt>
                <c:pt idx="538">
                  <c:v>1067</c:v>
                </c:pt>
                <c:pt idx="539">
                  <c:v>1068</c:v>
                </c:pt>
                <c:pt idx="540">
                  <c:v>1069</c:v>
                </c:pt>
                <c:pt idx="541">
                  <c:v>1070</c:v>
                </c:pt>
                <c:pt idx="542">
                  <c:v>1071</c:v>
                </c:pt>
                <c:pt idx="543">
                  <c:v>1072</c:v>
                </c:pt>
                <c:pt idx="544">
                  <c:v>1073</c:v>
                </c:pt>
                <c:pt idx="545">
                  <c:v>1074</c:v>
                </c:pt>
                <c:pt idx="546">
                  <c:v>1075</c:v>
                </c:pt>
                <c:pt idx="547">
                  <c:v>1076</c:v>
                </c:pt>
                <c:pt idx="548">
                  <c:v>1077</c:v>
                </c:pt>
              </c:numCache>
            </c:numRef>
          </c:xVal>
          <c:yVal>
            <c:numRef>
              <c:f>Graph!$B$531:$B$1077</c:f>
              <c:numCache>
                <c:formatCode>General</c:formatCode>
                <c:ptCount val="5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5-45C3-96E3-A632B6BCA7C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Graph!$A$530:$A$1078</c:f>
              <c:numCache>
                <c:formatCode>General</c:formatCode>
                <c:ptCount val="549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  <c:pt idx="264">
                  <c:v>793</c:v>
                </c:pt>
                <c:pt idx="265">
                  <c:v>794</c:v>
                </c:pt>
                <c:pt idx="266">
                  <c:v>795</c:v>
                </c:pt>
                <c:pt idx="267">
                  <c:v>796</c:v>
                </c:pt>
                <c:pt idx="268">
                  <c:v>797</c:v>
                </c:pt>
                <c:pt idx="269">
                  <c:v>798</c:v>
                </c:pt>
                <c:pt idx="270">
                  <c:v>799</c:v>
                </c:pt>
                <c:pt idx="271">
                  <c:v>800</c:v>
                </c:pt>
                <c:pt idx="272">
                  <c:v>801</c:v>
                </c:pt>
                <c:pt idx="273">
                  <c:v>802</c:v>
                </c:pt>
                <c:pt idx="274">
                  <c:v>803</c:v>
                </c:pt>
                <c:pt idx="275">
                  <c:v>804</c:v>
                </c:pt>
                <c:pt idx="276">
                  <c:v>805</c:v>
                </c:pt>
                <c:pt idx="277">
                  <c:v>806</c:v>
                </c:pt>
                <c:pt idx="278">
                  <c:v>807</c:v>
                </c:pt>
                <c:pt idx="279">
                  <c:v>808</c:v>
                </c:pt>
                <c:pt idx="280">
                  <c:v>809</c:v>
                </c:pt>
                <c:pt idx="281">
                  <c:v>810</c:v>
                </c:pt>
                <c:pt idx="282">
                  <c:v>811</c:v>
                </c:pt>
                <c:pt idx="283">
                  <c:v>812</c:v>
                </c:pt>
                <c:pt idx="284">
                  <c:v>813</c:v>
                </c:pt>
                <c:pt idx="285">
                  <c:v>814</c:v>
                </c:pt>
                <c:pt idx="286">
                  <c:v>815</c:v>
                </c:pt>
                <c:pt idx="287">
                  <c:v>816</c:v>
                </c:pt>
                <c:pt idx="288">
                  <c:v>817</c:v>
                </c:pt>
                <c:pt idx="289">
                  <c:v>818</c:v>
                </c:pt>
                <c:pt idx="290">
                  <c:v>819</c:v>
                </c:pt>
                <c:pt idx="291">
                  <c:v>820</c:v>
                </c:pt>
                <c:pt idx="292">
                  <c:v>821</c:v>
                </c:pt>
                <c:pt idx="293">
                  <c:v>822</c:v>
                </c:pt>
                <c:pt idx="294">
                  <c:v>823</c:v>
                </c:pt>
                <c:pt idx="295">
                  <c:v>824</c:v>
                </c:pt>
                <c:pt idx="296">
                  <c:v>825</c:v>
                </c:pt>
                <c:pt idx="297">
                  <c:v>826</c:v>
                </c:pt>
                <c:pt idx="298">
                  <c:v>827</c:v>
                </c:pt>
                <c:pt idx="299">
                  <c:v>828</c:v>
                </c:pt>
                <c:pt idx="300">
                  <c:v>829</c:v>
                </c:pt>
                <c:pt idx="301">
                  <c:v>830</c:v>
                </c:pt>
                <c:pt idx="302">
                  <c:v>831</c:v>
                </c:pt>
                <c:pt idx="303">
                  <c:v>832</c:v>
                </c:pt>
                <c:pt idx="304">
                  <c:v>833</c:v>
                </c:pt>
                <c:pt idx="305">
                  <c:v>834</c:v>
                </c:pt>
                <c:pt idx="306">
                  <c:v>835</c:v>
                </c:pt>
                <c:pt idx="307">
                  <c:v>836</c:v>
                </c:pt>
                <c:pt idx="308">
                  <c:v>837</c:v>
                </c:pt>
                <c:pt idx="309">
                  <c:v>838</c:v>
                </c:pt>
                <c:pt idx="310">
                  <c:v>839</c:v>
                </c:pt>
                <c:pt idx="311">
                  <c:v>840</c:v>
                </c:pt>
                <c:pt idx="312">
                  <c:v>841</c:v>
                </c:pt>
                <c:pt idx="313">
                  <c:v>842</c:v>
                </c:pt>
                <c:pt idx="314">
                  <c:v>843</c:v>
                </c:pt>
                <c:pt idx="315">
                  <c:v>844</c:v>
                </c:pt>
                <c:pt idx="316">
                  <c:v>845</c:v>
                </c:pt>
                <c:pt idx="317">
                  <c:v>846</c:v>
                </c:pt>
                <c:pt idx="318">
                  <c:v>847</c:v>
                </c:pt>
                <c:pt idx="319">
                  <c:v>848</c:v>
                </c:pt>
                <c:pt idx="320">
                  <c:v>849</c:v>
                </c:pt>
                <c:pt idx="321">
                  <c:v>850</c:v>
                </c:pt>
                <c:pt idx="322">
                  <c:v>851</c:v>
                </c:pt>
                <c:pt idx="323">
                  <c:v>852</c:v>
                </c:pt>
                <c:pt idx="324">
                  <c:v>853</c:v>
                </c:pt>
                <c:pt idx="325">
                  <c:v>854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859</c:v>
                </c:pt>
                <c:pt idx="331">
                  <c:v>860</c:v>
                </c:pt>
                <c:pt idx="332">
                  <c:v>861</c:v>
                </c:pt>
                <c:pt idx="333">
                  <c:v>862</c:v>
                </c:pt>
                <c:pt idx="334">
                  <c:v>863</c:v>
                </c:pt>
                <c:pt idx="335">
                  <c:v>864</c:v>
                </c:pt>
                <c:pt idx="336">
                  <c:v>865</c:v>
                </c:pt>
                <c:pt idx="337">
                  <c:v>866</c:v>
                </c:pt>
                <c:pt idx="338">
                  <c:v>867</c:v>
                </c:pt>
                <c:pt idx="339">
                  <c:v>868</c:v>
                </c:pt>
                <c:pt idx="340">
                  <c:v>869</c:v>
                </c:pt>
                <c:pt idx="341">
                  <c:v>870</c:v>
                </c:pt>
                <c:pt idx="342">
                  <c:v>871</c:v>
                </c:pt>
                <c:pt idx="343">
                  <c:v>872</c:v>
                </c:pt>
                <c:pt idx="344">
                  <c:v>873</c:v>
                </c:pt>
                <c:pt idx="345">
                  <c:v>874</c:v>
                </c:pt>
                <c:pt idx="346">
                  <c:v>875</c:v>
                </c:pt>
                <c:pt idx="347">
                  <c:v>876</c:v>
                </c:pt>
                <c:pt idx="348">
                  <c:v>877</c:v>
                </c:pt>
                <c:pt idx="349">
                  <c:v>878</c:v>
                </c:pt>
                <c:pt idx="350">
                  <c:v>879</c:v>
                </c:pt>
                <c:pt idx="351">
                  <c:v>880</c:v>
                </c:pt>
                <c:pt idx="352">
                  <c:v>881</c:v>
                </c:pt>
                <c:pt idx="353">
                  <c:v>882</c:v>
                </c:pt>
                <c:pt idx="354">
                  <c:v>883</c:v>
                </c:pt>
                <c:pt idx="355">
                  <c:v>884</c:v>
                </c:pt>
                <c:pt idx="356">
                  <c:v>885</c:v>
                </c:pt>
                <c:pt idx="357">
                  <c:v>886</c:v>
                </c:pt>
                <c:pt idx="358">
                  <c:v>887</c:v>
                </c:pt>
                <c:pt idx="359">
                  <c:v>888</c:v>
                </c:pt>
                <c:pt idx="360">
                  <c:v>889</c:v>
                </c:pt>
                <c:pt idx="361">
                  <c:v>890</c:v>
                </c:pt>
                <c:pt idx="362">
                  <c:v>891</c:v>
                </c:pt>
                <c:pt idx="363">
                  <c:v>892</c:v>
                </c:pt>
                <c:pt idx="364">
                  <c:v>893</c:v>
                </c:pt>
                <c:pt idx="365">
                  <c:v>894</c:v>
                </c:pt>
                <c:pt idx="366">
                  <c:v>895</c:v>
                </c:pt>
                <c:pt idx="367">
                  <c:v>896</c:v>
                </c:pt>
                <c:pt idx="368">
                  <c:v>897</c:v>
                </c:pt>
                <c:pt idx="369">
                  <c:v>898</c:v>
                </c:pt>
                <c:pt idx="370">
                  <c:v>899</c:v>
                </c:pt>
                <c:pt idx="371">
                  <c:v>900</c:v>
                </c:pt>
                <c:pt idx="372">
                  <c:v>901</c:v>
                </c:pt>
                <c:pt idx="373">
                  <c:v>902</c:v>
                </c:pt>
                <c:pt idx="374">
                  <c:v>903</c:v>
                </c:pt>
                <c:pt idx="375">
                  <c:v>904</c:v>
                </c:pt>
                <c:pt idx="376">
                  <c:v>905</c:v>
                </c:pt>
                <c:pt idx="377">
                  <c:v>906</c:v>
                </c:pt>
                <c:pt idx="378">
                  <c:v>907</c:v>
                </c:pt>
                <c:pt idx="379">
                  <c:v>908</c:v>
                </c:pt>
                <c:pt idx="380">
                  <c:v>909</c:v>
                </c:pt>
                <c:pt idx="381">
                  <c:v>910</c:v>
                </c:pt>
                <c:pt idx="382">
                  <c:v>911</c:v>
                </c:pt>
                <c:pt idx="383">
                  <c:v>912</c:v>
                </c:pt>
                <c:pt idx="384">
                  <c:v>913</c:v>
                </c:pt>
                <c:pt idx="385">
                  <c:v>914</c:v>
                </c:pt>
                <c:pt idx="386">
                  <c:v>915</c:v>
                </c:pt>
                <c:pt idx="387">
                  <c:v>916</c:v>
                </c:pt>
                <c:pt idx="388">
                  <c:v>917</c:v>
                </c:pt>
                <c:pt idx="389">
                  <c:v>918</c:v>
                </c:pt>
                <c:pt idx="390">
                  <c:v>919</c:v>
                </c:pt>
                <c:pt idx="391">
                  <c:v>920</c:v>
                </c:pt>
                <c:pt idx="392">
                  <c:v>921</c:v>
                </c:pt>
                <c:pt idx="393">
                  <c:v>922</c:v>
                </c:pt>
                <c:pt idx="394">
                  <c:v>923</c:v>
                </c:pt>
                <c:pt idx="395">
                  <c:v>924</c:v>
                </c:pt>
                <c:pt idx="396">
                  <c:v>925</c:v>
                </c:pt>
                <c:pt idx="397">
                  <c:v>926</c:v>
                </c:pt>
                <c:pt idx="398">
                  <c:v>927</c:v>
                </c:pt>
                <c:pt idx="399">
                  <c:v>928</c:v>
                </c:pt>
                <c:pt idx="400">
                  <c:v>929</c:v>
                </c:pt>
                <c:pt idx="401">
                  <c:v>930</c:v>
                </c:pt>
                <c:pt idx="402">
                  <c:v>931</c:v>
                </c:pt>
                <c:pt idx="403">
                  <c:v>932</c:v>
                </c:pt>
                <c:pt idx="404">
                  <c:v>933</c:v>
                </c:pt>
                <c:pt idx="405">
                  <c:v>934</c:v>
                </c:pt>
                <c:pt idx="406">
                  <c:v>935</c:v>
                </c:pt>
                <c:pt idx="407">
                  <c:v>936</c:v>
                </c:pt>
                <c:pt idx="408">
                  <c:v>937</c:v>
                </c:pt>
                <c:pt idx="409">
                  <c:v>938</c:v>
                </c:pt>
                <c:pt idx="410">
                  <c:v>939</c:v>
                </c:pt>
                <c:pt idx="411">
                  <c:v>940</c:v>
                </c:pt>
                <c:pt idx="412">
                  <c:v>941</c:v>
                </c:pt>
                <c:pt idx="413">
                  <c:v>942</c:v>
                </c:pt>
                <c:pt idx="414">
                  <c:v>943</c:v>
                </c:pt>
                <c:pt idx="415">
                  <c:v>944</c:v>
                </c:pt>
                <c:pt idx="416">
                  <c:v>945</c:v>
                </c:pt>
                <c:pt idx="417">
                  <c:v>946</c:v>
                </c:pt>
                <c:pt idx="418">
                  <c:v>947</c:v>
                </c:pt>
                <c:pt idx="419">
                  <c:v>948</c:v>
                </c:pt>
                <c:pt idx="420">
                  <c:v>949</c:v>
                </c:pt>
                <c:pt idx="421">
                  <c:v>950</c:v>
                </c:pt>
                <c:pt idx="422">
                  <c:v>951</c:v>
                </c:pt>
                <c:pt idx="423">
                  <c:v>952</c:v>
                </c:pt>
                <c:pt idx="424">
                  <c:v>953</c:v>
                </c:pt>
                <c:pt idx="425">
                  <c:v>954</c:v>
                </c:pt>
                <c:pt idx="426">
                  <c:v>955</c:v>
                </c:pt>
                <c:pt idx="427">
                  <c:v>956</c:v>
                </c:pt>
                <c:pt idx="428">
                  <c:v>957</c:v>
                </c:pt>
                <c:pt idx="429">
                  <c:v>958</c:v>
                </c:pt>
                <c:pt idx="430">
                  <c:v>959</c:v>
                </c:pt>
                <c:pt idx="431">
                  <c:v>960</c:v>
                </c:pt>
                <c:pt idx="432">
                  <c:v>961</c:v>
                </c:pt>
                <c:pt idx="433">
                  <c:v>962</c:v>
                </c:pt>
                <c:pt idx="434">
                  <c:v>963</c:v>
                </c:pt>
                <c:pt idx="435">
                  <c:v>964</c:v>
                </c:pt>
                <c:pt idx="436">
                  <c:v>965</c:v>
                </c:pt>
                <c:pt idx="437">
                  <c:v>966</c:v>
                </c:pt>
                <c:pt idx="438">
                  <c:v>967</c:v>
                </c:pt>
                <c:pt idx="439">
                  <c:v>968</c:v>
                </c:pt>
                <c:pt idx="440">
                  <c:v>969</c:v>
                </c:pt>
                <c:pt idx="441">
                  <c:v>970</c:v>
                </c:pt>
                <c:pt idx="442">
                  <c:v>971</c:v>
                </c:pt>
                <c:pt idx="443">
                  <c:v>972</c:v>
                </c:pt>
                <c:pt idx="444">
                  <c:v>973</c:v>
                </c:pt>
                <c:pt idx="445">
                  <c:v>974</c:v>
                </c:pt>
                <c:pt idx="446">
                  <c:v>975</c:v>
                </c:pt>
                <c:pt idx="447">
                  <c:v>976</c:v>
                </c:pt>
                <c:pt idx="448">
                  <c:v>977</c:v>
                </c:pt>
                <c:pt idx="449">
                  <c:v>978</c:v>
                </c:pt>
                <c:pt idx="450">
                  <c:v>979</c:v>
                </c:pt>
                <c:pt idx="451">
                  <c:v>980</c:v>
                </c:pt>
                <c:pt idx="452">
                  <c:v>981</c:v>
                </c:pt>
                <c:pt idx="453">
                  <c:v>982</c:v>
                </c:pt>
                <c:pt idx="454">
                  <c:v>983</c:v>
                </c:pt>
                <c:pt idx="455">
                  <c:v>984</c:v>
                </c:pt>
                <c:pt idx="456">
                  <c:v>985</c:v>
                </c:pt>
                <c:pt idx="457">
                  <c:v>986</c:v>
                </c:pt>
                <c:pt idx="458">
                  <c:v>987</c:v>
                </c:pt>
                <c:pt idx="459">
                  <c:v>988</c:v>
                </c:pt>
                <c:pt idx="460">
                  <c:v>989</c:v>
                </c:pt>
                <c:pt idx="461">
                  <c:v>990</c:v>
                </c:pt>
                <c:pt idx="462">
                  <c:v>991</c:v>
                </c:pt>
                <c:pt idx="463">
                  <c:v>992</c:v>
                </c:pt>
                <c:pt idx="464">
                  <c:v>993</c:v>
                </c:pt>
                <c:pt idx="465">
                  <c:v>994</c:v>
                </c:pt>
                <c:pt idx="466">
                  <c:v>995</c:v>
                </c:pt>
                <c:pt idx="467">
                  <c:v>996</c:v>
                </c:pt>
                <c:pt idx="468">
                  <c:v>997</c:v>
                </c:pt>
                <c:pt idx="469">
                  <c:v>998</c:v>
                </c:pt>
                <c:pt idx="470">
                  <c:v>999</c:v>
                </c:pt>
                <c:pt idx="471">
                  <c:v>1000</c:v>
                </c:pt>
                <c:pt idx="472">
                  <c:v>1001</c:v>
                </c:pt>
                <c:pt idx="473">
                  <c:v>1002</c:v>
                </c:pt>
                <c:pt idx="474">
                  <c:v>1003</c:v>
                </c:pt>
                <c:pt idx="475">
                  <c:v>1004</c:v>
                </c:pt>
                <c:pt idx="476">
                  <c:v>1005</c:v>
                </c:pt>
                <c:pt idx="477">
                  <c:v>1006</c:v>
                </c:pt>
                <c:pt idx="478">
                  <c:v>1007</c:v>
                </c:pt>
                <c:pt idx="479">
                  <c:v>1008</c:v>
                </c:pt>
                <c:pt idx="480">
                  <c:v>1009</c:v>
                </c:pt>
                <c:pt idx="481">
                  <c:v>1010</c:v>
                </c:pt>
                <c:pt idx="482">
                  <c:v>1011</c:v>
                </c:pt>
                <c:pt idx="483">
                  <c:v>1012</c:v>
                </c:pt>
                <c:pt idx="484">
                  <c:v>1013</c:v>
                </c:pt>
                <c:pt idx="485">
                  <c:v>1014</c:v>
                </c:pt>
                <c:pt idx="486">
                  <c:v>1015</c:v>
                </c:pt>
                <c:pt idx="487">
                  <c:v>1016</c:v>
                </c:pt>
                <c:pt idx="488">
                  <c:v>1017</c:v>
                </c:pt>
                <c:pt idx="489">
                  <c:v>1018</c:v>
                </c:pt>
                <c:pt idx="490">
                  <c:v>1019</c:v>
                </c:pt>
                <c:pt idx="491">
                  <c:v>1020</c:v>
                </c:pt>
                <c:pt idx="492">
                  <c:v>1021</c:v>
                </c:pt>
                <c:pt idx="493">
                  <c:v>1022</c:v>
                </c:pt>
                <c:pt idx="494">
                  <c:v>1023</c:v>
                </c:pt>
                <c:pt idx="495">
                  <c:v>1024</c:v>
                </c:pt>
                <c:pt idx="496">
                  <c:v>1025</c:v>
                </c:pt>
                <c:pt idx="497">
                  <c:v>1026</c:v>
                </c:pt>
                <c:pt idx="498">
                  <c:v>1027</c:v>
                </c:pt>
                <c:pt idx="499">
                  <c:v>1028</c:v>
                </c:pt>
                <c:pt idx="500">
                  <c:v>1029</c:v>
                </c:pt>
                <c:pt idx="501">
                  <c:v>1030</c:v>
                </c:pt>
                <c:pt idx="502">
                  <c:v>1031</c:v>
                </c:pt>
                <c:pt idx="503">
                  <c:v>1032</c:v>
                </c:pt>
                <c:pt idx="504">
                  <c:v>1033</c:v>
                </c:pt>
                <c:pt idx="505">
                  <c:v>1034</c:v>
                </c:pt>
                <c:pt idx="506">
                  <c:v>1035</c:v>
                </c:pt>
                <c:pt idx="507">
                  <c:v>1036</c:v>
                </c:pt>
                <c:pt idx="508">
                  <c:v>1037</c:v>
                </c:pt>
                <c:pt idx="509">
                  <c:v>1038</c:v>
                </c:pt>
                <c:pt idx="510">
                  <c:v>1039</c:v>
                </c:pt>
                <c:pt idx="511">
                  <c:v>1040</c:v>
                </c:pt>
                <c:pt idx="512">
                  <c:v>1041</c:v>
                </c:pt>
                <c:pt idx="513">
                  <c:v>1042</c:v>
                </c:pt>
                <c:pt idx="514">
                  <c:v>1043</c:v>
                </c:pt>
                <c:pt idx="515">
                  <c:v>1044</c:v>
                </c:pt>
                <c:pt idx="516">
                  <c:v>1045</c:v>
                </c:pt>
                <c:pt idx="517">
                  <c:v>1046</c:v>
                </c:pt>
                <c:pt idx="518">
                  <c:v>1047</c:v>
                </c:pt>
                <c:pt idx="519">
                  <c:v>1048</c:v>
                </c:pt>
                <c:pt idx="520">
                  <c:v>1049</c:v>
                </c:pt>
                <c:pt idx="521">
                  <c:v>1050</c:v>
                </c:pt>
                <c:pt idx="522">
                  <c:v>1051</c:v>
                </c:pt>
                <c:pt idx="523">
                  <c:v>1052</c:v>
                </c:pt>
                <c:pt idx="524">
                  <c:v>1053</c:v>
                </c:pt>
                <c:pt idx="525">
                  <c:v>1054</c:v>
                </c:pt>
                <c:pt idx="526">
                  <c:v>1055</c:v>
                </c:pt>
                <c:pt idx="527">
                  <c:v>1056</c:v>
                </c:pt>
                <c:pt idx="528">
                  <c:v>1057</c:v>
                </c:pt>
                <c:pt idx="529">
                  <c:v>1058</c:v>
                </c:pt>
                <c:pt idx="530">
                  <c:v>1059</c:v>
                </c:pt>
                <c:pt idx="531">
                  <c:v>1060</c:v>
                </c:pt>
                <c:pt idx="532">
                  <c:v>1061</c:v>
                </c:pt>
                <c:pt idx="533">
                  <c:v>1062</c:v>
                </c:pt>
                <c:pt idx="534">
                  <c:v>1063</c:v>
                </c:pt>
                <c:pt idx="535">
                  <c:v>1064</c:v>
                </c:pt>
                <c:pt idx="536">
                  <c:v>1065</c:v>
                </c:pt>
                <c:pt idx="537">
                  <c:v>1066</c:v>
                </c:pt>
                <c:pt idx="538">
                  <c:v>1067</c:v>
                </c:pt>
                <c:pt idx="539">
                  <c:v>1068</c:v>
                </c:pt>
                <c:pt idx="540">
                  <c:v>1069</c:v>
                </c:pt>
                <c:pt idx="541">
                  <c:v>1070</c:v>
                </c:pt>
                <c:pt idx="542">
                  <c:v>1071</c:v>
                </c:pt>
                <c:pt idx="543">
                  <c:v>1072</c:v>
                </c:pt>
                <c:pt idx="544">
                  <c:v>1073</c:v>
                </c:pt>
                <c:pt idx="545">
                  <c:v>1074</c:v>
                </c:pt>
                <c:pt idx="546">
                  <c:v>1075</c:v>
                </c:pt>
                <c:pt idx="547">
                  <c:v>1076</c:v>
                </c:pt>
                <c:pt idx="548">
                  <c:v>1077</c:v>
                </c:pt>
              </c:numCache>
            </c:numRef>
          </c:xVal>
          <c:yVal>
            <c:numRef>
              <c:f>Graph!$C$531:$C$1077</c:f>
              <c:numCache>
                <c:formatCode>General</c:formatCode>
                <c:ptCount val="547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5-45C3-96E3-A632B6BCA7C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Graph!$A$530:$A$1078</c:f>
              <c:numCache>
                <c:formatCode>General</c:formatCode>
                <c:ptCount val="549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  <c:pt idx="264">
                  <c:v>793</c:v>
                </c:pt>
                <c:pt idx="265">
                  <c:v>794</c:v>
                </c:pt>
                <c:pt idx="266">
                  <c:v>795</c:v>
                </c:pt>
                <c:pt idx="267">
                  <c:v>796</c:v>
                </c:pt>
                <c:pt idx="268">
                  <c:v>797</c:v>
                </c:pt>
                <c:pt idx="269">
                  <c:v>798</c:v>
                </c:pt>
                <c:pt idx="270">
                  <c:v>799</c:v>
                </c:pt>
                <c:pt idx="271">
                  <c:v>800</c:v>
                </c:pt>
                <c:pt idx="272">
                  <c:v>801</c:v>
                </c:pt>
                <c:pt idx="273">
                  <c:v>802</c:v>
                </c:pt>
                <c:pt idx="274">
                  <c:v>803</c:v>
                </c:pt>
                <c:pt idx="275">
                  <c:v>804</c:v>
                </c:pt>
                <c:pt idx="276">
                  <c:v>805</c:v>
                </c:pt>
                <c:pt idx="277">
                  <c:v>806</c:v>
                </c:pt>
                <c:pt idx="278">
                  <c:v>807</c:v>
                </c:pt>
                <c:pt idx="279">
                  <c:v>808</c:v>
                </c:pt>
                <c:pt idx="280">
                  <c:v>809</c:v>
                </c:pt>
                <c:pt idx="281">
                  <c:v>810</c:v>
                </c:pt>
                <c:pt idx="282">
                  <c:v>811</c:v>
                </c:pt>
                <c:pt idx="283">
                  <c:v>812</c:v>
                </c:pt>
                <c:pt idx="284">
                  <c:v>813</c:v>
                </c:pt>
                <c:pt idx="285">
                  <c:v>814</c:v>
                </c:pt>
                <c:pt idx="286">
                  <c:v>815</c:v>
                </c:pt>
                <c:pt idx="287">
                  <c:v>816</c:v>
                </c:pt>
                <c:pt idx="288">
                  <c:v>817</c:v>
                </c:pt>
                <c:pt idx="289">
                  <c:v>818</c:v>
                </c:pt>
                <c:pt idx="290">
                  <c:v>819</c:v>
                </c:pt>
                <c:pt idx="291">
                  <c:v>820</c:v>
                </c:pt>
                <c:pt idx="292">
                  <c:v>821</c:v>
                </c:pt>
                <c:pt idx="293">
                  <c:v>822</c:v>
                </c:pt>
                <c:pt idx="294">
                  <c:v>823</c:v>
                </c:pt>
                <c:pt idx="295">
                  <c:v>824</c:v>
                </c:pt>
                <c:pt idx="296">
                  <c:v>825</c:v>
                </c:pt>
                <c:pt idx="297">
                  <c:v>826</c:v>
                </c:pt>
                <c:pt idx="298">
                  <c:v>827</c:v>
                </c:pt>
                <c:pt idx="299">
                  <c:v>828</c:v>
                </c:pt>
                <c:pt idx="300">
                  <c:v>829</c:v>
                </c:pt>
                <c:pt idx="301">
                  <c:v>830</c:v>
                </c:pt>
                <c:pt idx="302">
                  <c:v>831</c:v>
                </c:pt>
                <c:pt idx="303">
                  <c:v>832</c:v>
                </c:pt>
                <c:pt idx="304">
                  <c:v>833</c:v>
                </c:pt>
                <c:pt idx="305">
                  <c:v>834</c:v>
                </c:pt>
                <c:pt idx="306">
                  <c:v>835</c:v>
                </c:pt>
                <c:pt idx="307">
                  <c:v>836</c:v>
                </c:pt>
                <c:pt idx="308">
                  <c:v>837</c:v>
                </c:pt>
                <c:pt idx="309">
                  <c:v>838</c:v>
                </c:pt>
                <c:pt idx="310">
                  <c:v>839</c:v>
                </c:pt>
                <c:pt idx="311">
                  <c:v>840</c:v>
                </c:pt>
                <c:pt idx="312">
                  <c:v>841</c:v>
                </c:pt>
                <c:pt idx="313">
                  <c:v>842</c:v>
                </c:pt>
                <c:pt idx="314">
                  <c:v>843</c:v>
                </c:pt>
                <c:pt idx="315">
                  <c:v>844</c:v>
                </c:pt>
                <c:pt idx="316">
                  <c:v>845</c:v>
                </c:pt>
                <c:pt idx="317">
                  <c:v>846</c:v>
                </c:pt>
                <c:pt idx="318">
                  <c:v>847</c:v>
                </c:pt>
                <c:pt idx="319">
                  <c:v>848</c:v>
                </c:pt>
                <c:pt idx="320">
                  <c:v>849</c:v>
                </c:pt>
                <c:pt idx="321">
                  <c:v>850</c:v>
                </c:pt>
                <c:pt idx="322">
                  <c:v>851</c:v>
                </c:pt>
                <c:pt idx="323">
                  <c:v>852</c:v>
                </c:pt>
                <c:pt idx="324">
                  <c:v>853</c:v>
                </c:pt>
                <c:pt idx="325">
                  <c:v>854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859</c:v>
                </c:pt>
                <c:pt idx="331">
                  <c:v>860</c:v>
                </c:pt>
                <c:pt idx="332">
                  <c:v>861</c:v>
                </c:pt>
                <c:pt idx="333">
                  <c:v>862</c:v>
                </c:pt>
                <c:pt idx="334">
                  <c:v>863</c:v>
                </c:pt>
                <c:pt idx="335">
                  <c:v>864</c:v>
                </c:pt>
                <c:pt idx="336">
                  <c:v>865</c:v>
                </c:pt>
                <c:pt idx="337">
                  <c:v>866</c:v>
                </c:pt>
                <c:pt idx="338">
                  <c:v>867</c:v>
                </c:pt>
                <c:pt idx="339">
                  <c:v>868</c:v>
                </c:pt>
                <c:pt idx="340">
                  <c:v>869</c:v>
                </c:pt>
                <c:pt idx="341">
                  <c:v>870</c:v>
                </c:pt>
                <c:pt idx="342">
                  <c:v>871</c:v>
                </c:pt>
                <c:pt idx="343">
                  <c:v>872</c:v>
                </c:pt>
                <c:pt idx="344">
                  <c:v>873</c:v>
                </c:pt>
                <c:pt idx="345">
                  <c:v>874</c:v>
                </c:pt>
                <c:pt idx="346">
                  <c:v>875</c:v>
                </c:pt>
                <c:pt idx="347">
                  <c:v>876</c:v>
                </c:pt>
                <c:pt idx="348">
                  <c:v>877</c:v>
                </c:pt>
                <c:pt idx="349">
                  <c:v>878</c:v>
                </c:pt>
                <c:pt idx="350">
                  <c:v>879</c:v>
                </c:pt>
                <c:pt idx="351">
                  <c:v>880</c:v>
                </c:pt>
                <c:pt idx="352">
                  <c:v>881</c:v>
                </c:pt>
                <c:pt idx="353">
                  <c:v>882</c:v>
                </c:pt>
                <c:pt idx="354">
                  <c:v>883</c:v>
                </c:pt>
                <c:pt idx="355">
                  <c:v>884</c:v>
                </c:pt>
                <c:pt idx="356">
                  <c:v>885</c:v>
                </c:pt>
                <c:pt idx="357">
                  <c:v>886</c:v>
                </c:pt>
                <c:pt idx="358">
                  <c:v>887</c:v>
                </c:pt>
                <c:pt idx="359">
                  <c:v>888</c:v>
                </c:pt>
                <c:pt idx="360">
                  <c:v>889</c:v>
                </c:pt>
                <c:pt idx="361">
                  <c:v>890</c:v>
                </c:pt>
                <c:pt idx="362">
                  <c:v>891</c:v>
                </c:pt>
                <c:pt idx="363">
                  <c:v>892</c:v>
                </c:pt>
                <c:pt idx="364">
                  <c:v>893</c:v>
                </c:pt>
                <c:pt idx="365">
                  <c:v>894</c:v>
                </c:pt>
                <c:pt idx="366">
                  <c:v>895</c:v>
                </c:pt>
                <c:pt idx="367">
                  <c:v>896</c:v>
                </c:pt>
                <c:pt idx="368">
                  <c:v>897</c:v>
                </c:pt>
                <c:pt idx="369">
                  <c:v>898</c:v>
                </c:pt>
                <c:pt idx="370">
                  <c:v>899</c:v>
                </c:pt>
                <c:pt idx="371">
                  <c:v>900</c:v>
                </c:pt>
                <c:pt idx="372">
                  <c:v>901</c:v>
                </c:pt>
                <c:pt idx="373">
                  <c:v>902</c:v>
                </c:pt>
                <c:pt idx="374">
                  <c:v>903</c:v>
                </c:pt>
                <c:pt idx="375">
                  <c:v>904</c:v>
                </c:pt>
                <c:pt idx="376">
                  <c:v>905</c:v>
                </c:pt>
                <c:pt idx="377">
                  <c:v>906</c:v>
                </c:pt>
                <c:pt idx="378">
                  <c:v>907</c:v>
                </c:pt>
                <c:pt idx="379">
                  <c:v>908</c:v>
                </c:pt>
                <c:pt idx="380">
                  <c:v>909</c:v>
                </c:pt>
                <c:pt idx="381">
                  <c:v>910</c:v>
                </c:pt>
                <c:pt idx="382">
                  <c:v>911</c:v>
                </c:pt>
                <c:pt idx="383">
                  <c:v>912</c:v>
                </c:pt>
                <c:pt idx="384">
                  <c:v>913</c:v>
                </c:pt>
                <c:pt idx="385">
                  <c:v>914</c:v>
                </c:pt>
                <c:pt idx="386">
                  <c:v>915</c:v>
                </c:pt>
                <c:pt idx="387">
                  <c:v>916</c:v>
                </c:pt>
                <c:pt idx="388">
                  <c:v>917</c:v>
                </c:pt>
                <c:pt idx="389">
                  <c:v>918</c:v>
                </c:pt>
                <c:pt idx="390">
                  <c:v>919</c:v>
                </c:pt>
                <c:pt idx="391">
                  <c:v>920</c:v>
                </c:pt>
                <c:pt idx="392">
                  <c:v>921</c:v>
                </c:pt>
                <c:pt idx="393">
                  <c:v>922</c:v>
                </c:pt>
                <c:pt idx="394">
                  <c:v>923</c:v>
                </c:pt>
                <c:pt idx="395">
                  <c:v>924</c:v>
                </c:pt>
                <c:pt idx="396">
                  <c:v>925</c:v>
                </c:pt>
                <c:pt idx="397">
                  <c:v>926</c:v>
                </c:pt>
                <c:pt idx="398">
                  <c:v>927</c:v>
                </c:pt>
                <c:pt idx="399">
                  <c:v>928</c:v>
                </c:pt>
                <c:pt idx="400">
                  <c:v>929</c:v>
                </c:pt>
                <c:pt idx="401">
                  <c:v>930</c:v>
                </c:pt>
                <c:pt idx="402">
                  <c:v>931</c:v>
                </c:pt>
                <c:pt idx="403">
                  <c:v>932</c:v>
                </c:pt>
                <c:pt idx="404">
                  <c:v>933</c:v>
                </c:pt>
                <c:pt idx="405">
                  <c:v>934</c:v>
                </c:pt>
                <c:pt idx="406">
                  <c:v>935</c:v>
                </c:pt>
                <c:pt idx="407">
                  <c:v>936</c:v>
                </c:pt>
                <c:pt idx="408">
                  <c:v>937</c:v>
                </c:pt>
                <c:pt idx="409">
                  <c:v>938</c:v>
                </c:pt>
                <c:pt idx="410">
                  <c:v>939</c:v>
                </c:pt>
                <c:pt idx="411">
                  <c:v>940</c:v>
                </c:pt>
                <c:pt idx="412">
                  <c:v>941</c:v>
                </c:pt>
                <c:pt idx="413">
                  <c:v>942</c:v>
                </c:pt>
                <c:pt idx="414">
                  <c:v>943</c:v>
                </c:pt>
                <c:pt idx="415">
                  <c:v>944</c:v>
                </c:pt>
                <c:pt idx="416">
                  <c:v>945</c:v>
                </c:pt>
                <c:pt idx="417">
                  <c:v>946</c:v>
                </c:pt>
                <c:pt idx="418">
                  <c:v>947</c:v>
                </c:pt>
                <c:pt idx="419">
                  <c:v>948</c:v>
                </c:pt>
                <c:pt idx="420">
                  <c:v>949</c:v>
                </c:pt>
                <c:pt idx="421">
                  <c:v>950</c:v>
                </c:pt>
                <c:pt idx="422">
                  <c:v>951</c:v>
                </c:pt>
                <c:pt idx="423">
                  <c:v>952</c:v>
                </c:pt>
                <c:pt idx="424">
                  <c:v>953</c:v>
                </c:pt>
                <c:pt idx="425">
                  <c:v>954</c:v>
                </c:pt>
                <c:pt idx="426">
                  <c:v>955</c:v>
                </c:pt>
                <c:pt idx="427">
                  <c:v>956</c:v>
                </c:pt>
                <c:pt idx="428">
                  <c:v>957</c:v>
                </c:pt>
                <c:pt idx="429">
                  <c:v>958</c:v>
                </c:pt>
                <c:pt idx="430">
                  <c:v>959</c:v>
                </c:pt>
                <c:pt idx="431">
                  <c:v>960</c:v>
                </c:pt>
                <c:pt idx="432">
                  <c:v>961</c:v>
                </c:pt>
                <c:pt idx="433">
                  <c:v>962</c:v>
                </c:pt>
                <c:pt idx="434">
                  <c:v>963</c:v>
                </c:pt>
                <c:pt idx="435">
                  <c:v>964</c:v>
                </c:pt>
                <c:pt idx="436">
                  <c:v>965</c:v>
                </c:pt>
                <c:pt idx="437">
                  <c:v>966</c:v>
                </c:pt>
                <c:pt idx="438">
                  <c:v>967</c:v>
                </c:pt>
                <c:pt idx="439">
                  <c:v>968</c:v>
                </c:pt>
                <c:pt idx="440">
                  <c:v>969</c:v>
                </c:pt>
                <c:pt idx="441">
                  <c:v>970</c:v>
                </c:pt>
                <c:pt idx="442">
                  <c:v>971</c:v>
                </c:pt>
                <c:pt idx="443">
                  <c:v>972</c:v>
                </c:pt>
                <c:pt idx="444">
                  <c:v>973</c:v>
                </c:pt>
                <c:pt idx="445">
                  <c:v>974</c:v>
                </c:pt>
                <c:pt idx="446">
                  <c:v>975</c:v>
                </c:pt>
                <c:pt idx="447">
                  <c:v>976</c:v>
                </c:pt>
                <c:pt idx="448">
                  <c:v>977</c:v>
                </c:pt>
                <c:pt idx="449">
                  <c:v>978</c:v>
                </c:pt>
                <c:pt idx="450">
                  <c:v>979</c:v>
                </c:pt>
                <c:pt idx="451">
                  <c:v>980</c:v>
                </c:pt>
                <c:pt idx="452">
                  <c:v>981</c:v>
                </c:pt>
                <c:pt idx="453">
                  <c:v>982</c:v>
                </c:pt>
                <c:pt idx="454">
                  <c:v>983</c:v>
                </c:pt>
                <c:pt idx="455">
                  <c:v>984</c:v>
                </c:pt>
                <c:pt idx="456">
                  <c:v>985</c:v>
                </c:pt>
                <c:pt idx="457">
                  <c:v>986</c:v>
                </c:pt>
                <c:pt idx="458">
                  <c:v>987</c:v>
                </c:pt>
                <c:pt idx="459">
                  <c:v>988</c:v>
                </c:pt>
                <c:pt idx="460">
                  <c:v>989</c:v>
                </c:pt>
                <c:pt idx="461">
                  <c:v>990</c:v>
                </c:pt>
                <c:pt idx="462">
                  <c:v>991</c:v>
                </c:pt>
                <c:pt idx="463">
                  <c:v>992</c:v>
                </c:pt>
                <c:pt idx="464">
                  <c:v>993</c:v>
                </c:pt>
                <c:pt idx="465">
                  <c:v>994</c:v>
                </c:pt>
                <c:pt idx="466">
                  <c:v>995</c:v>
                </c:pt>
                <c:pt idx="467">
                  <c:v>996</c:v>
                </c:pt>
                <c:pt idx="468">
                  <c:v>997</c:v>
                </c:pt>
                <c:pt idx="469">
                  <c:v>998</c:v>
                </c:pt>
                <c:pt idx="470">
                  <c:v>999</c:v>
                </c:pt>
                <c:pt idx="471">
                  <c:v>1000</c:v>
                </c:pt>
                <c:pt idx="472">
                  <c:v>1001</c:v>
                </c:pt>
                <c:pt idx="473">
                  <c:v>1002</c:v>
                </c:pt>
                <c:pt idx="474">
                  <c:v>1003</c:v>
                </c:pt>
                <c:pt idx="475">
                  <c:v>1004</c:v>
                </c:pt>
                <c:pt idx="476">
                  <c:v>1005</c:v>
                </c:pt>
                <c:pt idx="477">
                  <c:v>1006</c:v>
                </c:pt>
                <c:pt idx="478">
                  <c:v>1007</c:v>
                </c:pt>
                <c:pt idx="479">
                  <c:v>1008</c:v>
                </c:pt>
                <c:pt idx="480">
                  <c:v>1009</c:v>
                </c:pt>
                <c:pt idx="481">
                  <c:v>1010</c:v>
                </c:pt>
                <c:pt idx="482">
                  <c:v>1011</c:v>
                </c:pt>
                <c:pt idx="483">
                  <c:v>1012</c:v>
                </c:pt>
                <c:pt idx="484">
                  <c:v>1013</c:v>
                </c:pt>
                <c:pt idx="485">
                  <c:v>1014</c:v>
                </c:pt>
                <c:pt idx="486">
                  <c:v>1015</c:v>
                </c:pt>
                <c:pt idx="487">
                  <c:v>1016</c:v>
                </c:pt>
                <c:pt idx="488">
                  <c:v>1017</c:v>
                </c:pt>
                <c:pt idx="489">
                  <c:v>1018</c:v>
                </c:pt>
                <c:pt idx="490">
                  <c:v>1019</c:v>
                </c:pt>
                <c:pt idx="491">
                  <c:v>1020</c:v>
                </c:pt>
                <c:pt idx="492">
                  <c:v>1021</c:v>
                </c:pt>
                <c:pt idx="493">
                  <c:v>1022</c:v>
                </c:pt>
                <c:pt idx="494">
                  <c:v>1023</c:v>
                </c:pt>
                <c:pt idx="495">
                  <c:v>1024</c:v>
                </c:pt>
                <c:pt idx="496">
                  <c:v>1025</c:v>
                </c:pt>
                <c:pt idx="497">
                  <c:v>1026</c:v>
                </c:pt>
                <c:pt idx="498">
                  <c:v>1027</c:v>
                </c:pt>
                <c:pt idx="499">
                  <c:v>1028</c:v>
                </c:pt>
                <c:pt idx="500">
                  <c:v>1029</c:v>
                </c:pt>
                <c:pt idx="501">
                  <c:v>1030</c:v>
                </c:pt>
                <c:pt idx="502">
                  <c:v>1031</c:v>
                </c:pt>
                <c:pt idx="503">
                  <c:v>1032</c:v>
                </c:pt>
                <c:pt idx="504">
                  <c:v>1033</c:v>
                </c:pt>
                <c:pt idx="505">
                  <c:v>1034</c:v>
                </c:pt>
                <c:pt idx="506">
                  <c:v>1035</c:v>
                </c:pt>
                <c:pt idx="507">
                  <c:v>1036</c:v>
                </c:pt>
                <c:pt idx="508">
                  <c:v>1037</c:v>
                </c:pt>
                <c:pt idx="509">
                  <c:v>1038</c:v>
                </c:pt>
                <c:pt idx="510">
                  <c:v>1039</c:v>
                </c:pt>
                <c:pt idx="511">
                  <c:v>1040</c:v>
                </c:pt>
                <c:pt idx="512">
                  <c:v>1041</c:v>
                </c:pt>
                <c:pt idx="513">
                  <c:v>1042</c:v>
                </c:pt>
                <c:pt idx="514">
                  <c:v>1043</c:v>
                </c:pt>
                <c:pt idx="515">
                  <c:v>1044</c:v>
                </c:pt>
                <c:pt idx="516">
                  <c:v>1045</c:v>
                </c:pt>
                <c:pt idx="517">
                  <c:v>1046</c:v>
                </c:pt>
                <c:pt idx="518">
                  <c:v>1047</c:v>
                </c:pt>
                <c:pt idx="519">
                  <c:v>1048</c:v>
                </c:pt>
                <c:pt idx="520">
                  <c:v>1049</c:v>
                </c:pt>
                <c:pt idx="521">
                  <c:v>1050</c:v>
                </c:pt>
                <c:pt idx="522">
                  <c:v>1051</c:v>
                </c:pt>
                <c:pt idx="523">
                  <c:v>1052</c:v>
                </c:pt>
                <c:pt idx="524">
                  <c:v>1053</c:v>
                </c:pt>
                <c:pt idx="525">
                  <c:v>1054</c:v>
                </c:pt>
                <c:pt idx="526">
                  <c:v>1055</c:v>
                </c:pt>
                <c:pt idx="527">
                  <c:v>1056</c:v>
                </c:pt>
                <c:pt idx="528">
                  <c:v>1057</c:v>
                </c:pt>
                <c:pt idx="529">
                  <c:v>1058</c:v>
                </c:pt>
                <c:pt idx="530">
                  <c:v>1059</c:v>
                </c:pt>
                <c:pt idx="531">
                  <c:v>1060</c:v>
                </c:pt>
                <c:pt idx="532">
                  <c:v>1061</c:v>
                </c:pt>
                <c:pt idx="533">
                  <c:v>1062</c:v>
                </c:pt>
                <c:pt idx="534">
                  <c:v>1063</c:v>
                </c:pt>
                <c:pt idx="535">
                  <c:v>1064</c:v>
                </c:pt>
                <c:pt idx="536">
                  <c:v>1065</c:v>
                </c:pt>
                <c:pt idx="537">
                  <c:v>1066</c:v>
                </c:pt>
                <c:pt idx="538">
                  <c:v>1067</c:v>
                </c:pt>
                <c:pt idx="539">
                  <c:v>1068</c:v>
                </c:pt>
                <c:pt idx="540">
                  <c:v>1069</c:v>
                </c:pt>
                <c:pt idx="541">
                  <c:v>1070</c:v>
                </c:pt>
                <c:pt idx="542">
                  <c:v>1071</c:v>
                </c:pt>
                <c:pt idx="543">
                  <c:v>1072</c:v>
                </c:pt>
                <c:pt idx="544">
                  <c:v>1073</c:v>
                </c:pt>
                <c:pt idx="545">
                  <c:v>1074</c:v>
                </c:pt>
                <c:pt idx="546">
                  <c:v>1075</c:v>
                </c:pt>
                <c:pt idx="547">
                  <c:v>1076</c:v>
                </c:pt>
                <c:pt idx="548">
                  <c:v>1077</c:v>
                </c:pt>
              </c:numCache>
            </c:numRef>
          </c:xVal>
          <c:yVal>
            <c:numRef>
              <c:f>Graph!$E$531:$E$1077</c:f>
              <c:numCache>
                <c:formatCode>General</c:formatCode>
                <c:ptCount val="547"/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5-45C3-96E3-A632B6BCA7C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Graph!$A$530:$A$1078</c:f>
              <c:numCache>
                <c:formatCode>General</c:formatCode>
                <c:ptCount val="549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  <c:pt idx="264">
                  <c:v>793</c:v>
                </c:pt>
                <c:pt idx="265">
                  <c:v>794</c:v>
                </c:pt>
                <c:pt idx="266">
                  <c:v>795</c:v>
                </c:pt>
                <c:pt idx="267">
                  <c:v>796</c:v>
                </c:pt>
                <c:pt idx="268">
                  <c:v>797</c:v>
                </c:pt>
                <c:pt idx="269">
                  <c:v>798</c:v>
                </c:pt>
                <c:pt idx="270">
                  <c:v>799</c:v>
                </c:pt>
                <c:pt idx="271">
                  <c:v>800</c:v>
                </c:pt>
                <c:pt idx="272">
                  <c:v>801</c:v>
                </c:pt>
                <c:pt idx="273">
                  <c:v>802</c:v>
                </c:pt>
                <c:pt idx="274">
                  <c:v>803</c:v>
                </c:pt>
                <c:pt idx="275">
                  <c:v>804</c:v>
                </c:pt>
                <c:pt idx="276">
                  <c:v>805</c:v>
                </c:pt>
                <c:pt idx="277">
                  <c:v>806</c:v>
                </c:pt>
                <c:pt idx="278">
                  <c:v>807</c:v>
                </c:pt>
                <c:pt idx="279">
                  <c:v>808</c:v>
                </c:pt>
                <c:pt idx="280">
                  <c:v>809</c:v>
                </c:pt>
                <c:pt idx="281">
                  <c:v>810</c:v>
                </c:pt>
                <c:pt idx="282">
                  <c:v>811</c:v>
                </c:pt>
                <c:pt idx="283">
                  <c:v>812</c:v>
                </c:pt>
                <c:pt idx="284">
                  <c:v>813</c:v>
                </c:pt>
                <c:pt idx="285">
                  <c:v>814</c:v>
                </c:pt>
                <c:pt idx="286">
                  <c:v>815</c:v>
                </c:pt>
                <c:pt idx="287">
                  <c:v>816</c:v>
                </c:pt>
                <c:pt idx="288">
                  <c:v>817</c:v>
                </c:pt>
                <c:pt idx="289">
                  <c:v>818</c:v>
                </c:pt>
                <c:pt idx="290">
                  <c:v>819</c:v>
                </c:pt>
                <c:pt idx="291">
                  <c:v>820</c:v>
                </c:pt>
                <c:pt idx="292">
                  <c:v>821</c:v>
                </c:pt>
                <c:pt idx="293">
                  <c:v>822</c:v>
                </c:pt>
                <c:pt idx="294">
                  <c:v>823</c:v>
                </c:pt>
                <c:pt idx="295">
                  <c:v>824</c:v>
                </c:pt>
                <c:pt idx="296">
                  <c:v>825</c:v>
                </c:pt>
                <c:pt idx="297">
                  <c:v>826</c:v>
                </c:pt>
                <c:pt idx="298">
                  <c:v>827</c:v>
                </c:pt>
                <c:pt idx="299">
                  <c:v>828</c:v>
                </c:pt>
                <c:pt idx="300">
                  <c:v>829</c:v>
                </c:pt>
                <c:pt idx="301">
                  <c:v>830</c:v>
                </c:pt>
                <c:pt idx="302">
                  <c:v>831</c:v>
                </c:pt>
                <c:pt idx="303">
                  <c:v>832</c:v>
                </c:pt>
                <c:pt idx="304">
                  <c:v>833</c:v>
                </c:pt>
                <c:pt idx="305">
                  <c:v>834</c:v>
                </c:pt>
                <c:pt idx="306">
                  <c:v>835</c:v>
                </c:pt>
                <c:pt idx="307">
                  <c:v>836</c:v>
                </c:pt>
                <c:pt idx="308">
                  <c:v>837</c:v>
                </c:pt>
                <c:pt idx="309">
                  <c:v>838</c:v>
                </c:pt>
                <c:pt idx="310">
                  <c:v>839</c:v>
                </c:pt>
                <c:pt idx="311">
                  <c:v>840</c:v>
                </c:pt>
                <c:pt idx="312">
                  <c:v>841</c:v>
                </c:pt>
                <c:pt idx="313">
                  <c:v>842</c:v>
                </c:pt>
                <c:pt idx="314">
                  <c:v>843</c:v>
                </c:pt>
                <c:pt idx="315">
                  <c:v>844</c:v>
                </c:pt>
                <c:pt idx="316">
                  <c:v>845</c:v>
                </c:pt>
                <c:pt idx="317">
                  <c:v>846</c:v>
                </c:pt>
                <c:pt idx="318">
                  <c:v>847</c:v>
                </c:pt>
                <c:pt idx="319">
                  <c:v>848</c:v>
                </c:pt>
                <c:pt idx="320">
                  <c:v>849</c:v>
                </c:pt>
                <c:pt idx="321">
                  <c:v>850</c:v>
                </c:pt>
                <c:pt idx="322">
                  <c:v>851</c:v>
                </c:pt>
                <c:pt idx="323">
                  <c:v>852</c:v>
                </c:pt>
                <c:pt idx="324">
                  <c:v>853</c:v>
                </c:pt>
                <c:pt idx="325">
                  <c:v>854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859</c:v>
                </c:pt>
                <c:pt idx="331">
                  <c:v>860</c:v>
                </c:pt>
                <c:pt idx="332">
                  <c:v>861</c:v>
                </c:pt>
                <c:pt idx="333">
                  <c:v>862</c:v>
                </c:pt>
                <c:pt idx="334">
                  <c:v>863</c:v>
                </c:pt>
                <c:pt idx="335">
                  <c:v>864</c:v>
                </c:pt>
                <c:pt idx="336">
                  <c:v>865</c:v>
                </c:pt>
                <c:pt idx="337">
                  <c:v>866</c:v>
                </c:pt>
                <c:pt idx="338">
                  <c:v>867</c:v>
                </c:pt>
                <c:pt idx="339">
                  <c:v>868</c:v>
                </c:pt>
                <c:pt idx="340">
                  <c:v>869</c:v>
                </c:pt>
                <c:pt idx="341">
                  <c:v>870</c:v>
                </c:pt>
                <c:pt idx="342">
                  <c:v>871</c:v>
                </c:pt>
                <c:pt idx="343">
                  <c:v>872</c:v>
                </c:pt>
                <c:pt idx="344">
                  <c:v>873</c:v>
                </c:pt>
                <c:pt idx="345">
                  <c:v>874</c:v>
                </c:pt>
                <c:pt idx="346">
                  <c:v>875</c:v>
                </c:pt>
                <c:pt idx="347">
                  <c:v>876</c:v>
                </c:pt>
                <c:pt idx="348">
                  <c:v>877</c:v>
                </c:pt>
                <c:pt idx="349">
                  <c:v>878</c:v>
                </c:pt>
                <c:pt idx="350">
                  <c:v>879</c:v>
                </c:pt>
                <c:pt idx="351">
                  <c:v>880</c:v>
                </c:pt>
                <c:pt idx="352">
                  <c:v>881</c:v>
                </c:pt>
                <c:pt idx="353">
                  <c:v>882</c:v>
                </c:pt>
                <c:pt idx="354">
                  <c:v>883</c:v>
                </c:pt>
                <c:pt idx="355">
                  <c:v>884</c:v>
                </c:pt>
                <c:pt idx="356">
                  <c:v>885</c:v>
                </c:pt>
                <c:pt idx="357">
                  <c:v>886</c:v>
                </c:pt>
                <c:pt idx="358">
                  <c:v>887</c:v>
                </c:pt>
                <c:pt idx="359">
                  <c:v>888</c:v>
                </c:pt>
                <c:pt idx="360">
                  <c:v>889</c:v>
                </c:pt>
                <c:pt idx="361">
                  <c:v>890</c:v>
                </c:pt>
                <c:pt idx="362">
                  <c:v>891</c:v>
                </c:pt>
                <c:pt idx="363">
                  <c:v>892</c:v>
                </c:pt>
                <c:pt idx="364">
                  <c:v>893</c:v>
                </c:pt>
                <c:pt idx="365">
                  <c:v>894</c:v>
                </c:pt>
                <c:pt idx="366">
                  <c:v>895</c:v>
                </c:pt>
                <c:pt idx="367">
                  <c:v>896</c:v>
                </c:pt>
                <c:pt idx="368">
                  <c:v>897</c:v>
                </c:pt>
                <c:pt idx="369">
                  <c:v>898</c:v>
                </c:pt>
                <c:pt idx="370">
                  <c:v>899</c:v>
                </c:pt>
                <c:pt idx="371">
                  <c:v>900</c:v>
                </c:pt>
                <c:pt idx="372">
                  <c:v>901</c:v>
                </c:pt>
                <c:pt idx="373">
                  <c:v>902</c:v>
                </c:pt>
                <c:pt idx="374">
                  <c:v>903</c:v>
                </c:pt>
                <c:pt idx="375">
                  <c:v>904</c:v>
                </c:pt>
                <c:pt idx="376">
                  <c:v>905</c:v>
                </c:pt>
                <c:pt idx="377">
                  <c:v>906</c:v>
                </c:pt>
                <c:pt idx="378">
                  <c:v>907</c:v>
                </c:pt>
                <c:pt idx="379">
                  <c:v>908</c:v>
                </c:pt>
                <c:pt idx="380">
                  <c:v>909</c:v>
                </c:pt>
                <c:pt idx="381">
                  <c:v>910</c:v>
                </c:pt>
                <c:pt idx="382">
                  <c:v>911</c:v>
                </c:pt>
                <c:pt idx="383">
                  <c:v>912</c:v>
                </c:pt>
                <c:pt idx="384">
                  <c:v>913</c:v>
                </c:pt>
                <c:pt idx="385">
                  <c:v>914</c:v>
                </c:pt>
                <c:pt idx="386">
                  <c:v>915</c:v>
                </c:pt>
                <c:pt idx="387">
                  <c:v>916</c:v>
                </c:pt>
                <c:pt idx="388">
                  <c:v>917</c:v>
                </c:pt>
                <c:pt idx="389">
                  <c:v>918</c:v>
                </c:pt>
                <c:pt idx="390">
                  <c:v>919</c:v>
                </c:pt>
                <c:pt idx="391">
                  <c:v>920</c:v>
                </c:pt>
                <c:pt idx="392">
                  <c:v>921</c:v>
                </c:pt>
                <c:pt idx="393">
                  <c:v>922</c:v>
                </c:pt>
                <c:pt idx="394">
                  <c:v>923</c:v>
                </c:pt>
                <c:pt idx="395">
                  <c:v>924</c:v>
                </c:pt>
                <c:pt idx="396">
                  <c:v>925</c:v>
                </c:pt>
                <c:pt idx="397">
                  <c:v>926</c:v>
                </c:pt>
                <c:pt idx="398">
                  <c:v>927</c:v>
                </c:pt>
                <c:pt idx="399">
                  <c:v>928</c:v>
                </c:pt>
                <c:pt idx="400">
                  <c:v>929</c:v>
                </c:pt>
                <c:pt idx="401">
                  <c:v>930</c:v>
                </c:pt>
                <c:pt idx="402">
                  <c:v>931</c:v>
                </c:pt>
                <c:pt idx="403">
                  <c:v>932</c:v>
                </c:pt>
                <c:pt idx="404">
                  <c:v>933</c:v>
                </c:pt>
                <c:pt idx="405">
                  <c:v>934</c:v>
                </c:pt>
                <c:pt idx="406">
                  <c:v>935</c:v>
                </c:pt>
                <c:pt idx="407">
                  <c:v>936</c:v>
                </c:pt>
                <c:pt idx="408">
                  <c:v>937</c:v>
                </c:pt>
                <c:pt idx="409">
                  <c:v>938</c:v>
                </c:pt>
                <c:pt idx="410">
                  <c:v>939</c:v>
                </c:pt>
                <c:pt idx="411">
                  <c:v>940</c:v>
                </c:pt>
                <c:pt idx="412">
                  <c:v>941</c:v>
                </c:pt>
                <c:pt idx="413">
                  <c:v>942</c:v>
                </c:pt>
                <c:pt idx="414">
                  <c:v>943</c:v>
                </c:pt>
                <c:pt idx="415">
                  <c:v>944</c:v>
                </c:pt>
                <c:pt idx="416">
                  <c:v>945</c:v>
                </c:pt>
                <c:pt idx="417">
                  <c:v>946</c:v>
                </c:pt>
                <c:pt idx="418">
                  <c:v>947</c:v>
                </c:pt>
                <c:pt idx="419">
                  <c:v>948</c:v>
                </c:pt>
                <c:pt idx="420">
                  <c:v>949</c:v>
                </c:pt>
                <c:pt idx="421">
                  <c:v>950</c:v>
                </c:pt>
                <c:pt idx="422">
                  <c:v>951</c:v>
                </c:pt>
                <c:pt idx="423">
                  <c:v>952</c:v>
                </c:pt>
                <c:pt idx="424">
                  <c:v>953</c:v>
                </c:pt>
                <c:pt idx="425">
                  <c:v>954</c:v>
                </c:pt>
                <c:pt idx="426">
                  <c:v>955</c:v>
                </c:pt>
                <c:pt idx="427">
                  <c:v>956</c:v>
                </c:pt>
                <c:pt idx="428">
                  <c:v>957</c:v>
                </c:pt>
                <c:pt idx="429">
                  <c:v>958</c:v>
                </c:pt>
                <c:pt idx="430">
                  <c:v>959</c:v>
                </c:pt>
                <c:pt idx="431">
                  <c:v>960</c:v>
                </c:pt>
                <c:pt idx="432">
                  <c:v>961</c:v>
                </c:pt>
                <c:pt idx="433">
                  <c:v>962</c:v>
                </c:pt>
                <c:pt idx="434">
                  <c:v>963</c:v>
                </c:pt>
                <c:pt idx="435">
                  <c:v>964</c:v>
                </c:pt>
                <c:pt idx="436">
                  <c:v>965</c:v>
                </c:pt>
                <c:pt idx="437">
                  <c:v>966</c:v>
                </c:pt>
                <c:pt idx="438">
                  <c:v>967</c:v>
                </c:pt>
                <c:pt idx="439">
                  <c:v>968</c:v>
                </c:pt>
                <c:pt idx="440">
                  <c:v>969</c:v>
                </c:pt>
                <c:pt idx="441">
                  <c:v>970</c:v>
                </c:pt>
                <c:pt idx="442">
                  <c:v>971</c:v>
                </c:pt>
                <c:pt idx="443">
                  <c:v>972</c:v>
                </c:pt>
                <c:pt idx="444">
                  <c:v>973</c:v>
                </c:pt>
                <c:pt idx="445">
                  <c:v>974</c:v>
                </c:pt>
                <c:pt idx="446">
                  <c:v>975</c:v>
                </c:pt>
                <c:pt idx="447">
                  <c:v>976</c:v>
                </c:pt>
                <c:pt idx="448">
                  <c:v>977</c:v>
                </c:pt>
                <c:pt idx="449">
                  <c:v>978</c:v>
                </c:pt>
                <c:pt idx="450">
                  <c:v>979</c:v>
                </c:pt>
                <c:pt idx="451">
                  <c:v>980</c:v>
                </c:pt>
                <c:pt idx="452">
                  <c:v>981</c:v>
                </c:pt>
                <c:pt idx="453">
                  <c:v>982</c:v>
                </c:pt>
                <c:pt idx="454">
                  <c:v>983</c:v>
                </c:pt>
                <c:pt idx="455">
                  <c:v>984</c:v>
                </c:pt>
                <c:pt idx="456">
                  <c:v>985</c:v>
                </c:pt>
                <c:pt idx="457">
                  <c:v>986</c:v>
                </c:pt>
                <c:pt idx="458">
                  <c:v>987</c:v>
                </c:pt>
                <c:pt idx="459">
                  <c:v>988</c:v>
                </c:pt>
                <c:pt idx="460">
                  <c:v>989</c:v>
                </c:pt>
                <c:pt idx="461">
                  <c:v>990</c:v>
                </c:pt>
                <c:pt idx="462">
                  <c:v>991</c:v>
                </c:pt>
                <c:pt idx="463">
                  <c:v>992</c:v>
                </c:pt>
                <c:pt idx="464">
                  <c:v>993</c:v>
                </c:pt>
                <c:pt idx="465">
                  <c:v>994</c:v>
                </c:pt>
                <c:pt idx="466">
                  <c:v>995</c:v>
                </c:pt>
                <c:pt idx="467">
                  <c:v>996</c:v>
                </c:pt>
                <c:pt idx="468">
                  <c:v>997</c:v>
                </c:pt>
                <c:pt idx="469">
                  <c:v>998</c:v>
                </c:pt>
                <c:pt idx="470">
                  <c:v>999</c:v>
                </c:pt>
                <c:pt idx="471">
                  <c:v>1000</c:v>
                </c:pt>
                <c:pt idx="472">
                  <c:v>1001</c:v>
                </c:pt>
                <c:pt idx="473">
                  <c:v>1002</c:v>
                </c:pt>
                <c:pt idx="474">
                  <c:v>1003</c:v>
                </c:pt>
                <c:pt idx="475">
                  <c:v>1004</c:v>
                </c:pt>
                <c:pt idx="476">
                  <c:v>1005</c:v>
                </c:pt>
                <c:pt idx="477">
                  <c:v>1006</c:v>
                </c:pt>
                <c:pt idx="478">
                  <c:v>1007</c:v>
                </c:pt>
                <c:pt idx="479">
                  <c:v>1008</c:v>
                </c:pt>
                <c:pt idx="480">
                  <c:v>1009</c:v>
                </c:pt>
                <c:pt idx="481">
                  <c:v>1010</c:v>
                </c:pt>
                <c:pt idx="482">
                  <c:v>1011</c:v>
                </c:pt>
                <c:pt idx="483">
                  <c:v>1012</c:v>
                </c:pt>
                <c:pt idx="484">
                  <c:v>1013</c:v>
                </c:pt>
                <c:pt idx="485">
                  <c:v>1014</c:v>
                </c:pt>
                <c:pt idx="486">
                  <c:v>1015</c:v>
                </c:pt>
                <c:pt idx="487">
                  <c:v>1016</c:v>
                </c:pt>
                <c:pt idx="488">
                  <c:v>1017</c:v>
                </c:pt>
                <c:pt idx="489">
                  <c:v>1018</c:v>
                </c:pt>
                <c:pt idx="490">
                  <c:v>1019</c:v>
                </c:pt>
                <c:pt idx="491">
                  <c:v>1020</c:v>
                </c:pt>
                <c:pt idx="492">
                  <c:v>1021</c:v>
                </c:pt>
                <c:pt idx="493">
                  <c:v>1022</c:v>
                </c:pt>
                <c:pt idx="494">
                  <c:v>1023</c:v>
                </c:pt>
                <c:pt idx="495">
                  <c:v>1024</c:v>
                </c:pt>
                <c:pt idx="496">
                  <c:v>1025</c:v>
                </c:pt>
                <c:pt idx="497">
                  <c:v>1026</c:v>
                </c:pt>
                <c:pt idx="498">
                  <c:v>1027</c:v>
                </c:pt>
                <c:pt idx="499">
                  <c:v>1028</c:v>
                </c:pt>
                <c:pt idx="500">
                  <c:v>1029</c:v>
                </c:pt>
                <c:pt idx="501">
                  <c:v>1030</c:v>
                </c:pt>
                <c:pt idx="502">
                  <c:v>1031</c:v>
                </c:pt>
                <c:pt idx="503">
                  <c:v>1032</c:v>
                </c:pt>
                <c:pt idx="504">
                  <c:v>1033</c:v>
                </c:pt>
                <c:pt idx="505">
                  <c:v>1034</c:v>
                </c:pt>
                <c:pt idx="506">
                  <c:v>1035</c:v>
                </c:pt>
                <c:pt idx="507">
                  <c:v>1036</c:v>
                </c:pt>
                <c:pt idx="508">
                  <c:v>1037</c:v>
                </c:pt>
                <c:pt idx="509">
                  <c:v>1038</c:v>
                </c:pt>
                <c:pt idx="510">
                  <c:v>1039</c:v>
                </c:pt>
                <c:pt idx="511">
                  <c:v>1040</c:v>
                </c:pt>
                <c:pt idx="512">
                  <c:v>1041</c:v>
                </c:pt>
                <c:pt idx="513">
                  <c:v>1042</c:v>
                </c:pt>
                <c:pt idx="514">
                  <c:v>1043</c:v>
                </c:pt>
                <c:pt idx="515">
                  <c:v>1044</c:v>
                </c:pt>
                <c:pt idx="516">
                  <c:v>1045</c:v>
                </c:pt>
                <c:pt idx="517">
                  <c:v>1046</c:v>
                </c:pt>
                <c:pt idx="518">
                  <c:v>1047</c:v>
                </c:pt>
                <c:pt idx="519">
                  <c:v>1048</c:v>
                </c:pt>
                <c:pt idx="520">
                  <c:v>1049</c:v>
                </c:pt>
                <c:pt idx="521">
                  <c:v>1050</c:v>
                </c:pt>
                <c:pt idx="522">
                  <c:v>1051</c:v>
                </c:pt>
                <c:pt idx="523">
                  <c:v>1052</c:v>
                </c:pt>
                <c:pt idx="524">
                  <c:v>1053</c:v>
                </c:pt>
                <c:pt idx="525">
                  <c:v>1054</c:v>
                </c:pt>
                <c:pt idx="526">
                  <c:v>1055</c:v>
                </c:pt>
                <c:pt idx="527">
                  <c:v>1056</c:v>
                </c:pt>
                <c:pt idx="528">
                  <c:v>1057</c:v>
                </c:pt>
                <c:pt idx="529">
                  <c:v>1058</c:v>
                </c:pt>
                <c:pt idx="530">
                  <c:v>1059</c:v>
                </c:pt>
                <c:pt idx="531">
                  <c:v>1060</c:v>
                </c:pt>
                <c:pt idx="532">
                  <c:v>1061</c:v>
                </c:pt>
                <c:pt idx="533">
                  <c:v>1062</c:v>
                </c:pt>
                <c:pt idx="534">
                  <c:v>1063</c:v>
                </c:pt>
                <c:pt idx="535">
                  <c:v>1064</c:v>
                </c:pt>
                <c:pt idx="536">
                  <c:v>1065</c:v>
                </c:pt>
                <c:pt idx="537">
                  <c:v>1066</c:v>
                </c:pt>
                <c:pt idx="538">
                  <c:v>1067</c:v>
                </c:pt>
                <c:pt idx="539">
                  <c:v>1068</c:v>
                </c:pt>
                <c:pt idx="540">
                  <c:v>1069</c:v>
                </c:pt>
                <c:pt idx="541">
                  <c:v>1070</c:v>
                </c:pt>
                <c:pt idx="542">
                  <c:v>1071</c:v>
                </c:pt>
                <c:pt idx="543">
                  <c:v>1072</c:v>
                </c:pt>
                <c:pt idx="544">
                  <c:v>1073</c:v>
                </c:pt>
                <c:pt idx="545">
                  <c:v>1074</c:v>
                </c:pt>
                <c:pt idx="546">
                  <c:v>1075</c:v>
                </c:pt>
                <c:pt idx="547">
                  <c:v>1076</c:v>
                </c:pt>
                <c:pt idx="548">
                  <c:v>1077</c:v>
                </c:pt>
              </c:numCache>
            </c:numRef>
          </c:xVal>
          <c:yVal>
            <c:numRef>
              <c:f>Graph!$G$531:$G$1077</c:f>
              <c:numCache>
                <c:formatCode>General</c:formatCode>
                <c:ptCount val="547"/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5-45C3-96E3-A632B6BCA7C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Graph!$A$530:$A$1078</c:f>
              <c:numCache>
                <c:formatCode>General</c:formatCode>
                <c:ptCount val="549"/>
                <c:pt idx="0">
                  <c:v>529</c:v>
                </c:pt>
                <c:pt idx="1">
                  <c:v>530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537</c:v>
                </c:pt>
                <c:pt idx="9">
                  <c:v>538</c:v>
                </c:pt>
                <c:pt idx="10">
                  <c:v>539</c:v>
                </c:pt>
                <c:pt idx="11">
                  <c:v>540</c:v>
                </c:pt>
                <c:pt idx="12">
                  <c:v>541</c:v>
                </c:pt>
                <c:pt idx="13">
                  <c:v>542</c:v>
                </c:pt>
                <c:pt idx="14">
                  <c:v>543</c:v>
                </c:pt>
                <c:pt idx="15">
                  <c:v>544</c:v>
                </c:pt>
                <c:pt idx="16">
                  <c:v>545</c:v>
                </c:pt>
                <c:pt idx="17">
                  <c:v>546</c:v>
                </c:pt>
                <c:pt idx="18">
                  <c:v>547</c:v>
                </c:pt>
                <c:pt idx="19">
                  <c:v>548</c:v>
                </c:pt>
                <c:pt idx="20">
                  <c:v>549</c:v>
                </c:pt>
                <c:pt idx="21">
                  <c:v>550</c:v>
                </c:pt>
                <c:pt idx="22">
                  <c:v>551</c:v>
                </c:pt>
                <c:pt idx="23">
                  <c:v>552</c:v>
                </c:pt>
                <c:pt idx="24">
                  <c:v>553</c:v>
                </c:pt>
                <c:pt idx="25">
                  <c:v>554</c:v>
                </c:pt>
                <c:pt idx="26">
                  <c:v>555</c:v>
                </c:pt>
                <c:pt idx="27">
                  <c:v>556</c:v>
                </c:pt>
                <c:pt idx="28">
                  <c:v>557</c:v>
                </c:pt>
                <c:pt idx="29">
                  <c:v>558</c:v>
                </c:pt>
                <c:pt idx="30">
                  <c:v>559</c:v>
                </c:pt>
                <c:pt idx="31">
                  <c:v>560</c:v>
                </c:pt>
                <c:pt idx="32">
                  <c:v>561</c:v>
                </c:pt>
                <c:pt idx="33">
                  <c:v>562</c:v>
                </c:pt>
                <c:pt idx="34">
                  <c:v>563</c:v>
                </c:pt>
                <c:pt idx="35">
                  <c:v>564</c:v>
                </c:pt>
                <c:pt idx="36">
                  <c:v>565</c:v>
                </c:pt>
                <c:pt idx="37">
                  <c:v>566</c:v>
                </c:pt>
                <c:pt idx="38">
                  <c:v>567</c:v>
                </c:pt>
                <c:pt idx="39">
                  <c:v>568</c:v>
                </c:pt>
                <c:pt idx="40">
                  <c:v>569</c:v>
                </c:pt>
                <c:pt idx="41">
                  <c:v>570</c:v>
                </c:pt>
                <c:pt idx="42">
                  <c:v>571</c:v>
                </c:pt>
                <c:pt idx="43">
                  <c:v>572</c:v>
                </c:pt>
                <c:pt idx="44">
                  <c:v>573</c:v>
                </c:pt>
                <c:pt idx="45">
                  <c:v>574</c:v>
                </c:pt>
                <c:pt idx="46">
                  <c:v>575</c:v>
                </c:pt>
                <c:pt idx="47">
                  <c:v>576</c:v>
                </c:pt>
                <c:pt idx="48">
                  <c:v>577</c:v>
                </c:pt>
                <c:pt idx="49">
                  <c:v>578</c:v>
                </c:pt>
                <c:pt idx="50">
                  <c:v>579</c:v>
                </c:pt>
                <c:pt idx="51">
                  <c:v>580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585</c:v>
                </c:pt>
                <c:pt idx="57">
                  <c:v>586</c:v>
                </c:pt>
                <c:pt idx="58">
                  <c:v>587</c:v>
                </c:pt>
                <c:pt idx="59">
                  <c:v>588</c:v>
                </c:pt>
                <c:pt idx="60">
                  <c:v>589</c:v>
                </c:pt>
                <c:pt idx="61">
                  <c:v>590</c:v>
                </c:pt>
                <c:pt idx="62">
                  <c:v>591</c:v>
                </c:pt>
                <c:pt idx="63">
                  <c:v>592</c:v>
                </c:pt>
                <c:pt idx="64">
                  <c:v>593</c:v>
                </c:pt>
                <c:pt idx="65">
                  <c:v>594</c:v>
                </c:pt>
                <c:pt idx="66">
                  <c:v>595</c:v>
                </c:pt>
                <c:pt idx="67">
                  <c:v>596</c:v>
                </c:pt>
                <c:pt idx="68">
                  <c:v>597</c:v>
                </c:pt>
                <c:pt idx="69">
                  <c:v>598</c:v>
                </c:pt>
                <c:pt idx="70">
                  <c:v>599</c:v>
                </c:pt>
                <c:pt idx="71">
                  <c:v>600</c:v>
                </c:pt>
                <c:pt idx="72">
                  <c:v>601</c:v>
                </c:pt>
                <c:pt idx="73">
                  <c:v>602</c:v>
                </c:pt>
                <c:pt idx="74">
                  <c:v>603</c:v>
                </c:pt>
                <c:pt idx="75">
                  <c:v>604</c:v>
                </c:pt>
                <c:pt idx="76">
                  <c:v>605</c:v>
                </c:pt>
                <c:pt idx="77">
                  <c:v>606</c:v>
                </c:pt>
                <c:pt idx="78">
                  <c:v>607</c:v>
                </c:pt>
                <c:pt idx="79">
                  <c:v>608</c:v>
                </c:pt>
                <c:pt idx="80">
                  <c:v>609</c:v>
                </c:pt>
                <c:pt idx="81">
                  <c:v>610</c:v>
                </c:pt>
                <c:pt idx="82">
                  <c:v>611</c:v>
                </c:pt>
                <c:pt idx="83">
                  <c:v>612</c:v>
                </c:pt>
                <c:pt idx="84">
                  <c:v>613</c:v>
                </c:pt>
                <c:pt idx="85">
                  <c:v>614</c:v>
                </c:pt>
                <c:pt idx="86">
                  <c:v>615</c:v>
                </c:pt>
                <c:pt idx="87">
                  <c:v>616</c:v>
                </c:pt>
                <c:pt idx="88">
                  <c:v>617</c:v>
                </c:pt>
                <c:pt idx="89">
                  <c:v>618</c:v>
                </c:pt>
                <c:pt idx="90">
                  <c:v>619</c:v>
                </c:pt>
                <c:pt idx="91">
                  <c:v>620</c:v>
                </c:pt>
                <c:pt idx="92">
                  <c:v>621</c:v>
                </c:pt>
                <c:pt idx="93">
                  <c:v>622</c:v>
                </c:pt>
                <c:pt idx="94">
                  <c:v>623</c:v>
                </c:pt>
                <c:pt idx="95">
                  <c:v>624</c:v>
                </c:pt>
                <c:pt idx="96">
                  <c:v>625</c:v>
                </c:pt>
                <c:pt idx="97">
                  <c:v>626</c:v>
                </c:pt>
                <c:pt idx="98">
                  <c:v>627</c:v>
                </c:pt>
                <c:pt idx="99">
                  <c:v>628</c:v>
                </c:pt>
                <c:pt idx="100">
                  <c:v>629</c:v>
                </c:pt>
                <c:pt idx="101">
                  <c:v>630</c:v>
                </c:pt>
                <c:pt idx="102">
                  <c:v>631</c:v>
                </c:pt>
                <c:pt idx="103">
                  <c:v>632</c:v>
                </c:pt>
                <c:pt idx="104">
                  <c:v>633</c:v>
                </c:pt>
                <c:pt idx="105">
                  <c:v>634</c:v>
                </c:pt>
                <c:pt idx="106">
                  <c:v>635</c:v>
                </c:pt>
                <c:pt idx="107">
                  <c:v>636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640</c:v>
                </c:pt>
                <c:pt idx="112">
                  <c:v>641</c:v>
                </c:pt>
                <c:pt idx="113">
                  <c:v>642</c:v>
                </c:pt>
                <c:pt idx="114">
                  <c:v>643</c:v>
                </c:pt>
                <c:pt idx="115">
                  <c:v>644</c:v>
                </c:pt>
                <c:pt idx="116">
                  <c:v>645</c:v>
                </c:pt>
                <c:pt idx="117">
                  <c:v>646</c:v>
                </c:pt>
                <c:pt idx="118">
                  <c:v>647</c:v>
                </c:pt>
                <c:pt idx="119">
                  <c:v>648</c:v>
                </c:pt>
                <c:pt idx="120">
                  <c:v>649</c:v>
                </c:pt>
                <c:pt idx="121">
                  <c:v>650</c:v>
                </c:pt>
                <c:pt idx="122">
                  <c:v>651</c:v>
                </c:pt>
                <c:pt idx="123">
                  <c:v>652</c:v>
                </c:pt>
                <c:pt idx="124">
                  <c:v>653</c:v>
                </c:pt>
                <c:pt idx="125">
                  <c:v>654</c:v>
                </c:pt>
                <c:pt idx="126">
                  <c:v>655</c:v>
                </c:pt>
                <c:pt idx="127">
                  <c:v>656</c:v>
                </c:pt>
                <c:pt idx="128">
                  <c:v>657</c:v>
                </c:pt>
                <c:pt idx="129">
                  <c:v>658</c:v>
                </c:pt>
                <c:pt idx="130">
                  <c:v>659</c:v>
                </c:pt>
                <c:pt idx="131">
                  <c:v>660</c:v>
                </c:pt>
                <c:pt idx="132">
                  <c:v>661</c:v>
                </c:pt>
                <c:pt idx="133">
                  <c:v>662</c:v>
                </c:pt>
                <c:pt idx="134">
                  <c:v>663</c:v>
                </c:pt>
                <c:pt idx="135">
                  <c:v>664</c:v>
                </c:pt>
                <c:pt idx="136">
                  <c:v>665</c:v>
                </c:pt>
                <c:pt idx="137">
                  <c:v>666</c:v>
                </c:pt>
                <c:pt idx="138">
                  <c:v>667</c:v>
                </c:pt>
                <c:pt idx="139">
                  <c:v>668</c:v>
                </c:pt>
                <c:pt idx="140">
                  <c:v>669</c:v>
                </c:pt>
                <c:pt idx="141">
                  <c:v>670</c:v>
                </c:pt>
                <c:pt idx="142">
                  <c:v>671</c:v>
                </c:pt>
                <c:pt idx="143">
                  <c:v>672</c:v>
                </c:pt>
                <c:pt idx="144">
                  <c:v>673</c:v>
                </c:pt>
                <c:pt idx="145">
                  <c:v>674</c:v>
                </c:pt>
                <c:pt idx="146">
                  <c:v>675</c:v>
                </c:pt>
                <c:pt idx="147">
                  <c:v>676</c:v>
                </c:pt>
                <c:pt idx="148">
                  <c:v>677</c:v>
                </c:pt>
                <c:pt idx="149">
                  <c:v>678</c:v>
                </c:pt>
                <c:pt idx="150">
                  <c:v>679</c:v>
                </c:pt>
                <c:pt idx="151">
                  <c:v>680</c:v>
                </c:pt>
                <c:pt idx="152">
                  <c:v>681</c:v>
                </c:pt>
                <c:pt idx="153">
                  <c:v>682</c:v>
                </c:pt>
                <c:pt idx="154">
                  <c:v>683</c:v>
                </c:pt>
                <c:pt idx="155">
                  <c:v>684</c:v>
                </c:pt>
                <c:pt idx="156">
                  <c:v>685</c:v>
                </c:pt>
                <c:pt idx="157">
                  <c:v>686</c:v>
                </c:pt>
                <c:pt idx="158">
                  <c:v>687</c:v>
                </c:pt>
                <c:pt idx="159">
                  <c:v>688</c:v>
                </c:pt>
                <c:pt idx="160">
                  <c:v>689</c:v>
                </c:pt>
                <c:pt idx="161">
                  <c:v>690</c:v>
                </c:pt>
                <c:pt idx="162">
                  <c:v>691</c:v>
                </c:pt>
                <c:pt idx="163">
                  <c:v>692</c:v>
                </c:pt>
                <c:pt idx="164">
                  <c:v>693</c:v>
                </c:pt>
                <c:pt idx="165">
                  <c:v>694</c:v>
                </c:pt>
                <c:pt idx="166">
                  <c:v>695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699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703</c:v>
                </c:pt>
                <c:pt idx="175">
                  <c:v>704</c:v>
                </c:pt>
                <c:pt idx="176">
                  <c:v>705</c:v>
                </c:pt>
                <c:pt idx="177">
                  <c:v>706</c:v>
                </c:pt>
                <c:pt idx="178">
                  <c:v>707</c:v>
                </c:pt>
                <c:pt idx="179">
                  <c:v>708</c:v>
                </c:pt>
                <c:pt idx="180">
                  <c:v>709</c:v>
                </c:pt>
                <c:pt idx="181">
                  <c:v>710</c:v>
                </c:pt>
                <c:pt idx="182">
                  <c:v>711</c:v>
                </c:pt>
                <c:pt idx="183">
                  <c:v>712</c:v>
                </c:pt>
                <c:pt idx="184">
                  <c:v>713</c:v>
                </c:pt>
                <c:pt idx="185">
                  <c:v>714</c:v>
                </c:pt>
                <c:pt idx="186">
                  <c:v>715</c:v>
                </c:pt>
                <c:pt idx="187">
                  <c:v>716</c:v>
                </c:pt>
                <c:pt idx="188">
                  <c:v>717</c:v>
                </c:pt>
                <c:pt idx="189">
                  <c:v>718</c:v>
                </c:pt>
                <c:pt idx="190">
                  <c:v>719</c:v>
                </c:pt>
                <c:pt idx="191">
                  <c:v>720</c:v>
                </c:pt>
                <c:pt idx="192">
                  <c:v>721</c:v>
                </c:pt>
                <c:pt idx="193">
                  <c:v>722</c:v>
                </c:pt>
                <c:pt idx="194">
                  <c:v>723</c:v>
                </c:pt>
                <c:pt idx="195">
                  <c:v>724</c:v>
                </c:pt>
                <c:pt idx="196">
                  <c:v>725</c:v>
                </c:pt>
                <c:pt idx="197">
                  <c:v>726</c:v>
                </c:pt>
                <c:pt idx="198">
                  <c:v>727</c:v>
                </c:pt>
                <c:pt idx="199">
                  <c:v>728</c:v>
                </c:pt>
                <c:pt idx="200">
                  <c:v>729</c:v>
                </c:pt>
                <c:pt idx="201">
                  <c:v>730</c:v>
                </c:pt>
                <c:pt idx="202">
                  <c:v>731</c:v>
                </c:pt>
                <c:pt idx="203">
                  <c:v>732</c:v>
                </c:pt>
                <c:pt idx="204">
                  <c:v>733</c:v>
                </c:pt>
                <c:pt idx="205">
                  <c:v>734</c:v>
                </c:pt>
                <c:pt idx="206">
                  <c:v>735</c:v>
                </c:pt>
                <c:pt idx="207">
                  <c:v>736</c:v>
                </c:pt>
                <c:pt idx="208">
                  <c:v>737</c:v>
                </c:pt>
                <c:pt idx="209">
                  <c:v>738</c:v>
                </c:pt>
                <c:pt idx="210">
                  <c:v>739</c:v>
                </c:pt>
                <c:pt idx="211">
                  <c:v>740</c:v>
                </c:pt>
                <c:pt idx="212">
                  <c:v>741</c:v>
                </c:pt>
                <c:pt idx="213">
                  <c:v>742</c:v>
                </c:pt>
                <c:pt idx="214">
                  <c:v>743</c:v>
                </c:pt>
                <c:pt idx="215">
                  <c:v>744</c:v>
                </c:pt>
                <c:pt idx="216">
                  <c:v>745</c:v>
                </c:pt>
                <c:pt idx="217">
                  <c:v>746</c:v>
                </c:pt>
                <c:pt idx="218">
                  <c:v>747</c:v>
                </c:pt>
                <c:pt idx="219">
                  <c:v>748</c:v>
                </c:pt>
                <c:pt idx="220">
                  <c:v>749</c:v>
                </c:pt>
                <c:pt idx="221">
                  <c:v>750</c:v>
                </c:pt>
                <c:pt idx="222">
                  <c:v>751</c:v>
                </c:pt>
                <c:pt idx="223">
                  <c:v>752</c:v>
                </c:pt>
                <c:pt idx="224">
                  <c:v>753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758</c:v>
                </c:pt>
                <c:pt idx="230">
                  <c:v>759</c:v>
                </c:pt>
                <c:pt idx="231">
                  <c:v>760</c:v>
                </c:pt>
                <c:pt idx="232">
                  <c:v>761</c:v>
                </c:pt>
                <c:pt idx="233">
                  <c:v>762</c:v>
                </c:pt>
                <c:pt idx="234">
                  <c:v>763</c:v>
                </c:pt>
                <c:pt idx="235">
                  <c:v>764</c:v>
                </c:pt>
                <c:pt idx="236">
                  <c:v>765</c:v>
                </c:pt>
                <c:pt idx="237">
                  <c:v>766</c:v>
                </c:pt>
                <c:pt idx="238">
                  <c:v>767</c:v>
                </c:pt>
                <c:pt idx="239">
                  <c:v>768</c:v>
                </c:pt>
                <c:pt idx="240">
                  <c:v>769</c:v>
                </c:pt>
                <c:pt idx="241">
                  <c:v>770</c:v>
                </c:pt>
                <c:pt idx="242">
                  <c:v>771</c:v>
                </c:pt>
                <c:pt idx="243">
                  <c:v>772</c:v>
                </c:pt>
                <c:pt idx="244">
                  <c:v>773</c:v>
                </c:pt>
                <c:pt idx="245">
                  <c:v>774</c:v>
                </c:pt>
                <c:pt idx="246">
                  <c:v>775</c:v>
                </c:pt>
                <c:pt idx="247">
                  <c:v>776</c:v>
                </c:pt>
                <c:pt idx="248">
                  <c:v>777</c:v>
                </c:pt>
                <c:pt idx="249">
                  <c:v>778</c:v>
                </c:pt>
                <c:pt idx="250">
                  <c:v>779</c:v>
                </c:pt>
                <c:pt idx="251">
                  <c:v>780</c:v>
                </c:pt>
                <c:pt idx="252">
                  <c:v>781</c:v>
                </c:pt>
                <c:pt idx="253">
                  <c:v>782</c:v>
                </c:pt>
                <c:pt idx="254">
                  <c:v>783</c:v>
                </c:pt>
                <c:pt idx="255">
                  <c:v>784</c:v>
                </c:pt>
                <c:pt idx="256">
                  <c:v>785</c:v>
                </c:pt>
                <c:pt idx="257">
                  <c:v>786</c:v>
                </c:pt>
                <c:pt idx="258">
                  <c:v>787</c:v>
                </c:pt>
                <c:pt idx="259">
                  <c:v>788</c:v>
                </c:pt>
                <c:pt idx="260">
                  <c:v>789</c:v>
                </c:pt>
                <c:pt idx="261">
                  <c:v>790</c:v>
                </c:pt>
                <c:pt idx="262">
                  <c:v>791</c:v>
                </c:pt>
                <c:pt idx="263">
                  <c:v>792</c:v>
                </c:pt>
                <c:pt idx="264">
                  <c:v>793</c:v>
                </c:pt>
                <c:pt idx="265">
                  <c:v>794</c:v>
                </c:pt>
                <c:pt idx="266">
                  <c:v>795</c:v>
                </c:pt>
                <c:pt idx="267">
                  <c:v>796</c:v>
                </c:pt>
                <c:pt idx="268">
                  <c:v>797</c:v>
                </c:pt>
                <c:pt idx="269">
                  <c:v>798</c:v>
                </c:pt>
                <c:pt idx="270">
                  <c:v>799</c:v>
                </c:pt>
                <c:pt idx="271">
                  <c:v>800</c:v>
                </c:pt>
                <c:pt idx="272">
                  <c:v>801</c:v>
                </c:pt>
                <c:pt idx="273">
                  <c:v>802</c:v>
                </c:pt>
                <c:pt idx="274">
                  <c:v>803</c:v>
                </c:pt>
                <c:pt idx="275">
                  <c:v>804</c:v>
                </c:pt>
                <c:pt idx="276">
                  <c:v>805</c:v>
                </c:pt>
                <c:pt idx="277">
                  <c:v>806</c:v>
                </c:pt>
                <c:pt idx="278">
                  <c:v>807</c:v>
                </c:pt>
                <c:pt idx="279">
                  <c:v>808</c:v>
                </c:pt>
                <c:pt idx="280">
                  <c:v>809</c:v>
                </c:pt>
                <c:pt idx="281">
                  <c:v>810</c:v>
                </c:pt>
                <c:pt idx="282">
                  <c:v>811</c:v>
                </c:pt>
                <c:pt idx="283">
                  <c:v>812</c:v>
                </c:pt>
                <c:pt idx="284">
                  <c:v>813</c:v>
                </c:pt>
                <c:pt idx="285">
                  <c:v>814</c:v>
                </c:pt>
                <c:pt idx="286">
                  <c:v>815</c:v>
                </c:pt>
                <c:pt idx="287">
                  <c:v>816</c:v>
                </c:pt>
                <c:pt idx="288">
                  <c:v>817</c:v>
                </c:pt>
                <c:pt idx="289">
                  <c:v>818</c:v>
                </c:pt>
                <c:pt idx="290">
                  <c:v>819</c:v>
                </c:pt>
                <c:pt idx="291">
                  <c:v>820</c:v>
                </c:pt>
                <c:pt idx="292">
                  <c:v>821</c:v>
                </c:pt>
                <c:pt idx="293">
                  <c:v>822</c:v>
                </c:pt>
                <c:pt idx="294">
                  <c:v>823</c:v>
                </c:pt>
                <c:pt idx="295">
                  <c:v>824</c:v>
                </c:pt>
                <c:pt idx="296">
                  <c:v>825</c:v>
                </c:pt>
                <c:pt idx="297">
                  <c:v>826</c:v>
                </c:pt>
                <c:pt idx="298">
                  <c:v>827</c:v>
                </c:pt>
                <c:pt idx="299">
                  <c:v>828</c:v>
                </c:pt>
                <c:pt idx="300">
                  <c:v>829</c:v>
                </c:pt>
                <c:pt idx="301">
                  <c:v>830</c:v>
                </c:pt>
                <c:pt idx="302">
                  <c:v>831</c:v>
                </c:pt>
                <c:pt idx="303">
                  <c:v>832</c:v>
                </c:pt>
                <c:pt idx="304">
                  <c:v>833</c:v>
                </c:pt>
                <c:pt idx="305">
                  <c:v>834</c:v>
                </c:pt>
                <c:pt idx="306">
                  <c:v>835</c:v>
                </c:pt>
                <c:pt idx="307">
                  <c:v>836</c:v>
                </c:pt>
                <c:pt idx="308">
                  <c:v>837</c:v>
                </c:pt>
                <c:pt idx="309">
                  <c:v>838</c:v>
                </c:pt>
                <c:pt idx="310">
                  <c:v>839</c:v>
                </c:pt>
                <c:pt idx="311">
                  <c:v>840</c:v>
                </c:pt>
                <c:pt idx="312">
                  <c:v>841</c:v>
                </c:pt>
                <c:pt idx="313">
                  <c:v>842</c:v>
                </c:pt>
                <c:pt idx="314">
                  <c:v>843</c:v>
                </c:pt>
                <c:pt idx="315">
                  <c:v>844</c:v>
                </c:pt>
                <c:pt idx="316">
                  <c:v>845</c:v>
                </c:pt>
                <c:pt idx="317">
                  <c:v>846</c:v>
                </c:pt>
                <c:pt idx="318">
                  <c:v>847</c:v>
                </c:pt>
                <c:pt idx="319">
                  <c:v>848</c:v>
                </c:pt>
                <c:pt idx="320">
                  <c:v>849</c:v>
                </c:pt>
                <c:pt idx="321">
                  <c:v>850</c:v>
                </c:pt>
                <c:pt idx="322">
                  <c:v>851</c:v>
                </c:pt>
                <c:pt idx="323">
                  <c:v>852</c:v>
                </c:pt>
                <c:pt idx="324">
                  <c:v>853</c:v>
                </c:pt>
                <c:pt idx="325">
                  <c:v>854</c:v>
                </c:pt>
                <c:pt idx="326">
                  <c:v>855</c:v>
                </c:pt>
                <c:pt idx="327">
                  <c:v>856</c:v>
                </c:pt>
                <c:pt idx="328">
                  <c:v>857</c:v>
                </c:pt>
                <c:pt idx="329">
                  <c:v>858</c:v>
                </c:pt>
                <c:pt idx="330">
                  <c:v>859</c:v>
                </c:pt>
                <c:pt idx="331">
                  <c:v>860</c:v>
                </c:pt>
                <c:pt idx="332">
                  <c:v>861</c:v>
                </c:pt>
                <c:pt idx="333">
                  <c:v>862</c:v>
                </c:pt>
                <c:pt idx="334">
                  <c:v>863</c:v>
                </c:pt>
                <c:pt idx="335">
                  <c:v>864</c:v>
                </c:pt>
                <c:pt idx="336">
                  <c:v>865</c:v>
                </c:pt>
                <c:pt idx="337">
                  <c:v>866</c:v>
                </c:pt>
                <c:pt idx="338">
                  <c:v>867</c:v>
                </c:pt>
                <c:pt idx="339">
                  <c:v>868</c:v>
                </c:pt>
                <c:pt idx="340">
                  <c:v>869</c:v>
                </c:pt>
                <c:pt idx="341">
                  <c:v>870</c:v>
                </c:pt>
                <c:pt idx="342">
                  <c:v>871</c:v>
                </c:pt>
                <c:pt idx="343">
                  <c:v>872</c:v>
                </c:pt>
                <c:pt idx="344">
                  <c:v>873</c:v>
                </c:pt>
                <c:pt idx="345">
                  <c:v>874</c:v>
                </c:pt>
                <c:pt idx="346">
                  <c:v>875</c:v>
                </c:pt>
                <c:pt idx="347">
                  <c:v>876</c:v>
                </c:pt>
                <c:pt idx="348">
                  <c:v>877</c:v>
                </c:pt>
                <c:pt idx="349">
                  <c:v>878</c:v>
                </c:pt>
                <c:pt idx="350">
                  <c:v>879</c:v>
                </c:pt>
                <c:pt idx="351">
                  <c:v>880</c:v>
                </c:pt>
                <c:pt idx="352">
                  <c:v>881</c:v>
                </c:pt>
                <c:pt idx="353">
                  <c:v>882</c:v>
                </c:pt>
                <c:pt idx="354">
                  <c:v>883</c:v>
                </c:pt>
                <c:pt idx="355">
                  <c:v>884</c:v>
                </c:pt>
                <c:pt idx="356">
                  <c:v>885</c:v>
                </c:pt>
                <c:pt idx="357">
                  <c:v>886</c:v>
                </c:pt>
                <c:pt idx="358">
                  <c:v>887</c:v>
                </c:pt>
                <c:pt idx="359">
                  <c:v>888</c:v>
                </c:pt>
                <c:pt idx="360">
                  <c:v>889</c:v>
                </c:pt>
                <c:pt idx="361">
                  <c:v>890</c:v>
                </c:pt>
                <c:pt idx="362">
                  <c:v>891</c:v>
                </c:pt>
                <c:pt idx="363">
                  <c:v>892</c:v>
                </c:pt>
                <c:pt idx="364">
                  <c:v>893</c:v>
                </c:pt>
                <c:pt idx="365">
                  <c:v>894</c:v>
                </c:pt>
                <c:pt idx="366">
                  <c:v>895</c:v>
                </c:pt>
                <c:pt idx="367">
                  <c:v>896</c:v>
                </c:pt>
                <c:pt idx="368">
                  <c:v>897</c:v>
                </c:pt>
                <c:pt idx="369">
                  <c:v>898</c:v>
                </c:pt>
                <c:pt idx="370">
                  <c:v>899</c:v>
                </c:pt>
                <c:pt idx="371">
                  <c:v>900</c:v>
                </c:pt>
                <c:pt idx="372">
                  <c:v>901</c:v>
                </c:pt>
                <c:pt idx="373">
                  <c:v>902</c:v>
                </c:pt>
                <c:pt idx="374">
                  <c:v>903</c:v>
                </c:pt>
                <c:pt idx="375">
                  <c:v>904</c:v>
                </c:pt>
                <c:pt idx="376">
                  <c:v>905</c:v>
                </c:pt>
                <c:pt idx="377">
                  <c:v>906</c:v>
                </c:pt>
                <c:pt idx="378">
                  <c:v>907</c:v>
                </c:pt>
                <c:pt idx="379">
                  <c:v>908</c:v>
                </c:pt>
                <c:pt idx="380">
                  <c:v>909</c:v>
                </c:pt>
                <c:pt idx="381">
                  <c:v>910</c:v>
                </c:pt>
                <c:pt idx="382">
                  <c:v>911</c:v>
                </c:pt>
                <c:pt idx="383">
                  <c:v>912</c:v>
                </c:pt>
                <c:pt idx="384">
                  <c:v>913</c:v>
                </c:pt>
                <c:pt idx="385">
                  <c:v>914</c:v>
                </c:pt>
                <c:pt idx="386">
                  <c:v>915</c:v>
                </c:pt>
                <c:pt idx="387">
                  <c:v>916</c:v>
                </c:pt>
                <c:pt idx="388">
                  <c:v>917</c:v>
                </c:pt>
                <c:pt idx="389">
                  <c:v>918</c:v>
                </c:pt>
                <c:pt idx="390">
                  <c:v>919</c:v>
                </c:pt>
                <c:pt idx="391">
                  <c:v>920</c:v>
                </c:pt>
                <c:pt idx="392">
                  <c:v>921</c:v>
                </c:pt>
                <c:pt idx="393">
                  <c:v>922</c:v>
                </c:pt>
                <c:pt idx="394">
                  <c:v>923</c:v>
                </c:pt>
                <c:pt idx="395">
                  <c:v>924</c:v>
                </c:pt>
                <c:pt idx="396">
                  <c:v>925</c:v>
                </c:pt>
                <c:pt idx="397">
                  <c:v>926</c:v>
                </c:pt>
                <c:pt idx="398">
                  <c:v>927</c:v>
                </c:pt>
                <c:pt idx="399">
                  <c:v>928</c:v>
                </c:pt>
                <c:pt idx="400">
                  <c:v>929</c:v>
                </c:pt>
                <c:pt idx="401">
                  <c:v>930</c:v>
                </c:pt>
                <c:pt idx="402">
                  <c:v>931</c:v>
                </c:pt>
                <c:pt idx="403">
                  <c:v>932</c:v>
                </c:pt>
                <c:pt idx="404">
                  <c:v>933</c:v>
                </c:pt>
                <c:pt idx="405">
                  <c:v>934</c:v>
                </c:pt>
                <c:pt idx="406">
                  <c:v>935</c:v>
                </c:pt>
                <c:pt idx="407">
                  <c:v>936</c:v>
                </c:pt>
                <c:pt idx="408">
                  <c:v>937</c:v>
                </c:pt>
                <c:pt idx="409">
                  <c:v>938</c:v>
                </c:pt>
                <c:pt idx="410">
                  <c:v>939</c:v>
                </c:pt>
                <c:pt idx="411">
                  <c:v>940</c:v>
                </c:pt>
                <c:pt idx="412">
                  <c:v>941</c:v>
                </c:pt>
                <c:pt idx="413">
                  <c:v>942</c:v>
                </c:pt>
                <c:pt idx="414">
                  <c:v>943</c:v>
                </c:pt>
                <c:pt idx="415">
                  <c:v>944</c:v>
                </c:pt>
                <c:pt idx="416">
                  <c:v>945</c:v>
                </c:pt>
                <c:pt idx="417">
                  <c:v>946</c:v>
                </c:pt>
                <c:pt idx="418">
                  <c:v>947</c:v>
                </c:pt>
                <c:pt idx="419">
                  <c:v>948</c:v>
                </c:pt>
                <c:pt idx="420">
                  <c:v>949</c:v>
                </c:pt>
                <c:pt idx="421">
                  <c:v>950</c:v>
                </c:pt>
                <c:pt idx="422">
                  <c:v>951</c:v>
                </c:pt>
                <c:pt idx="423">
                  <c:v>952</c:v>
                </c:pt>
                <c:pt idx="424">
                  <c:v>953</c:v>
                </c:pt>
                <c:pt idx="425">
                  <c:v>954</c:v>
                </c:pt>
                <c:pt idx="426">
                  <c:v>955</c:v>
                </c:pt>
                <c:pt idx="427">
                  <c:v>956</c:v>
                </c:pt>
                <c:pt idx="428">
                  <c:v>957</c:v>
                </c:pt>
                <c:pt idx="429">
                  <c:v>958</c:v>
                </c:pt>
                <c:pt idx="430">
                  <c:v>959</c:v>
                </c:pt>
                <c:pt idx="431">
                  <c:v>960</c:v>
                </c:pt>
                <c:pt idx="432">
                  <c:v>961</c:v>
                </c:pt>
                <c:pt idx="433">
                  <c:v>962</c:v>
                </c:pt>
                <c:pt idx="434">
                  <c:v>963</c:v>
                </c:pt>
                <c:pt idx="435">
                  <c:v>964</c:v>
                </c:pt>
                <c:pt idx="436">
                  <c:v>965</c:v>
                </c:pt>
                <c:pt idx="437">
                  <c:v>966</c:v>
                </c:pt>
                <c:pt idx="438">
                  <c:v>967</c:v>
                </c:pt>
                <c:pt idx="439">
                  <c:v>968</c:v>
                </c:pt>
                <c:pt idx="440">
                  <c:v>969</c:v>
                </c:pt>
                <c:pt idx="441">
                  <c:v>970</c:v>
                </c:pt>
                <c:pt idx="442">
                  <c:v>971</c:v>
                </c:pt>
                <c:pt idx="443">
                  <c:v>972</c:v>
                </c:pt>
                <c:pt idx="444">
                  <c:v>973</c:v>
                </c:pt>
                <c:pt idx="445">
                  <c:v>974</c:v>
                </c:pt>
                <c:pt idx="446">
                  <c:v>975</c:v>
                </c:pt>
                <c:pt idx="447">
                  <c:v>976</c:v>
                </c:pt>
                <c:pt idx="448">
                  <c:v>977</c:v>
                </c:pt>
                <c:pt idx="449">
                  <c:v>978</c:v>
                </c:pt>
                <c:pt idx="450">
                  <c:v>979</c:v>
                </c:pt>
                <c:pt idx="451">
                  <c:v>980</c:v>
                </c:pt>
                <c:pt idx="452">
                  <c:v>981</c:v>
                </c:pt>
                <c:pt idx="453">
                  <c:v>982</c:v>
                </c:pt>
                <c:pt idx="454">
                  <c:v>983</c:v>
                </c:pt>
                <c:pt idx="455">
                  <c:v>984</c:v>
                </c:pt>
                <c:pt idx="456">
                  <c:v>985</c:v>
                </c:pt>
                <c:pt idx="457">
                  <c:v>986</c:v>
                </c:pt>
                <c:pt idx="458">
                  <c:v>987</c:v>
                </c:pt>
                <c:pt idx="459">
                  <c:v>988</c:v>
                </c:pt>
                <c:pt idx="460">
                  <c:v>989</c:v>
                </c:pt>
                <c:pt idx="461">
                  <c:v>990</c:v>
                </c:pt>
                <c:pt idx="462">
                  <c:v>991</c:v>
                </c:pt>
                <c:pt idx="463">
                  <c:v>992</c:v>
                </c:pt>
                <c:pt idx="464">
                  <c:v>993</c:v>
                </c:pt>
                <c:pt idx="465">
                  <c:v>994</c:v>
                </c:pt>
                <c:pt idx="466">
                  <c:v>995</c:v>
                </c:pt>
                <c:pt idx="467">
                  <c:v>996</c:v>
                </c:pt>
                <c:pt idx="468">
                  <c:v>997</c:v>
                </c:pt>
                <c:pt idx="469">
                  <c:v>998</c:v>
                </c:pt>
                <c:pt idx="470">
                  <c:v>999</c:v>
                </c:pt>
                <c:pt idx="471">
                  <c:v>1000</c:v>
                </c:pt>
                <c:pt idx="472">
                  <c:v>1001</c:v>
                </c:pt>
                <c:pt idx="473">
                  <c:v>1002</c:v>
                </c:pt>
                <c:pt idx="474">
                  <c:v>1003</c:v>
                </c:pt>
                <c:pt idx="475">
                  <c:v>1004</c:v>
                </c:pt>
                <c:pt idx="476">
                  <c:v>1005</c:v>
                </c:pt>
                <c:pt idx="477">
                  <c:v>1006</c:v>
                </c:pt>
                <c:pt idx="478">
                  <c:v>1007</c:v>
                </c:pt>
                <c:pt idx="479">
                  <c:v>1008</c:v>
                </c:pt>
                <c:pt idx="480">
                  <c:v>1009</c:v>
                </c:pt>
                <c:pt idx="481">
                  <c:v>1010</c:v>
                </c:pt>
                <c:pt idx="482">
                  <c:v>1011</c:v>
                </c:pt>
                <c:pt idx="483">
                  <c:v>1012</c:v>
                </c:pt>
                <c:pt idx="484">
                  <c:v>1013</c:v>
                </c:pt>
                <c:pt idx="485">
                  <c:v>1014</c:v>
                </c:pt>
                <c:pt idx="486">
                  <c:v>1015</c:v>
                </c:pt>
                <c:pt idx="487">
                  <c:v>1016</c:v>
                </c:pt>
                <c:pt idx="488">
                  <c:v>1017</c:v>
                </c:pt>
                <c:pt idx="489">
                  <c:v>1018</c:v>
                </c:pt>
                <c:pt idx="490">
                  <c:v>1019</c:v>
                </c:pt>
                <c:pt idx="491">
                  <c:v>1020</c:v>
                </c:pt>
                <c:pt idx="492">
                  <c:v>1021</c:v>
                </c:pt>
                <c:pt idx="493">
                  <c:v>1022</c:v>
                </c:pt>
                <c:pt idx="494">
                  <c:v>1023</c:v>
                </c:pt>
                <c:pt idx="495">
                  <c:v>1024</c:v>
                </c:pt>
                <c:pt idx="496">
                  <c:v>1025</c:v>
                </c:pt>
                <c:pt idx="497">
                  <c:v>1026</c:v>
                </c:pt>
                <c:pt idx="498">
                  <c:v>1027</c:v>
                </c:pt>
                <c:pt idx="499">
                  <c:v>1028</c:v>
                </c:pt>
                <c:pt idx="500">
                  <c:v>1029</c:v>
                </c:pt>
                <c:pt idx="501">
                  <c:v>1030</c:v>
                </c:pt>
                <c:pt idx="502">
                  <c:v>1031</c:v>
                </c:pt>
                <c:pt idx="503">
                  <c:v>1032</c:v>
                </c:pt>
                <c:pt idx="504">
                  <c:v>1033</c:v>
                </c:pt>
                <c:pt idx="505">
                  <c:v>1034</c:v>
                </c:pt>
                <c:pt idx="506">
                  <c:v>1035</c:v>
                </c:pt>
                <c:pt idx="507">
                  <c:v>1036</c:v>
                </c:pt>
                <c:pt idx="508">
                  <c:v>1037</c:v>
                </c:pt>
                <c:pt idx="509">
                  <c:v>1038</c:v>
                </c:pt>
                <c:pt idx="510">
                  <c:v>1039</c:v>
                </c:pt>
                <c:pt idx="511">
                  <c:v>1040</c:v>
                </c:pt>
                <c:pt idx="512">
                  <c:v>1041</c:v>
                </c:pt>
                <c:pt idx="513">
                  <c:v>1042</c:v>
                </c:pt>
                <c:pt idx="514">
                  <c:v>1043</c:v>
                </c:pt>
                <c:pt idx="515">
                  <c:v>1044</c:v>
                </c:pt>
                <c:pt idx="516">
                  <c:v>1045</c:v>
                </c:pt>
                <c:pt idx="517">
                  <c:v>1046</c:v>
                </c:pt>
                <c:pt idx="518">
                  <c:v>1047</c:v>
                </c:pt>
                <c:pt idx="519">
                  <c:v>1048</c:v>
                </c:pt>
                <c:pt idx="520">
                  <c:v>1049</c:v>
                </c:pt>
                <c:pt idx="521">
                  <c:v>1050</c:v>
                </c:pt>
                <c:pt idx="522">
                  <c:v>1051</c:v>
                </c:pt>
                <c:pt idx="523">
                  <c:v>1052</c:v>
                </c:pt>
                <c:pt idx="524">
                  <c:v>1053</c:v>
                </c:pt>
                <c:pt idx="525">
                  <c:v>1054</c:v>
                </c:pt>
                <c:pt idx="526">
                  <c:v>1055</c:v>
                </c:pt>
                <c:pt idx="527">
                  <c:v>1056</c:v>
                </c:pt>
                <c:pt idx="528">
                  <c:v>1057</c:v>
                </c:pt>
                <c:pt idx="529">
                  <c:v>1058</c:v>
                </c:pt>
                <c:pt idx="530">
                  <c:v>1059</c:v>
                </c:pt>
                <c:pt idx="531">
                  <c:v>1060</c:v>
                </c:pt>
                <c:pt idx="532">
                  <c:v>1061</c:v>
                </c:pt>
                <c:pt idx="533">
                  <c:v>1062</c:v>
                </c:pt>
                <c:pt idx="534">
                  <c:v>1063</c:v>
                </c:pt>
                <c:pt idx="535">
                  <c:v>1064</c:v>
                </c:pt>
                <c:pt idx="536">
                  <c:v>1065</c:v>
                </c:pt>
                <c:pt idx="537">
                  <c:v>1066</c:v>
                </c:pt>
                <c:pt idx="538">
                  <c:v>1067</c:v>
                </c:pt>
                <c:pt idx="539">
                  <c:v>1068</c:v>
                </c:pt>
                <c:pt idx="540">
                  <c:v>1069</c:v>
                </c:pt>
                <c:pt idx="541">
                  <c:v>1070</c:v>
                </c:pt>
                <c:pt idx="542">
                  <c:v>1071</c:v>
                </c:pt>
                <c:pt idx="543">
                  <c:v>1072</c:v>
                </c:pt>
                <c:pt idx="544">
                  <c:v>1073</c:v>
                </c:pt>
                <c:pt idx="545">
                  <c:v>1074</c:v>
                </c:pt>
                <c:pt idx="546">
                  <c:v>1075</c:v>
                </c:pt>
                <c:pt idx="547">
                  <c:v>1076</c:v>
                </c:pt>
                <c:pt idx="548">
                  <c:v>1077</c:v>
                </c:pt>
              </c:numCache>
            </c:numRef>
          </c:xVal>
          <c:yVal>
            <c:numRef>
              <c:f>Graph!$H$531:$H$1077</c:f>
              <c:numCache>
                <c:formatCode>General</c:formatCode>
                <c:ptCount val="547"/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25-45C3-96E3-A632B6BC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31856"/>
        <c:axId val="267329456"/>
      </c:scatterChart>
      <c:valAx>
        <c:axId val="267331856"/>
        <c:scaling>
          <c:orientation val="minMax"/>
          <c:max val="1077"/>
          <c:min val="529"/>
        </c:scaling>
        <c:delete val="0"/>
        <c:axPos val="b"/>
        <c:numFmt formatCode="General" sourceLinked="1"/>
        <c:majorTickMark val="out"/>
        <c:minorTickMark val="none"/>
        <c:tickLblPos val="nextTo"/>
        <c:crossAx val="267329456"/>
        <c:crosses val="autoZero"/>
        <c:crossBetween val="midCat"/>
      </c:valAx>
      <c:valAx>
        <c:axId val="26732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7331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Graph!$A$1080:$A$1590</c:f>
              <c:numCache>
                <c:formatCode>General</c:formatCode>
                <c:ptCount val="511"/>
                <c:pt idx="0">
                  <c:v>1079</c:v>
                </c:pt>
                <c:pt idx="1">
                  <c:v>1080</c:v>
                </c:pt>
                <c:pt idx="2">
                  <c:v>1081</c:v>
                </c:pt>
                <c:pt idx="3">
                  <c:v>1082</c:v>
                </c:pt>
                <c:pt idx="4">
                  <c:v>1083</c:v>
                </c:pt>
                <c:pt idx="5">
                  <c:v>1084</c:v>
                </c:pt>
                <c:pt idx="6">
                  <c:v>1085</c:v>
                </c:pt>
                <c:pt idx="7">
                  <c:v>1086</c:v>
                </c:pt>
                <c:pt idx="8">
                  <c:v>1087</c:v>
                </c:pt>
                <c:pt idx="9">
                  <c:v>1088</c:v>
                </c:pt>
                <c:pt idx="10">
                  <c:v>1089</c:v>
                </c:pt>
                <c:pt idx="11">
                  <c:v>1090</c:v>
                </c:pt>
                <c:pt idx="12">
                  <c:v>1091</c:v>
                </c:pt>
                <c:pt idx="13">
                  <c:v>1092</c:v>
                </c:pt>
                <c:pt idx="14">
                  <c:v>1093</c:v>
                </c:pt>
                <c:pt idx="15">
                  <c:v>1094</c:v>
                </c:pt>
                <c:pt idx="16">
                  <c:v>1095</c:v>
                </c:pt>
                <c:pt idx="17">
                  <c:v>1096</c:v>
                </c:pt>
                <c:pt idx="18">
                  <c:v>1097</c:v>
                </c:pt>
                <c:pt idx="19">
                  <c:v>1098</c:v>
                </c:pt>
                <c:pt idx="20">
                  <c:v>1099</c:v>
                </c:pt>
                <c:pt idx="21">
                  <c:v>1100</c:v>
                </c:pt>
                <c:pt idx="22">
                  <c:v>1101</c:v>
                </c:pt>
                <c:pt idx="23">
                  <c:v>1102</c:v>
                </c:pt>
                <c:pt idx="24">
                  <c:v>1103</c:v>
                </c:pt>
                <c:pt idx="25">
                  <c:v>1104</c:v>
                </c:pt>
                <c:pt idx="26">
                  <c:v>1105</c:v>
                </c:pt>
                <c:pt idx="27">
                  <c:v>1106</c:v>
                </c:pt>
                <c:pt idx="28">
                  <c:v>1107</c:v>
                </c:pt>
                <c:pt idx="29">
                  <c:v>1108</c:v>
                </c:pt>
                <c:pt idx="30">
                  <c:v>1109</c:v>
                </c:pt>
                <c:pt idx="31">
                  <c:v>1110</c:v>
                </c:pt>
                <c:pt idx="32">
                  <c:v>1111</c:v>
                </c:pt>
                <c:pt idx="33">
                  <c:v>1112</c:v>
                </c:pt>
                <c:pt idx="34">
                  <c:v>1113</c:v>
                </c:pt>
                <c:pt idx="35">
                  <c:v>1114</c:v>
                </c:pt>
                <c:pt idx="36">
                  <c:v>1115</c:v>
                </c:pt>
                <c:pt idx="37">
                  <c:v>1116</c:v>
                </c:pt>
                <c:pt idx="38">
                  <c:v>1117</c:v>
                </c:pt>
                <c:pt idx="39">
                  <c:v>1118</c:v>
                </c:pt>
                <c:pt idx="40">
                  <c:v>1119</c:v>
                </c:pt>
                <c:pt idx="41">
                  <c:v>1120</c:v>
                </c:pt>
                <c:pt idx="42">
                  <c:v>1121</c:v>
                </c:pt>
                <c:pt idx="43">
                  <c:v>1122</c:v>
                </c:pt>
                <c:pt idx="44">
                  <c:v>1123</c:v>
                </c:pt>
                <c:pt idx="45">
                  <c:v>1124</c:v>
                </c:pt>
                <c:pt idx="46">
                  <c:v>1125</c:v>
                </c:pt>
                <c:pt idx="47">
                  <c:v>1126</c:v>
                </c:pt>
                <c:pt idx="48">
                  <c:v>1127</c:v>
                </c:pt>
                <c:pt idx="49">
                  <c:v>1128</c:v>
                </c:pt>
                <c:pt idx="50">
                  <c:v>1129</c:v>
                </c:pt>
                <c:pt idx="51">
                  <c:v>1130</c:v>
                </c:pt>
                <c:pt idx="52">
                  <c:v>1131</c:v>
                </c:pt>
                <c:pt idx="53">
                  <c:v>1132</c:v>
                </c:pt>
                <c:pt idx="54">
                  <c:v>1133</c:v>
                </c:pt>
                <c:pt idx="55">
                  <c:v>1134</c:v>
                </c:pt>
                <c:pt idx="56">
                  <c:v>1135</c:v>
                </c:pt>
                <c:pt idx="57">
                  <c:v>1136</c:v>
                </c:pt>
                <c:pt idx="58">
                  <c:v>1137</c:v>
                </c:pt>
                <c:pt idx="59">
                  <c:v>1138</c:v>
                </c:pt>
                <c:pt idx="60">
                  <c:v>1139</c:v>
                </c:pt>
                <c:pt idx="61">
                  <c:v>1140</c:v>
                </c:pt>
                <c:pt idx="62">
                  <c:v>1141</c:v>
                </c:pt>
                <c:pt idx="63">
                  <c:v>1142</c:v>
                </c:pt>
                <c:pt idx="64">
                  <c:v>1143</c:v>
                </c:pt>
                <c:pt idx="65">
                  <c:v>1144</c:v>
                </c:pt>
                <c:pt idx="66">
                  <c:v>1145</c:v>
                </c:pt>
                <c:pt idx="67">
                  <c:v>1146</c:v>
                </c:pt>
                <c:pt idx="68">
                  <c:v>1147</c:v>
                </c:pt>
                <c:pt idx="69">
                  <c:v>1148</c:v>
                </c:pt>
                <c:pt idx="70">
                  <c:v>1149</c:v>
                </c:pt>
                <c:pt idx="71">
                  <c:v>1150</c:v>
                </c:pt>
                <c:pt idx="72">
                  <c:v>1151</c:v>
                </c:pt>
                <c:pt idx="73">
                  <c:v>1152</c:v>
                </c:pt>
                <c:pt idx="74">
                  <c:v>1153</c:v>
                </c:pt>
                <c:pt idx="75">
                  <c:v>1154</c:v>
                </c:pt>
                <c:pt idx="76">
                  <c:v>1155</c:v>
                </c:pt>
                <c:pt idx="77">
                  <c:v>1156</c:v>
                </c:pt>
                <c:pt idx="78">
                  <c:v>1157</c:v>
                </c:pt>
                <c:pt idx="79">
                  <c:v>1158</c:v>
                </c:pt>
                <c:pt idx="80">
                  <c:v>1159</c:v>
                </c:pt>
                <c:pt idx="81">
                  <c:v>1160</c:v>
                </c:pt>
                <c:pt idx="82">
                  <c:v>1161</c:v>
                </c:pt>
                <c:pt idx="83">
                  <c:v>1162</c:v>
                </c:pt>
                <c:pt idx="84">
                  <c:v>1163</c:v>
                </c:pt>
                <c:pt idx="85">
                  <c:v>1164</c:v>
                </c:pt>
                <c:pt idx="86">
                  <c:v>1165</c:v>
                </c:pt>
                <c:pt idx="87">
                  <c:v>1166</c:v>
                </c:pt>
                <c:pt idx="88">
                  <c:v>1167</c:v>
                </c:pt>
                <c:pt idx="89">
                  <c:v>1168</c:v>
                </c:pt>
                <c:pt idx="90">
                  <c:v>1169</c:v>
                </c:pt>
                <c:pt idx="91">
                  <c:v>1170</c:v>
                </c:pt>
                <c:pt idx="92">
                  <c:v>1171</c:v>
                </c:pt>
                <c:pt idx="93">
                  <c:v>1172</c:v>
                </c:pt>
                <c:pt idx="94">
                  <c:v>1173</c:v>
                </c:pt>
                <c:pt idx="95">
                  <c:v>1174</c:v>
                </c:pt>
                <c:pt idx="96">
                  <c:v>1175</c:v>
                </c:pt>
                <c:pt idx="97">
                  <c:v>1176</c:v>
                </c:pt>
                <c:pt idx="98">
                  <c:v>1177</c:v>
                </c:pt>
                <c:pt idx="99">
                  <c:v>1178</c:v>
                </c:pt>
                <c:pt idx="100">
                  <c:v>1179</c:v>
                </c:pt>
                <c:pt idx="101">
                  <c:v>1180</c:v>
                </c:pt>
                <c:pt idx="102">
                  <c:v>1181</c:v>
                </c:pt>
                <c:pt idx="103">
                  <c:v>1182</c:v>
                </c:pt>
                <c:pt idx="104">
                  <c:v>1183</c:v>
                </c:pt>
                <c:pt idx="105">
                  <c:v>1184</c:v>
                </c:pt>
                <c:pt idx="106">
                  <c:v>1185</c:v>
                </c:pt>
                <c:pt idx="107">
                  <c:v>1186</c:v>
                </c:pt>
                <c:pt idx="108">
                  <c:v>1187</c:v>
                </c:pt>
                <c:pt idx="109">
                  <c:v>1188</c:v>
                </c:pt>
                <c:pt idx="110">
                  <c:v>1189</c:v>
                </c:pt>
                <c:pt idx="111">
                  <c:v>1190</c:v>
                </c:pt>
                <c:pt idx="112">
                  <c:v>1191</c:v>
                </c:pt>
                <c:pt idx="113">
                  <c:v>1192</c:v>
                </c:pt>
                <c:pt idx="114">
                  <c:v>1193</c:v>
                </c:pt>
                <c:pt idx="115">
                  <c:v>1194</c:v>
                </c:pt>
                <c:pt idx="116">
                  <c:v>1195</c:v>
                </c:pt>
                <c:pt idx="117">
                  <c:v>1196</c:v>
                </c:pt>
                <c:pt idx="118">
                  <c:v>1197</c:v>
                </c:pt>
                <c:pt idx="119">
                  <c:v>1198</c:v>
                </c:pt>
                <c:pt idx="120">
                  <c:v>1199</c:v>
                </c:pt>
                <c:pt idx="121">
                  <c:v>1200</c:v>
                </c:pt>
                <c:pt idx="122">
                  <c:v>1201</c:v>
                </c:pt>
                <c:pt idx="123">
                  <c:v>1202</c:v>
                </c:pt>
                <c:pt idx="124">
                  <c:v>1203</c:v>
                </c:pt>
                <c:pt idx="125">
                  <c:v>1204</c:v>
                </c:pt>
                <c:pt idx="126">
                  <c:v>1205</c:v>
                </c:pt>
                <c:pt idx="127">
                  <c:v>1206</c:v>
                </c:pt>
                <c:pt idx="128">
                  <c:v>1207</c:v>
                </c:pt>
                <c:pt idx="129">
                  <c:v>1208</c:v>
                </c:pt>
                <c:pt idx="130">
                  <c:v>1209</c:v>
                </c:pt>
                <c:pt idx="131">
                  <c:v>1210</c:v>
                </c:pt>
                <c:pt idx="132">
                  <c:v>1211</c:v>
                </c:pt>
                <c:pt idx="133">
                  <c:v>1212</c:v>
                </c:pt>
                <c:pt idx="134">
                  <c:v>1213</c:v>
                </c:pt>
                <c:pt idx="135">
                  <c:v>1214</c:v>
                </c:pt>
                <c:pt idx="136">
                  <c:v>1215</c:v>
                </c:pt>
                <c:pt idx="137">
                  <c:v>1216</c:v>
                </c:pt>
                <c:pt idx="138">
                  <c:v>1217</c:v>
                </c:pt>
                <c:pt idx="139">
                  <c:v>1218</c:v>
                </c:pt>
                <c:pt idx="140">
                  <c:v>1219</c:v>
                </c:pt>
                <c:pt idx="141">
                  <c:v>1220</c:v>
                </c:pt>
                <c:pt idx="142">
                  <c:v>1221</c:v>
                </c:pt>
                <c:pt idx="143">
                  <c:v>1222</c:v>
                </c:pt>
                <c:pt idx="144">
                  <c:v>1223</c:v>
                </c:pt>
                <c:pt idx="145">
                  <c:v>1224</c:v>
                </c:pt>
                <c:pt idx="146">
                  <c:v>1225</c:v>
                </c:pt>
                <c:pt idx="147">
                  <c:v>1226</c:v>
                </c:pt>
                <c:pt idx="148">
                  <c:v>1227</c:v>
                </c:pt>
                <c:pt idx="149">
                  <c:v>1228</c:v>
                </c:pt>
                <c:pt idx="150">
                  <c:v>1229</c:v>
                </c:pt>
                <c:pt idx="151">
                  <c:v>1230</c:v>
                </c:pt>
                <c:pt idx="152">
                  <c:v>1231</c:v>
                </c:pt>
                <c:pt idx="153">
                  <c:v>1232</c:v>
                </c:pt>
                <c:pt idx="154">
                  <c:v>1233</c:v>
                </c:pt>
                <c:pt idx="155">
                  <c:v>1234</c:v>
                </c:pt>
                <c:pt idx="156">
                  <c:v>1235</c:v>
                </c:pt>
                <c:pt idx="157">
                  <c:v>1236</c:v>
                </c:pt>
                <c:pt idx="158">
                  <c:v>1237</c:v>
                </c:pt>
                <c:pt idx="159">
                  <c:v>1238</c:v>
                </c:pt>
                <c:pt idx="160">
                  <c:v>1239</c:v>
                </c:pt>
                <c:pt idx="161">
                  <c:v>1240</c:v>
                </c:pt>
                <c:pt idx="162">
                  <c:v>1241</c:v>
                </c:pt>
                <c:pt idx="163">
                  <c:v>1242</c:v>
                </c:pt>
                <c:pt idx="164">
                  <c:v>1243</c:v>
                </c:pt>
                <c:pt idx="165">
                  <c:v>1244</c:v>
                </c:pt>
                <c:pt idx="166">
                  <c:v>1245</c:v>
                </c:pt>
                <c:pt idx="167">
                  <c:v>1246</c:v>
                </c:pt>
                <c:pt idx="168">
                  <c:v>1247</c:v>
                </c:pt>
                <c:pt idx="169">
                  <c:v>1248</c:v>
                </c:pt>
                <c:pt idx="170">
                  <c:v>1249</c:v>
                </c:pt>
                <c:pt idx="171">
                  <c:v>1250</c:v>
                </c:pt>
                <c:pt idx="172">
                  <c:v>1251</c:v>
                </c:pt>
                <c:pt idx="173">
                  <c:v>1252</c:v>
                </c:pt>
                <c:pt idx="174">
                  <c:v>1253</c:v>
                </c:pt>
                <c:pt idx="175">
                  <c:v>1254</c:v>
                </c:pt>
                <c:pt idx="176">
                  <c:v>1255</c:v>
                </c:pt>
                <c:pt idx="177">
                  <c:v>1256</c:v>
                </c:pt>
                <c:pt idx="178">
                  <c:v>1257</c:v>
                </c:pt>
                <c:pt idx="179">
                  <c:v>1258</c:v>
                </c:pt>
                <c:pt idx="180">
                  <c:v>1259</c:v>
                </c:pt>
                <c:pt idx="181">
                  <c:v>1260</c:v>
                </c:pt>
                <c:pt idx="182">
                  <c:v>1261</c:v>
                </c:pt>
                <c:pt idx="183">
                  <c:v>1262</c:v>
                </c:pt>
                <c:pt idx="184">
                  <c:v>1263</c:v>
                </c:pt>
                <c:pt idx="185">
                  <c:v>1264</c:v>
                </c:pt>
                <c:pt idx="186">
                  <c:v>1265</c:v>
                </c:pt>
                <c:pt idx="187">
                  <c:v>1266</c:v>
                </c:pt>
                <c:pt idx="188">
                  <c:v>1267</c:v>
                </c:pt>
                <c:pt idx="189">
                  <c:v>1268</c:v>
                </c:pt>
                <c:pt idx="190">
                  <c:v>1269</c:v>
                </c:pt>
                <c:pt idx="191">
                  <c:v>1270</c:v>
                </c:pt>
                <c:pt idx="192">
                  <c:v>1271</c:v>
                </c:pt>
                <c:pt idx="193">
                  <c:v>1272</c:v>
                </c:pt>
                <c:pt idx="194">
                  <c:v>1273</c:v>
                </c:pt>
                <c:pt idx="195">
                  <c:v>1274</c:v>
                </c:pt>
                <c:pt idx="196">
                  <c:v>1275</c:v>
                </c:pt>
                <c:pt idx="197">
                  <c:v>1276</c:v>
                </c:pt>
                <c:pt idx="198">
                  <c:v>1277</c:v>
                </c:pt>
                <c:pt idx="199">
                  <c:v>1278</c:v>
                </c:pt>
                <c:pt idx="200">
                  <c:v>1279</c:v>
                </c:pt>
                <c:pt idx="201">
                  <c:v>1280</c:v>
                </c:pt>
                <c:pt idx="202">
                  <c:v>1281</c:v>
                </c:pt>
                <c:pt idx="203">
                  <c:v>1282</c:v>
                </c:pt>
                <c:pt idx="204">
                  <c:v>1283</c:v>
                </c:pt>
                <c:pt idx="205">
                  <c:v>1284</c:v>
                </c:pt>
                <c:pt idx="206">
                  <c:v>1285</c:v>
                </c:pt>
                <c:pt idx="207">
                  <c:v>1286</c:v>
                </c:pt>
                <c:pt idx="208">
                  <c:v>1287</c:v>
                </c:pt>
                <c:pt idx="209">
                  <c:v>1288</c:v>
                </c:pt>
                <c:pt idx="210">
                  <c:v>1289</c:v>
                </c:pt>
                <c:pt idx="211">
                  <c:v>1290</c:v>
                </c:pt>
                <c:pt idx="212">
                  <c:v>1291</c:v>
                </c:pt>
                <c:pt idx="213">
                  <c:v>1292</c:v>
                </c:pt>
                <c:pt idx="214">
                  <c:v>1293</c:v>
                </c:pt>
                <c:pt idx="215">
                  <c:v>1294</c:v>
                </c:pt>
                <c:pt idx="216">
                  <c:v>1295</c:v>
                </c:pt>
                <c:pt idx="217">
                  <c:v>1296</c:v>
                </c:pt>
                <c:pt idx="218">
                  <c:v>1297</c:v>
                </c:pt>
                <c:pt idx="219">
                  <c:v>1298</c:v>
                </c:pt>
                <c:pt idx="220">
                  <c:v>1299</c:v>
                </c:pt>
                <c:pt idx="221">
                  <c:v>1300</c:v>
                </c:pt>
                <c:pt idx="222">
                  <c:v>1301</c:v>
                </c:pt>
                <c:pt idx="223">
                  <c:v>1302</c:v>
                </c:pt>
                <c:pt idx="224">
                  <c:v>1303</c:v>
                </c:pt>
                <c:pt idx="225">
                  <c:v>1304</c:v>
                </c:pt>
                <c:pt idx="226">
                  <c:v>1305</c:v>
                </c:pt>
                <c:pt idx="227">
                  <c:v>1306</c:v>
                </c:pt>
                <c:pt idx="228">
                  <c:v>1307</c:v>
                </c:pt>
                <c:pt idx="229">
                  <c:v>1308</c:v>
                </c:pt>
                <c:pt idx="230">
                  <c:v>1309</c:v>
                </c:pt>
                <c:pt idx="231">
                  <c:v>1310</c:v>
                </c:pt>
                <c:pt idx="232">
                  <c:v>1311</c:v>
                </c:pt>
                <c:pt idx="233">
                  <c:v>1312</c:v>
                </c:pt>
                <c:pt idx="234">
                  <c:v>1313</c:v>
                </c:pt>
                <c:pt idx="235">
                  <c:v>1314</c:v>
                </c:pt>
                <c:pt idx="236">
                  <c:v>1315</c:v>
                </c:pt>
                <c:pt idx="237">
                  <c:v>1316</c:v>
                </c:pt>
                <c:pt idx="238">
                  <c:v>1317</c:v>
                </c:pt>
                <c:pt idx="239">
                  <c:v>1318</c:v>
                </c:pt>
                <c:pt idx="240">
                  <c:v>1319</c:v>
                </c:pt>
                <c:pt idx="241">
                  <c:v>1320</c:v>
                </c:pt>
                <c:pt idx="242">
                  <c:v>1321</c:v>
                </c:pt>
                <c:pt idx="243">
                  <c:v>1322</c:v>
                </c:pt>
                <c:pt idx="244">
                  <c:v>1323</c:v>
                </c:pt>
                <c:pt idx="245">
                  <c:v>1324</c:v>
                </c:pt>
                <c:pt idx="246">
                  <c:v>1325</c:v>
                </c:pt>
                <c:pt idx="247">
                  <c:v>1326</c:v>
                </c:pt>
                <c:pt idx="248">
                  <c:v>1327</c:v>
                </c:pt>
                <c:pt idx="249">
                  <c:v>1328</c:v>
                </c:pt>
                <c:pt idx="250">
                  <c:v>1329</c:v>
                </c:pt>
                <c:pt idx="251">
                  <c:v>1330</c:v>
                </c:pt>
                <c:pt idx="252">
                  <c:v>1331</c:v>
                </c:pt>
                <c:pt idx="253">
                  <c:v>1332</c:v>
                </c:pt>
                <c:pt idx="254">
                  <c:v>1333</c:v>
                </c:pt>
                <c:pt idx="255">
                  <c:v>1334</c:v>
                </c:pt>
                <c:pt idx="256">
                  <c:v>1335</c:v>
                </c:pt>
                <c:pt idx="257">
                  <c:v>1336</c:v>
                </c:pt>
                <c:pt idx="258">
                  <c:v>1337</c:v>
                </c:pt>
                <c:pt idx="259">
                  <c:v>1338</c:v>
                </c:pt>
                <c:pt idx="260">
                  <c:v>1339</c:v>
                </c:pt>
                <c:pt idx="261">
                  <c:v>1340</c:v>
                </c:pt>
                <c:pt idx="262">
                  <c:v>1341</c:v>
                </c:pt>
                <c:pt idx="263">
                  <c:v>1342</c:v>
                </c:pt>
                <c:pt idx="264">
                  <c:v>1343</c:v>
                </c:pt>
                <c:pt idx="265">
                  <c:v>1344</c:v>
                </c:pt>
                <c:pt idx="266">
                  <c:v>1345</c:v>
                </c:pt>
                <c:pt idx="267">
                  <c:v>1346</c:v>
                </c:pt>
                <c:pt idx="268">
                  <c:v>1347</c:v>
                </c:pt>
                <c:pt idx="269">
                  <c:v>1348</c:v>
                </c:pt>
                <c:pt idx="270">
                  <c:v>1349</c:v>
                </c:pt>
                <c:pt idx="271">
                  <c:v>1350</c:v>
                </c:pt>
                <c:pt idx="272">
                  <c:v>1351</c:v>
                </c:pt>
                <c:pt idx="273">
                  <c:v>1352</c:v>
                </c:pt>
                <c:pt idx="274">
                  <c:v>1353</c:v>
                </c:pt>
                <c:pt idx="275">
                  <c:v>1354</c:v>
                </c:pt>
                <c:pt idx="276">
                  <c:v>1355</c:v>
                </c:pt>
                <c:pt idx="277">
                  <c:v>1356</c:v>
                </c:pt>
                <c:pt idx="278">
                  <c:v>1357</c:v>
                </c:pt>
                <c:pt idx="279">
                  <c:v>1358</c:v>
                </c:pt>
                <c:pt idx="280">
                  <c:v>1359</c:v>
                </c:pt>
                <c:pt idx="281">
                  <c:v>1360</c:v>
                </c:pt>
                <c:pt idx="282">
                  <c:v>1361</c:v>
                </c:pt>
                <c:pt idx="283">
                  <c:v>1362</c:v>
                </c:pt>
                <c:pt idx="284">
                  <c:v>1363</c:v>
                </c:pt>
                <c:pt idx="285">
                  <c:v>1364</c:v>
                </c:pt>
                <c:pt idx="286">
                  <c:v>1365</c:v>
                </c:pt>
                <c:pt idx="287">
                  <c:v>1366</c:v>
                </c:pt>
                <c:pt idx="288">
                  <c:v>1367</c:v>
                </c:pt>
                <c:pt idx="289">
                  <c:v>1368</c:v>
                </c:pt>
                <c:pt idx="290">
                  <c:v>1369</c:v>
                </c:pt>
                <c:pt idx="291">
                  <c:v>1370</c:v>
                </c:pt>
                <c:pt idx="292">
                  <c:v>1371</c:v>
                </c:pt>
                <c:pt idx="293">
                  <c:v>1372</c:v>
                </c:pt>
                <c:pt idx="294">
                  <c:v>1373</c:v>
                </c:pt>
                <c:pt idx="295">
                  <c:v>1374</c:v>
                </c:pt>
                <c:pt idx="296">
                  <c:v>1375</c:v>
                </c:pt>
                <c:pt idx="297">
                  <c:v>1376</c:v>
                </c:pt>
                <c:pt idx="298">
                  <c:v>1377</c:v>
                </c:pt>
                <c:pt idx="299">
                  <c:v>1378</c:v>
                </c:pt>
                <c:pt idx="300">
                  <c:v>1379</c:v>
                </c:pt>
                <c:pt idx="301">
                  <c:v>1380</c:v>
                </c:pt>
                <c:pt idx="302">
                  <c:v>1381</c:v>
                </c:pt>
                <c:pt idx="303">
                  <c:v>1382</c:v>
                </c:pt>
                <c:pt idx="304">
                  <c:v>1383</c:v>
                </c:pt>
                <c:pt idx="305">
                  <c:v>1384</c:v>
                </c:pt>
                <c:pt idx="306">
                  <c:v>1385</c:v>
                </c:pt>
                <c:pt idx="307">
                  <c:v>1386</c:v>
                </c:pt>
                <c:pt idx="308">
                  <c:v>1387</c:v>
                </c:pt>
                <c:pt idx="309">
                  <c:v>1388</c:v>
                </c:pt>
                <c:pt idx="310">
                  <c:v>1389</c:v>
                </c:pt>
                <c:pt idx="311">
                  <c:v>1390</c:v>
                </c:pt>
                <c:pt idx="312">
                  <c:v>1391</c:v>
                </c:pt>
                <c:pt idx="313">
                  <c:v>1392</c:v>
                </c:pt>
                <c:pt idx="314">
                  <c:v>1393</c:v>
                </c:pt>
                <c:pt idx="315">
                  <c:v>1394</c:v>
                </c:pt>
                <c:pt idx="316">
                  <c:v>1395</c:v>
                </c:pt>
                <c:pt idx="317">
                  <c:v>1396</c:v>
                </c:pt>
                <c:pt idx="318">
                  <c:v>1397</c:v>
                </c:pt>
                <c:pt idx="319">
                  <c:v>1398</c:v>
                </c:pt>
                <c:pt idx="320">
                  <c:v>1399</c:v>
                </c:pt>
                <c:pt idx="321">
                  <c:v>1400</c:v>
                </c:pt>
                <c:pt idx="322">
                  <c:v>1401</c:v>
                </c:pt>
                <c:pt idx="323">
                  <c:v>1402</c:v>
                </c:pt>
                <c:pt idx="324">
                  <c:v>1403</c:v>
                </c:pt>
                <c:pt idx="325">
                  <c:v>1404</c:v>
                </c:pt>
                <c:pt idx="326">
                  <c:v>1405</c:v>
                </c:pt>
                <c:pt idx="327">
                  <c:v>1406</c:v>
                </c:pt>
                <c:pt idx="328">
                  <c:v>1407</c:v>
                </c:pt>
                <c:pt idx="329">
                  <c:v>1408</c:v>
                </c:pt>
                <c:pt idx="330">
                  <c:v>1409</c:v>
                </c:pt>
                <c:pt idx="331">
                  <c:v>1410</c:v>
                </c:pt>
                <c:pt idx="332">
                  <c:v>1411</c:v>
                </c:pt>
                <c:pt idx="333">
                  <c:v>1412</c:v>
                </c:pt>
                <c:pt idx="334">
                  <c:v>1413</c:v>
                </c:pt>
                <c:pt idx="335">
                  <c:v>1414</c:v>
                </c:pt>
                <c:pt idx="336">
                  <c:v>1415</c:v>
                </c:pt>
                <c:pt idx="337">
                  <c:v>1416</c:v>
                </c:pt>
                <c:pt idx="338">
                  <c:v>1417</c:v>
                </c:pt>
                <c:pt idx="339">
                  <c:v>1418</c:v>
                </c:pt>
                <c:pt idx="340">
                  <c:v>1419</c:v>
                </c:pt>
                <c:pt idx="341">
                  <c:v>1420</c:v>
                </c:pt>
                <c:pt idx="342">
                  <c:v>1421</c:v>
                </c:pt>
                <c:pt idx="343">
                  <c:v>1422</c:v>
                </c:pt>
                <c:pt idx="344">
                  <c:v>1423</c:v>
                </c:pt>
                <c:pt idx="345">
                  <c:v>1424</c:v>
                </c:pt>
                <c:pt idx="346">
                  <c:v>1425</c:v>
                </c:pt>
                <c:pt idx="347">
                  <c:v>1426</c:v>
                </c:pt>
                <c:pt idx="348">
                  <c:v>1427</c:v>
                </c:pt>
                <c:pt idx="349">
                  <c:v>1428</c:v>
                </c:pt>
                <c:pt idx="350">
                  <c:v>1429</c:v>
                </c:pt>
                <c:pt idx="351">
                  <c:v>1430</c:v>
                </c:pt>
                <c:pt idx="352">
                  <c:v>1431</c:v>
                </c:pt>
                <c:pt idx="353">
                  <c:v>1432</c:v>
                </c:pt>
                <c:pt idx="354">
                  <c:v>1433</c:v>
                </c:pt>
                <c:pt idx="355">
                  <c:v>1434</c:v>
                </c:pt>
                <c:pt idx="356">
                  <c:v>1435</c:v>
                </c:pt>
                <c:pt idx="357">
                  <c:v>1436</c:v>
                </c:pt>
                <c:pt idx="358">
                  <c:v>1437</c:v>
                </c:pt>
                <c:pt idx="359">
                  <c:v>1438</c:v>
                </c:pt>
                <c:pt idx="360">
                  <c:v>1439</c:v>
                </c:pt>
                <c:pt idx="361">
                  <c:v>1440</c:v>
                </c:pt>
                <c:pt idx="362">
                  <c:v>1441</c:v>
                </c:pt>
                <c:pt idx="363">
                  <c:v>1442</c:v>
                </c:pt>
                <c:pt idx="364">
                  <c:v>1443</c:v>
                </c:pt>
                <c:pt idx="365">
                  <c:v>1444</c:v>
                </c:pt>
                <c:pt idx="366">
                  <c:v>1445</c:v>
                </c:pt>
                <c:pt idx="367">
                  <c:v>1446</c:v>
                </c:pt>
                <c:pt idx="368">
                  <c:v>1447</c:v>
                </c:pt>
                <c:pt idx="369">
                  <c:v>1448</c:v>
                </c:pt>
                <c:pt idx="370">
                  <c:v>1449</c:v>
                </c:pt>
                <c:pt idx="371">
                  <c:v>1450</c:v>
                </c:pt>
                <c:pt idx="372">
                  <c:v>1451</c:v>
                </c:pt>
                <c:pt idx="373">
                  <c:v>1452</c:v>
                </c:pt>
                <c:pt idx="374">
                  <c:v>1453</c:v>
                </c:pt>
                <c:pt idx="375">
                  <c:v>1454</c:v>
                </c:pt>
                <c:pt idx="376">
                  <c:v>1455</c:v>
                </c:pt>
                <c:pt idx="377">
                  <c:v>1456</c:v>
                </c:pt>
                <c:pt idx="378">
                  <c:v>1457</c:v>
                </c:pt>
                <c:pt idx="379">
                  <c:v>1458</c:v>
                </c:pt>
                <c:pt idx="380">
                  <c:v>1459</c:v>
                </c:pt>
                <c:pt idx="381">
                  <c:v>1460</c:v>
                </c:pt>
                <c:pt idx="382">
                  <c:v>1461</c:v>
                </c:pt>
                <c:pt idx="383">
                  <c:v>1462</c:v>
                </c:pt>
                <c:pt idx="384">
                  <c:v>1463</c:v>
                </c:pt>
                <c:pt idx="385">
                  <c:v>1464</c:v>
                </c:pt>
                <c:pt idx="386">
                  <c:v>1465</c:v>
                </c:pt>
                <c:pt idx="387">
                  <c:v>1466</c:v>
                </c:pt>
                <c:pt idx="388">
                  <c:v>1467</c:v>
                </c:pt>
                <c:pt idx="389">
                  <c:v>1468</c:v>
                </c:pt>
                <c:pt idx="390">
                  <c:v>1469</c:v>
                </c:pt>
                <c:pt idx="391">
                  <c:v>1470</c:v>
                </c:pt>
                <c:pt idx="392">
                  <c:v>1471</c:v>
                </c:pt>
                <c:pt idx="393">
                  <c:v>1472</c:v>
                </c:pt>
                <c:pt idx="394">
                  <c:v>1473</c:v>
                </c:pt>
                <c:pt idx="395">
                  <c:v>1474</c:v>
                </c:pt>
                <c:pt idx="396">
                  <c:v>1475</c:v>
                </c:pt>
                <c:pt idx="397">
                  <c:v>1476</c:v>
                </c:pt>
                <c:pt idx="398">
                  <c:v>1477</c:v>
                </c:pt>
                <c:pt idx="399">
                  <c:v>1478</c:v>
                </c:pt>
                <c:pt idx="400">
                  <c:v>1479</c:v>
                </c:pt>
                <c:pt idx="401">
                  <c:v>1480</c:v>
                </c:pt>
                <c:pt idx="402">
                  <c:v>1481</c:v>
                </c:pt>
                <c:pt idx="403">
                  <c:v>1482</c:v>
                </c:pt>
                <c:pt idx="404">
                  <c:v>1483</c:v>
                </c:pt>
                <c:pt idx="405">
                  <c:v>1484</c:v>
                </c:pt>
                <c:pt idx="406">
                  <c:v>1485</c:v>
                </c:pt>
                <c:pt idx="407">
                  <c:v>1486</c:v>
                </c:pt>
                <c:pt idx="408">
                  <c:v>1487</c:v>
                </c:pt>
                <c:pt idx="409">
                  <c:v>1488</c:v>
                </c:pt>
                <c:pt idx="410">
                  <c:v>1489</c:v>
                </c:pt>
                <c:pt idx="411">
                  <c:v>1490</c:v>
                </c:pt>
                <c:pt idx="412">
                  <c:v>1491</c:v>
                </c:pt>
                <c:pt idx="413">
                  <c:v>1492</c:v>
                </c:pt>
                <c:pt idx="414">
                  <c:v>1493</c:v>
                </c:pt>
                <c:pt idx="415">
                  <c:v>1494</c:v>
                </c:pt>
                <c:pt idx="416">
                  <c:v>1495</c:v>
                </c:pt>
                <c:pt idx="417">
                  <c:v>1496</c:v>
                </c:pt>
                <c:pt idx="418">
                  <c:v>1497</c:v>
                </c:pt>
                <c:pt idx="419">
                  <c:v>1498</c:v>
                </c:pt>
                <c:pt idx="420">
                  <c:v>1499</c:v>
                </c:pt>
                <c:pt idx="421">
                  <c:v>1500</c:v>
                </c:pt>
                <c:pt idx="422">
                  <c:v>1501</c:v>
                </c:pt>
                <c:pt idx="423">
                  <c:v>1502</c:v>
                </c:pt>
                <c:pt idx="424">
                  <c:v>1503</c:v>
                </c:pt>
                <c:pt idx="425">
                  <c:v>1504</c:v>
                </c:pt>
                <c:pt idx="426">
                  <c:v>1505</c:v>
                </c:pt>
                <c:pt idx="427">
                  <c:v>1506</c:v>
                </c:pt>
                <c:pt idx="428">
                  <c:v>1507</c:v>
                </c:pt>
                <c:pt idx="429">
                  <c:v>1508</c:v>
                </c:pt>
                <c:pt idx="430">
                  <c:v>1509</c:v>
                </c:pt>
                <c:pt idx="431">
                  <c:v>1510</c:v>
                </c:pt>
                <c:pt idx="432">
                  <c:v>1511</c:v>
                </c:pt>
                <c:pt idx="433">
                  <c:v>1512</c:v>
                </c:pt>
                <c:pt idx="434">
                  <c:v>1513</c:v>
                </c:pt>
                <c:pt idx="435">
                  <c:v>1514</c:v>
                </c:pt>
                <c:pt idx="436">
                  <c:v>1515</c:v>
                </c:pt>
                <c:pt idx="437">
                  <c:v>1516</c:v>
                </c:pt>
                <c:pt idx="438">
                  <c:v>1517</c:v>
                </c:pt>
                <c:pt idx="439">
                  <c:v>1518</c:v>
                </c:pt>
                <c:pt idx="440">
                  <c:v>1519</c:v>
                </c:pt>
                <c:pt idx="441">
                  <c:v>1520</c:v>
                </c:pt>
                <c:pt idx="442">
                  <c:v>1521</c:v>
                </c:pt>
                <c:pt idx="443">
                  <c:v>1522</c:v>
                </c:pt>
                <c:pt idx="444">
                  <c:v>1523</c:v>
                </c:pt>
                <c:pt idx="445">
                  <c:v>1524</c:v>
                </c:pt>
                <c:pt idx="446">
                  <c:v>1525</c:v>
                </c:pt>
                <c:pt idx="447">
                  <c:v>1526</c:v>
                </c:pt>
                <c:pt idx="448">
                  <c:v>1527</c:v>
                </c:pt>
                <c:pt idx="449">
                  <c:v>1528</c:v>
                </c:pt>
                <c:pt idx="450">
                  <c:v>1529</c:v>
                </c:pt>
                <c:pt idx="451">
                  <c:v>1530</c:v>
                </c:pt>
                <c:pt idx="452">
                  <c:v>1531</c:v>
                </c:pt>
                <c:pt idx="453">
                  <c:v>1532</c:v>
                </c:pt>
                <c:pt idx="454">
                  <c:v>1533</c:v>
                </c:pt>
                <c:pt idx="455">
                  <c:v>1534</c:v>
                </c:pt>
                <c:pt idx="456">
                  <c:v>1535</c:v>
                </c:pt>
                <c:pt idx="457">
                  <c:v>1536</c:v>
                </c:pt>
                <c:pt idx="458">
                  <c:v>1537</c:v>
                </c:pt>
                <c:pt idx="459">
                  <c:v>1538</c:v>
                </c:pt>
                <c:pt idx="460">
                  <c:v>1539</c:v>
                </c:pt>
                <c:pt idx="461">
                  <c:v>1540</c:v>
                </c:pt>
                <c:pt idx="462">
                  <c:v>1541</c:v>
                </c:pt>
                <c:pt idx="463">
                  <c:v>1542</c:v>
                </c:pt>
                <c:pt idx="464">
                  <c:v>1543</c:v>
                </c:pt>
                <c:pt idx="465">
                  <c:v>1544</c:v>
                </c:pt>
                <c:pt idx="466">
                  <c:v>1545</c:v>
                </c:pt>
                <c:pt idx="467">
                  <c:v>1546</c:v>
                </c:pt>
                <c:pt idx="468">
                  <c:v>1547</c:v>
                </c:pt>
                <c:pt idx="469">
                  <c:v>1548</c:v>
                </c:pt>
                <c:pt idx="470">
                  <c:v>1549</c:v>
                </c:pt>
                <c:pt idx="471">
                  <c:v>1550</c:v>
                </c:pt>
                <c:pt idx="472">
                  <c:v>1551</c:v>
                </c:pt>
                <c:pt idx="473">
                  <c:v>1552</c:v>
                </c:pt>
                <c:pt idx="474">
                  <c:v>1553</c:v>
                </c:pt>
                <c:pt idx="475">
                  <c:v>1554</c:v>
                </c:pt>
                <c:pt idx="476">
                  <c:v>1555</c:v>
                </c:pt>
                <c:pt idx="477">
                  <c:v>1556</c:v>
                </c:pt>
                <c:pt idx="478">
                  <c:v>1557</c:v>
                </c:pt>
                <c:pt idx="479">
                  <c:v>1558</c:v>
                </c:pt>
                <c:pt idx="480">
                  <c:v>1559</c:v>
                </c:pt>
                <c:pt idx="481">
                  <c:v>1560</c:v>
                </c:pt>
                <c:pt idx="482">
                  <c:v>1561</c:v>
                </c:pt>
                <c:pt idx="483">
                  <c:v>1562</c:v>
                </c:pt>
                <c:pt idx="484">
                  <c:v>1563</c:v>
                </c:pt>
                <c:pt idx="485">
                  <c:v>1564</c:v>
                </c:pt>
                <c:pt idx="486">
                  <c:v>1565</c:v>
                </c:pt>
                <c:pt idx="487">
                  <c:v>1566</c:v>
                </c:pt>
                <c:pt idx="488">
                  <c:v>1567</c:v>
                </c:pt>
                <c:pt idx="489">
                  <c:v>1568</c:v>
                </c:pt>
                <c:pt idx="490">
                  <c:v>1569</c:v>
                </c:pt>
                <c:pt idx="491">
                  <c:v>1570</c:v>
                </c:pt>
                <c:pt idx="492">
                  <c:v>1571</c:v>
                </c:pt>
                <c:pt idx="493">
                  <c:v>1572</c:v>
                </c:pt>
                <c:pt idx="494">
                  <c:v>1573</c:v>
                </c:pt>
                <c:pt idx="495">
                  <c:v>1574</c:v>
                </c:pt>
                <c:pt idx="496">
                  <c:v>1575</c:v>
                </c:pt>
                <c:pt idx="497">
                  <c:v>1576</c:v>
                </c:pt>
                <c:pt idx="498">
                  <c:v>1577</c:v>
                </c:pt>
                <c:pt idx="499">
                  <c:v>1578</c:v>
                </c:pt>
                <c:pt idx="500">
                  <c:v>1579</c:v>
                </c:pt>
                <c:pt idx="501">
                  <c:v>1580</c:v>
                </c:pt>
                <c:pt idx="502">
                  <c:v>1581</c:v>
                </c:pt>
                <c:pt idx="503">
                  <c:v>1582</c:v>
                </c:pt>
                <c:pt idx="504">
                  <c:v>1583</c:v>
                </c:pt>
                <c:pt idx="505">
                  <c:v>1584</c:v>
                </c:pt>
                <c:pt idx="506">
                  <c:v>1585</c:v>
                </c:pt>
                <c:pt idx="507">
                  <c:v>1586</c:v>
                </c:pt>
                <c:pt idx="508">
                  <c:v>1587</c:v>
                </c:pt>
                <c:pt idx="509">
                  <c:v>1588</c:v>
                </c:pt>
                <c:pt idx="510">
                  <c:v>1589</c:v>
                </c:pt>
              </c:numCache>
            </c:numRef>
          </c:xVal>
          <c:yVal>
            <c:numRef>
              <c:f>Graph!$D$1081:$D$1589</c:f>
              <c:numCache>
                <c:formatCode>General</c:formatCode>
                <c:ptCount val="509"/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A-4538-8967-96823E4F427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Graph!$A$1080:$A$1590</c:f>
              <c:numCache>
                <c:formatCode>General</c:formatCode>
                <c:ptCount val="511"/>
                <c:pt idx="0">
                  <c:v>1079</c:v>
                </c:pt>
                <c:pt idx="1">
                  <c:v>1080</c:v>
                </c:pt>
                <c:pt idx="2">
                  <c:v>1081</c:v>
                </c:pt>
                <c:pt idx="3">
                  <c:v>1082</c:v>
                </c:pt>
                <c:pt idx="4">
                  <c:v>1083</c:v>
                </c:pt>
                <c:pt idx="5">
                  <c:v>1084</c:v>
                </c:pt>
                <c:pt idx="6">
                  <c:v>1085</c:v>
                </c:pt>
                <c:pt idx="7">
                  <c:v>1086</c:v>
                </c:pt>
                <c:pt idx="8">
                  <c:v>1087</c:v>
                </c:pt>
                <c:pt idx="9">
                  <c:v>1088</c:v>
                </c:pt>
                <c:pt idx="10">
                  <c:v>1089</c:v>
                </c:pt>
                <c:pt idx="11">
                  <c:v>1090</c:v>
                </c:pt>
                <c:pt idx="12">
                  <c:v>1091</c:v>
                </c:pt>
                <c:pt idx="13">
                  <c:v>1092</c:v>
                </c:pt>
                <c:pt idx="14">
                  <c:v>1093</c:v>
                </c:pt>
                <c:pt idx="15">
                  <c:v>1094</c:v>
                </c:pt>
                <c:pt idx="16">
                  <c:v>1095</c:v>
                </c:pt>
                <c:pt idx="17">
                  <c:v>1096</c:v>
                </c:pt>
                <c:pt idx="18">
                  <c:v>1097</c:v>
                </c:pt>
                <c:pt idx="19">
                  <c:v>1098</c:v>
                </c:pt>
                <c:pt idx="20">
                  <c:v>1099</c:v>
                </c:pt>
                <c:pt idx="21">
                  <c:v>1100</c:v>
                </c:pt>
                <c:pt idx="22">
                  <c:v>1101</c:v>
                </c:pt>
                <c:pt idx="23">
                  <c:v>1102</c:v>
                </c:pt>
                <c:pt idx="24">
                  <c:v>1103</c:v>
                </c:pt>
                <c:pt idx="25">
                  <c:v>1104</c:v>
                </c:pt>
                <c:pt idx="26">
                  <c:v>1105</c:v>
                </c:pt>
                <c:pt idx="27">
                  <c:v>1106</c:v>
                </c:pt>
                <c:pt idx="28">
                  <c:v>1107</c:v>
                </c:pt>
                <c:pt idx="29">
                  <c:v>1108</c:v>
                </c:pt>
                <c:pt idx="30">
                  <c:v>1109</c:v>
                </c:pt>
                <c:pt idx="31">
                  <c:v>1110</c:v>
                </c:pt>
                <c:pt idx="32">
                  <c:v>1111</c:v>
                </c:pt>
                <c:pt idx="33">
                  <c:v>1112</c:v>
                </c:pt>
                <c:pt idx="34">
                  <c:v>1113</c:v>
                </c:pt>
                <c:pt idx="35">
                  <c:v>1114</c:v>
                </c:pt>
                <c:pt idx="36">
                  <c:v>1115</c:v>
                </c:pt>
                <c:pt idx="37">
                  <c:v>1116</c:v>
                </c:pt>
                <c:pt idx="38">
                  <c:v>1117</c:v>
                </c:pt>
                <c:pt idx="39">
                  <c:v>1118</c:v>
                </c:pt>
                <c:pt idx="40">
                  <c:v>1119</c:v>
                </c:pt>
                <c:pt idx="41">
                  <c:v>1120</c:v>
                </c:pt>
                <c:pt idx="42">
                  <c:v>1121</c:v>
                </c:pt>
                <c:pt idx="43">
                  <c:v>1122</c:v>
                </c:pt>
                <c:pt idx="44">
                  <c:v>1123</c:v>
                </c:pt>
                <c:pt idx="45">
                  <c:v>1124</c:v>
                </c:pt>
                <c:pt idx="46">
                  <c:v>1125</c:v>
                </c:pt>
                <c:pt idx="47">
                  <c:v>1126</c:v>
                </c:pt>
                <c:pt idx="48">
                  <c:v>1127</c:v>
                </c:pt>
                <c:pt idx="49">
                  <c:v>1128</c:v>
                </c:pt>
                <c:pt idx="50">
                  <c:v>1129</c:v>
                </c:pt>
                <c:pt idx="51">
                  <c:v>1130</c:v>
                </c:pt>
                <c:pt idx="52">
                  <c:v>1131</c:v>
                </c:pt>
                <c:pt idx="53">
                  <c:v>1132</c:v>
                </c:pt>
                <c:pt idx="54">
                  <c:v>1133</c:v>
                </c:pt>
                <c:pt idx="55">
                  <c:v>1134</c:v>
                </c:pt>
                <c:pt idx="56">
                  <c:v>1135</c:v>
                </c:pt>
                <c:pt idx="57">
                  <c:v>1136</c:v>
                </c:pt>
                <c:pt idx="58">
                  <c:v>1137</c:v>
                </c:pt>
                <c:pt idx="59">
                  <c:v>1138</c:v>
                </c:pt>
                <c:pt idx="60">
                  <c:v>1139</c:v>
                </c:pt>
                <c:pt idx="61">
                  <c:v>1140</c:v>
                </c:pt>
                <c:pt idx="62">
                  <c:v>1141</c:v>
                </c:pt>
                <c:pt idx="63">
                  <c:v>1142</c:v>
                </c:pt>
                <c:pt idx="64">
                  <c:v>1143</c:v>
                </c:pt>
                <c:pt idx="65">
                  <c:v>1144</c:v>
                </c:pt>
                <c:pt idx="66">
                  <c:v>1145</c:v>
                </c:pt>
                <c:pt idx="67">
                  <c:v>1146</c:v>
                </c:pt>
                <c:pt idx="68">
                  <c:v>1147</c:v>
                </c:pt>
                <c:pt idx="69">
                  <c:v>1148</c:v>
                </c:pt>
                <c:pt idx="70">
                  <c:v>1149</c:v>
                </c:pt>
                <c:pt idx="71">
                  <c:v>1150</c:v>
                </c:pt>
                <c:pt idx="72">
                  <c:v>1151</c:v>
                </c:pt>
                <c:pt idx="73">
                  <c:v>1152</c:v>
                </c:pt>
                <c:pt idx="74">
                  <c:v>1153</c:v>
                </c:pt>
                <c:pt idx="75">
                  <c:v>1154</c:v>
                </c:pt>
                <c:pt idx="76">
                  <c:v>1155</c:v>
                </c:pt>
                <c:pt idx="77">
                  <c:v>1156</c:v>
                </c:pt>
                <c:pt idx="78">
                  <c:v>1157</c:v>
                </c:pt>
                <c:pt idx="79">
                  <c:v>1158</c:v>
                </c:pt>
                <c:pt idx="80">
                  <c:v>1159</c:v>
                </c:pt>
                <c:pt idx="81">
                  <c:v>1160</c:v>
                </c:pt>
                <c:pt idx="82">
                  <c:v>1161</c:v>
                </c:pt>
                <c:pt idx="83">
                  <c:v>1162</c:v>
                </c:pt>
                <c:pt idx="84">
                  <c:v>1163</c:v>
                </c:pt>
                <c:pt idx="85">
                  <c:v>1164</c:v>
                </c:pt>
                <c:pt idx="86">
                  <c:v>1165</c:v>
                </c:pt>
                <c:pt idx="87">
                  <c:v>1166</c:v>
                </c:pt>
                <c:pt idx="88">
                  <c:v>1167</c:v>
                </c:pt>
                <c:pt idx="89">
                  <c:v>1168</c:v>
                </c:pt>
                <c:pt idx="90">
                  <c:v>1169</c:v>
                </c:pt>
                <c:pt idx="91">
                  <c:v>1170</c:v>
                </c:pt>
                <c:pt idx="92">
                  <c:v>1171</c:v>
                </c:pt>
                <c:pt idx="93">
                  <c:v>1172</c:v>
                </c:pt>
                <c:pt idx="94">
                  <c:v>1173</c:v>
                </c:pt>
                <c:pt idx="95">
                  <c:v>1174</c:v>
                </c:pt>
                <c:pt idx="96">
                  <c:v>1175</c:v>
                </c:pt>
                <c:pt idx="97">
                  <c:v>1176</c:v>
                </c:pt>
                <c:pt idx="98">
                  <c:v>1177</c:v>
                </c:pt>
                <c:pt idx="99">
                  <c:v>1178</c:v>
                </c:pt>
                <c:pt idx="100">
                  <c:v>1179</c:v>
                </c:pt>
                <c:pt idx="101">
                  <c:v>1180</c:v>
                </c:pt>
                <c:pt idx="102">
                  <c:v>1181</c:v>
                </c:pt>
                <c:pt idx="103">
                  <c:v>1182</c:v>
                </c:pt>
                <c:pt idx="104">
                  <c:v>1183</c:v>
                </c:pt>
                <c:pt idx="105">
                  <c:v>1184</c:v>
                </c:pt>
                <c:pt idx="106">
                  <c:v>1185</c:v>
                </c:pt>
                <c:pt idx="107">
                  <c:v>1186</c:v>
                </c:pt>
                <c:pt idx="108">
                  <c:v>1187</c:v>
                </c:pt>
                <c:pt idx="109">
                  <c:v>1188</c:v>
                </c:pt>
                <c:pt idx="110">
                  <c:v>1189</c:v>
                </c:pt>
                <c:pt idx="111">
                  <c:v>1190</c:v>
                </c:pt>
                <c:pt idx="112">
                  <c:v>1191</c:v>
                </c:pt>
                <c:pt idx="113">
                  <c:v>1192</c:v>
                </c:pt>
                <c:pt idx="114">
                  <c:v>1193</c:v>
                </c:pt>
                <c:pt idx="115">
                  <c:v>1194</c:v>
                </c:pt>
                <c:pt idx="116">
                  <c:v>1195</c:v>
                </c:pt>
                <c:pt idx="117">
                  <c:v>1196</c:v>
                </c:pt>
                <c:pt idx="118">
                  <c:v>1197</c:v>
                </c:pt>
                <c:pt idx="119">
                  <c:v>1198</c:v>
                </c:pt>
                <c:pt idx="120">
                  <c:v>1199</c:v>
                </c:pt>
                <c:pt idx="121">
                  <c:v>1200</c:v>
                </c:pt>
                <c:pt idx="122">
                  <c:v>1201</c:v>
                </c:pt>
                <c:pt idx="123">
                  <c:v>1202</c:v>
                </c:pt>
                <c:pt idx="124">
                  <c:v>1203</c:v>
                </c:pt>
                <c:pt idx="125">
                  <c:v>1204</c:v>
                </c:pt>
                <c:pt idx="126">
                  <c:v>1205</c:v>
                </c:pt>
                <c:pt idx="127">
                  <c:v>1206</c:v>
                </c:pt>
                <c:pt idx="128">
                  <c:v>1207</c:v>
                </c:pt>
                <c:pt idx="129">
                  <c:v>1208</c:v>
                </c:pt>
                <c:pt idx="130">
                  <c:v>1209</c:v>
                </c:pt>
                <c:pt idx="131">
                  <c:v>1210</c:v>
                </c:pt>
                <c:pt idx="132">
                  <c:v>1211</c:v>
                </c:pt>
                <c:pt idx="133">
                  <c:v>1212</c:v>
                </c:pt>
                <c:pt idx="134">
                  <c:v>1213</c:v>
                </c:pt>
                <c:pt idx="135">
                  <c:v>1214</c:v>
                </c:pt>
                <c:pt idx="136">
                  <c:v>1215</c:v>
                </c:pt>
                <c:pt idx="137">
                  <c:v>1216</c:v>
                </c:pt>
                <c:pt idx="138">
                  <c:v>1217</c:v>
                </c:pt>
                <c:pt idx="139">
                  <c:v>1218</c:v>
                </c:pt>
                <c:pt idx="140">
                  <c:v>1219</c:v>
                </c:pt>
                <c:pt idx="141">
                  <c:v>1220</c:v>
                </c:pt>
                <c:pt idx="142">
                  <c:v>1221</c:v>
                </c:pt>
                <c:pt idx="143">
                  <c:v>1222</c:v>
                </c:pt>
                <c:pt idx="144">
                  <c:v>1223</c:v>
                </c:pt>
                <c:pt idx="145">
                  <c:v>1224</c:v>
                </c:pt>
                <c:pt idx="146">
                  <c:v>1225</c:v>
                </c:pt>
                <c:pt idx="147">
                  <c:v>1226</c:v>
                </c:pt>
                <c:pt idx="148">
                  <c:v>1227</c:v>
                </c:pt>
                <c:pt idx="149">
                  <c:v>1228</c:v>
                </c:pt>
                <c:pt idx="150">
                  <c:v>1229</c:v>
                </c:pt>
                <c:pt idx="151">
                  <c:v>1230</c:v>
                </c:pt>
                <c:pt idx="152">
                  <c:v>1231</c:v>
                </c:pt>
                <c:pt idx="153">
                  <c:v>1232</c:v>
                </c:pt>
                <c:pt idx="154">
                  <c:v>1233</c:v>
                </c:pt>
                <c:pt idx="155">
                  <c:v>1234</c:v>
                </c:pt>
                <c:pt idx="156">
                  <c:v>1235</c:v>
                </c:pt>
                <c:pt idx="157">
                  <c:v>1236</c:v>
                </c:pt>
                <c:pt idx="158">
                  <c:v>1237</c:v>
                </c:pt>
                <c:pt idx="159">
                  <c:v>1238</c:v>
                </c:pt>
                <c:pt idx="160">
                  <c:v>1239</c:v>
                </c:pt>
                <c:pt idx="161">
                  <c:v>1240</c:v>
                </c:pt>
                <c:pt idx="162">
                  <c:v>1241</c:v>
                </c:pt>
                <c:pt idx="163">
                  <c:v>1242</c:v>
                </c:pt>
                <c:pt idx="164">
                  <c:v>1243</c:v>
                </c:pt>
                <c:pt idx="165">
                  <c:v>1244</c:v>
                </c:pt>
                <c:pt idx="166">
                  <c:v>1245</c:v>
                </c:pt>
                <c:pt idx="167">
                  <c:v>1246</c:v>
                </c:pt>
                <c:pt idx="168">
                  <c:v>1247</c:v>
                </c:pt>
                <c:pt idx="169">
                  <c:v>1248</c:v>
                </c:pt>
                <c:pt idx="170">
                  <c:v>1249</c:v>
                </c:pt>
                <c:pt idx="171">
                  <c:v>1250</c:v>
                </c:pt>
                <c:pt idx="172">
                  <c:v>1251</c:v>
                </c:pt>
                <c:pt idx="173">
                  <c:v>1252</c:v>
                </c:pt>
                <c:pt idx="174">
                  <c:v>1253</c:v>
                </c:pt>
                <c:pt idx="175">
                  <c:v>1254</c:v>
                </c:pt>
                <c:pt idx="176">
                  <c:v>1255</c:v>
                </c:pt>
                <c:pt idx="177">
                  <c:v>1256</c:v>
                </c:pt>
                <c:pt idx="178">
                  <c:v>1257</c:v>
                </c:pt>
                <c:pt idx="179">
                  <c:v>1258</c:v>
                </c:pt>
                <c:pt idx="180">
                  <c:v>1259</c:v>
                </c:pt>
                <c:pt idx="181">
                  <c:v>1260</c:v>
                </c:pt>
                <c:pt idx="182">
                  <c:v>1261</c:v>
                </c:pt>
                <c:pt idx="183">
                  <c:v>1262</c:v>
                </c:pt>
                <c:pt idx="184">
                  <c:v>1263</c:v>
                </c:pt>
                <c:pt idx="185">
                  <c:v>1264</c:v>
                </c:pt>
                <c:pt idx="186">
                  <c:v>1265</c:v>
                </c:pt>
                <c:pt idx="187">
                  <c:v>1266</c:v>
                </c:pt>
                <c:pt idx="188">
                  <c:v>1267</c:v>
                </c:pt>
                <c:pt idx="189">
                  <c:v>1268</c:v>
                </c:pt>
                <c:pt idx="190">
                  <c:v>1269</c:v>
                </c:pt>
                <c:pt idx="191">
                  <c:v>1270</c:v>
                </c:pt>
                <c:pt idx="192">
                  <c:v>1271</c:v>
                </c:pt>
                <c:pt idx="193">
                  <c:v>1272</c:v>
                </c:pt>
                <c:pt idx="194">
                  <c:v>1273</c:v>
                </c:pt>
                <c:pt idx="195">
                  <c:v>1274</c:v>
                </c:pt>
                <c:pt idx="196">
                  <c:v>1275</c:v>
                </c:pt>
                <c:pt idx="197">
                  <c:v>1276</c:v>
                </c:pt>
                <c:pt idx="198">
                  <c:v>1277</c:v>
                </c:pt>
                <c:pt idx="199">
                  <c:v>1278</c:v>
                </c:pt>
                <c:pt idx="200">
                  <c:v>1279</c:v>
                </c:pt>
                <c:pt idx="201">
                  <c:v>1280</c:v>
                </c:pt>
                <c:pt idx="202">
                  <c:v>1281</c:v>
                </c:pt>
                <c:pt idx="203">
                  <c:v>1282</c:v>
                </c:pt>
                <c:pt idx="204">
                  <c:v>1283</c:v>
                </c:pt>
                <c:pt idx="205">
                  <c:v>1284</c:v>
                </c:pt>
                <c:pt idx="206">
                  <c:v>1285</c:v>
                </c:pt>
                <c:pt idx="207">
                  <c:v>1286</c:v>
                </c:pt>
                <c:pt idx="208">
                  <c:v>1287</c:v>
                </c:pt>
                <c:pt idx="209">
                  <c:v>1288</c:v>
                </c:pt>
                <c:pt idx="210">
                  <c:v>1289</c:v>
                </c:pt>
                <c:pt idx="211">
                  <c:v>1290</c:v>
                </c:pt>
                <c:pt idx="212">
                  <c:v>1291</c:v>
                </c:pt>
                <c:pt idx="213">
                  <c:v>1292</c:v>
                </c:pt>
                <c:pt idx="214">
                  <c:v>1293</c:v>
                </c:pt>
                <c:pt idx="215">
                  <c:v>1294</c:v>
                </c:pt>
                <c:pt idx="216">
                  <c:v>1295</c:v>
                </c:pt>
                <c:pt idx="217">
                  <c:v>1296</c:v>
                </c:pt>
                <c:pt idx="218">
                  <c:v>1297</c:v>
                </c:pt>
                <c:pt idx="219">
                  <c:v>1298</c:v>
                </c:pt>
                <c:pt idx="220">
                  <c:v>1299</c:v>
                </c:pt>
                <c:pt idx="221">
                  <c:v>1300</c:v>
                </c:pt>
                <c:pt idx="222">
                  <c:v>1301</c:v>
                </c:pt>
                <c:pt idx="223">
                  <c:v>1302</c:v>
                </c:pt>
                <c:pt idx="224">
                  <c:v>1303</c:v>
                </c:pt>
                <c:pt idx="225">
                  <c:v>1304</c:v>
                </c:pt>
                <c:pt idx="226">
                  <c:v>1305</c:v>
                </c:pt>
                <c:pt idx="227">
                  <c:v>1306</c:v>
                </c:pt>
                <c:pt idx="228">
                  <c:v>1307</c:v>
                </c:pt>
                <c:pt idx="229">
                  <c:v>1308</c:v>
                </c:pt>
                <c:pt idx="230">
                  <c:v>1309</c:v>
                </c:pt>
                <c:pt idx="231">
                  <c:v>1310</c:v>
                </c:pt>
                <c:pt idx="232">
                  <c:v>1311</c:v>
                </c:pt>
                <c:pt idx="233">
                  <c:v>1312</c:v>
                </c:pt>
                <c:pt idx="234">
                  <c:v>1313</c:v>
                </c:pt>
                <c:pt idx="235">
                  <c:v>1314</c:v>
                </c:pt>
                <c:pt idx="236">
                  <c:v>1315</c:v>
                </c:pt>
                <c:pt idx="237">
                  <c:v>1316</c:v>
                </c:pt>
                <c:pt idx="238">
                  <c:v>1317</c:v>
                </c:pt>
                <c:pt idx="239">
                  <c:v>1318</c:v>
                </c:pt>
                <c:pt idx="240">
                  <c:v>1319</c:v>
                </c:pt>
                <c:pt idx="241">
                  <c:v>1320</c:v>
                </c:pt>
                <c:pt idx="242">
                  <c:v>1321</c:v>
                </c:pt>
                <c:pt idx="243">
                  <c:v>1322</c:v>
                </c:pt>
                <c:pt idx="244">
                  <c:v>1323</c:v>
                </c:pt>
                <c:pt idx="245">
                  <c:v>1324</c:v>
                </c:pt>
                <c:pt idx="246">
                  <c:v>1325</c:v>
                </c:pt>
                <c:pt idx="247">
                  <c:v>1326</c:v>
                </c:pt>
                <c:pt idx="248">
                  <c:v>1327</c:v>
                </c:pt>
                <c:pt idx="249">
                  <c:v>1328</c:v>
                </c:pt>
                <c:pt idx="250">
                  <c:v>1329</c:v>
                </c:pt>
                <c:pt idx="251">
                  <c:v>1330</c:v>
                </c:pt>
                <c:pt idx="252">
                  <c:v>1331</c:v>
                </c:pt>
                <c:pt idx="253">
                  <c:v>1332</c:v>
                </c:pt>
                <c:pt idx="254">
                  <c:v>1333</c:v>
                </c:pt>
                <c:pt idx="255">
                  <c:v>1334</c:v>
                </c:pt>
                <c:pt idx="256">
                  <c:v>1335</c:v>
                </c:pt>
                <c:pt idx="257">
                  <c:v>1336</c:v>
                </c:pt>
                <c:pt idx="258">
                  <c:v>1337</c:v>
                </c:pt>
                <c:pt idx="259">
                  <c:v>1338</c:v>
                </c:pt>
                <c:pt idx="260">
                  <c:v>1339</c:v>
                </c:pt>
                <c:pt idx="261">
                  <c:v>1340</c:v>
                </c:pt>
                <c:pt idx="262">
                  <c:v>1341</c:v>
                </c:pt>
                <c:pt idx="263">
                  <c:v>1342</c:v>
                </c:pt>
                <c:pt idx="264">
                  <c:v>1343</c:v>
                </c:pt>
                <c:pt idx="265">
                  <c:v>1344</c:v>
                </c:pt>
                <c:pt idx="266">
                  <c:v>1345</c:v>
                </c:pt>
                <c:pt idx="267">
                  <c:v>1346</c:v>
                </c:pt>
                <c:pt idx="268">
                  <c:v>1347</c:v>
                </c:pt>
                <c:pt idx="269">
                  <c:v>1348</c:v>
                </c:pt>
                <c:pt idx="270">
                  <c:v>1349</c:v>
                </c:pt>
                <c:pt idx="271">
                  <c:v>1350</c:v>
                </c:pt>
                <c:pt idx="272">
                  <c:v>1351</c:v>
                </c:pt>
                <c:pt idx="273">
                  <c:v>1352</c:v>
                </c:pt>
                <c:pt idx="274">
                  <c:v>1353</c:v>
                </c:pt>
                <c:pt idx="275">
                  <c:v>1354</c:v>
                </c:pt>
                <c:pt idx="276">
                  <c:v>1355</c:v>
                </c:pt>
                <c:pt idx="277">
                  <c:v>1356</c:v>
                </c:pt>
                <c:pt idx="278">
                  <c:v>1357</c:v>
                </c:pt>
                <c:pt idx="279">
                  <c:v>1358</c:v>
                </c:pt>
                <c:pt idx="280">
                  <c:v>1359</c:v>
                </c:pt>
                <c:pt idx="281">
                  <c:v>1360</c:v>
                </c:pt>
                <c:pt idx="282">
                  <c:v>1361</c:v>
                </c:pt>
                <c:pt idx="283">
                  <c:v>1362</c:v>
                </c:pt>
                <c:pt idx="284">
                  <c:v>1363</c:v>
                </c:pt>
                <c:pt idx="285">
                  <c:v>1364</c:v>
                </c:pt>
                <c:pt idx="286">
                  <c:v>1365</c:v>
                </c:pt>
                <c:pt idx="287">
                  <c:v>1366</c:v>
                </c:pt>
                <c:pt idx="288">
                  <c:v>1367</c:v>
                </c:pt>
                <c:pt idx="289">
                  <c:v>1368</c:v>
                </c:pt>
                <c:pt idx="290">
                  <c:v>1369</c:v>
                </c:pt>
                <c:pt idx="291">
                  <c:v>1370</c:v>
                </c:pt>
                <c:pt idx="292">
                  <c:v>1371</c:v>
                </c:pt>
                <c:pt idx="293">
                  <c:v>1372</c:v>
                </c:pt>
                <c:pt idx="294">
                  <c:v>1373</c:v>
                </c:pt>
                <c:pt idx="295">
                  <c:v>1374</c:v>
                </c:pt>
                <c:pt idx="296">
                  <c:v>1375</c:v>
                </c:pt>
                <c:pt idx="297">
                  <c:v>1376</c:v>
                </c:pt>
                <c:pt idx="298">
                  <c:v>1377</c:v>
                </c:pt>
                <c:pt idx="299">
                  <c:v>1378</c:v>
                </c:pt>
                <c:pt idx="300">
                  <c:v>1379</c:v>
                </c:pt>
                <c:pt idx="301">
                  <c:v>1380</c:v>
                </c:pt>
                <c:pt idx="302">
                  <c:v>1381</c:v>
                </c:pt>
                <c:pt idx="303">
                  <c:v>1382</c:v>
                </c:pt>
                <c:pt idx="304">
                  <c:v>1383</c:v>
                </c:pt>
                <c:pt idx="305">
                  <c:v>1384</c:v>
                </c:pt>
                <c:pt idx="306">
                  <c:v>1385</c:v>
                </c:pt>
                <c:pt idx="307">
                  <c:v>1386</c:v>
                </c:pt>
                <c:pt idx="308">
                  <c:v>1387</c:v>
                </c:pt>
                <c:pt idx="309">
                  <c:v>1388</c:v>
                </c:pt>
                <c:pt idx="310">
                  <c:v>1389</c:v>
                </c:pt>
                <c:pt idx="311">
                  <c:v>1390</c:v>
                </c:pt>
                <c:pt idx="312">
                  <c:v>1391</c:v>
                </c:pt>
                <c:pt idx="313">
                  <c:v>1392</c:v>
                </c:pt>
                <c:pt idx="314">
                  <c:v>1393</c:v>
                </c:pt>
                <c:pt idx="315">
                  <c:v>1394</c:v>
                </c:pt>
                <c:pt idx="316">
                  <c:v>1395</c:v>
                </c:pt>
                <c:pt idx="317">
                  <c:v>1396</c:v>
                </c:pt>
                <c:pt idx="318">
                  <c:v>1397</c:v>
                </c:pt>
                <c:pt idx="319">
                  <c:v>1398</c:v>
                </c:pt>
                <c:pt idx="320">
                  <c:v>1399</c:v>
                </c:pt>
                <c:pt idx="321">
                  <c:v>1400</c:v>
                </c:pt>
                <c:pt idx="322">
                  <c:v>1401</c:v>
                </c:pt>
                <c:pt idx="323">
                  <c:v>1402</c:v>
                </c:pt>
                <c:pt idx="324">
                  <c:v>1403</c:v>
                </c:pt>
                <c:pt idx="325">
                  <c:v>1404</c:v>
                </c:pt>
                <c:pt idx="326">
                  <c:v>1405</c:v>
                </c:pt>
                <c:pt idx="327">
                  <c:v>1406</c:v>
                </c:pt>
                <c:pt idx="328">
                  <c:v>1407</c:v>
                </c:pt>
                <c:pt idx="329">
                  <c:v>1408</c:v>
                </c:pt>
                <c:pt idx="330">
                  <c:v>1409</c:v>
                </c:pt>
                <c:pt idx="331">
                  <c:v>1410</c:v>
                </c:pt>
                <c:pt idx="332">
                  <c:v>1411</c:v>
                </c:pt>
                <c:pt idx="333">
                  <c:v>1412</c:v>
                </c:pt>
                <c:pt idx="334">
                  <c:v>1413</c:v>
                </c:pt>
                <c:pt idx="335">
                  <c:v>1414</c:v>
                </c:pt>
                <c:pt idx="336">
                  <c:v>1415</c:v>
                </c:pt>
                <c:pt idx="337">
                  <c:v>1416</c:v>
                </c:pt>
                <c:pt idx="338">
                  <c:v>1417</c:v>
                </c:pt>
                <c:pt idx="339">
                  <c:v>1418</c:v>
                </c:pt>
                <c:pt idx="340">
                  <c:v>1419</c:v>
                </c:pt>
                <c:pt idx="341">
                  <c:v>1420</c:v>
                </c:pt>
                <c:pt idx="342">
                  <c:v>1421</c:v>
                </c:pt>
                <c:pt idx="343">
                  <c:v>1422</c:v>
                </c:pt>
                <c:pt idx="344">
                  <c:v>1423</c:v>
                </c:pt>
                <c:pt idx="345">
                  <c:v>1424</c:v>
                </c:pt>
                <c:pt idx="346">
                  <c:v>1425</c:v>
                </c:pt>
                <c:pt idx="347">
                  <c:v>1426</c:v>
                </c:pt>
                <c:pt idx="348">
                  <c:v>1427</c:v>
                </c:pt>
                <c:pt idx="349">
                  <c:v>1428</c:v>
                </c:pt>
                <c:pt idx="350">
                  <c:v>1429</c:v>
                </c:pt>
                <c:pt idx="351">
                  <c:v>1430</c:v>
                </c:pt>
                <c:pt idx="352">
                  <c:v>1431</c:v>
                </c:pt>
                <c:pt idx="353">
                  <c:v>1432</c:v>
                </c:pt>
                <c:pt idx="354">
                  <c:v>1433</c:v>
                </c:pt>
                <c:pt idx="355">
                  <c:v>1434</c:v>
                </c:pt>
                <c:pt idx="356">
                  <c:v>1435</c:v>
                </c:pt>
                <c:pt idx="357">
                  <c:v>1436</c:v>
                </c:pt>
                <c:pt idx="358">
                  <c:v>1437</c:v>
                </c:pt>
                <c:pt idx="359">
                  <c:v>1438</c:v>
                </c:pt>
                <c:pt idx="360">
                  <c:v>1439</c:v>
                </c:pt>
                <c:pt idx="361">
                  <c:v>1440</c:v>
                </c:pt>
                <c:pt idx="362">
                  <c:v>1441</c:v>
                </c:pt>
                <c:pt idx="363">
                  <c:v>1442</c:v>
                </c:pt>
                <c:pt idx="364">
                  <c:v>1443</c:v>
                </c:pt>
                <c:pt idx="365">
                  <c:v>1444</c:v>
                </c:pt>
                <c:pt idx="366">
                  <c:v>1445</c:v>
                </c:pt>
                <c:pt idx="367">
                  <c:v>1446</c:v>
                </c:pt>
                <c:pt idx="368">
                  <c:v>1447</c:v>
                </c:pt>
                <c:pt idx="369">
                  <c:v>1448</c:v>
                </c:pt>
                <c:pt idx="370">
                  <c:v>1449</c:v>
                </c:pt>
                <c:pt idx="371">
                  <c:v>1450</c:v>
                </c:pt>
                <c:pt idx="372">
                  <c:v>1451</c:v>
                </c:pt>
                <c:pt idx="373">
                  <c:v>1452</c:v>
                </c:pt>
                <c:pt idx="374">
                  <c:v>1453</c:v>
                </c:pt>
                <c:pt idx="375">
                  <c:v>1454</c:v>
                </c:pt>
                <c:pt idx="376">
                  <c:v>1455</c:v>
                </c:pt>
                <c:pt idx="377">
                  <c:v>1456</c:v>
                </c:pt>
                <c:pt idx="378">
                  <c:v>1457</c:v>
                </c:pt>
                <c:pt idx="379">
                  <c:v>1458</c:v>
                </c:pt>
                <c:pt idx="380">
                  <c:v>1459</c:v>
                </c:pt>
                <c:pt idx="381">
                  <c:v>1460</c:v>
                </c:pt>
                <c:pt idx="382">
                  <c:v>1461</c:v>
                </c:pt>
                <c:pt idx="383">
                  <c:v>1462</c:v>
                </c:pt>
                <c:pt idx="384">
                  <c:v>1463</c:v>
                </c:pt>
                <c:pt idx="385">
                  <c:v>1464</c:v>
                </c:pt>
                <c:pt idx="386">
                  <c:v>1465</c:v>
                </c:pt>
                <c:pt idx="387">
                  <c:v>1466</c:v>
                </c:pt>
                <c:pt idx="388">
                  <c:v>1467</c:v>
                </c:pt>
                <c:pt idx="389">
                  <c:v>1468</c:v>
                </c:pt>
                <c:pt idx="390">
                  <c:v>1469</c:v>
                </c:pt>
                <c:pt idx="391">
                  <c:v>1470</c:v>
                </c:pt>
                <c:pt idx="392">
                  <c:v>1471</c:v>
                </c:pt>
                <c:pt idx="393">
                  <c:v>1472</c:v>
                </c:pt>
                <c:pt idx="394">
                  <c:v>1473</c:v>
                </c:pt>
                <c:pt idx="395">
                  <c:v>1474</c:v>
                </c:pt>
                <c:pt idx="396">
                  <c:v>1475</c:v>
                </c:pt>
                <c:pt idx="397">
                  <c:v>1476</c:v>
                </c:pt>
                <c:pt idx="398">
                  <c:v>1477</c:v>
                </c:pt>
                <c:pt idx="399">
                  <c:v>1478</c:v>
                </c:pt>
                <c:pt idx="400">
                  <c:v>1479</c:v>
                </c:pt>
                <c:pt idx="401">
                  <c:v>1480</c:v>
                </c:pt>
                <c:pt idx="402">
                  <c:v>1481</c:v>
                </c:pt>
                <c:pt idx="403">
                  <c:v>1482</c:v>
                </c:pt>
                <c:pt idx="404">
                  <c:v>1483</c:v>
                </c:pt>
                <c:pt idx="405">
                  <c:v>1484</c:v>
                </c:pt>
                <c:pt idx="406">
                  <c:v>1485</c:v>
                </c:pt>
                <c:pt idx="407">
                  <c:v>1486</c:v>
                </c:pt>
                <c:pt idx="408">
                  <c:v>1487</c:v>
                </c:pt>
                <c:pt idx="409">
                  <c:v>1488</c:v>
                </c:pt>
                <c:pt idx="410">
                  <c:v>1489</c:v>
                </c:pt>
                <c:pt idx="411">
                  <c:v>1490</c:v>
                </c:pt>
                <c:pt idx="412">
                  <c:v>1491</c:v>
                </c:pt>
                <c:pt idx="413">
                  <c:v>1492</c:v>
                </c:pt>
                <c:pt idx="414">
                  <c:v>1493</c:v>
                </c:pt>
                <c:pt idx="415">
                  <c:v>1494</c:v>
                </c:pt>
                <c:pt idx="416">
                  <c:v>1495</c:v>
                </c:pt>
                <c:pt idx="417">
                  <c:v>1496</c:v>
                </c:pt>
                <c:pt idx="418">
                  <c:v>1497</c:v>
                </c:pt>
                <c:pt idx="419">
                  <c:v>1498</c:v>
                </c:pt>
                <c:pt idx="420">
                  <c:v>1499</c:v>
                </c:pt>
                <c:pt idx="421">
                  <c:v>1500</c:v>
                </c:pt>
                <c:pt idx="422">
                  <c:v>1501</c:v>
                </c:pt>
                <c:pt idx="423">
                  <c:v>1502</c:v>
                </c:pt>
                <c:pt idx="424">
                  <c:v>1503</c:v>
                </c:pt>
                <c:pt idx="425">
                  <c:v>1504</c:v>
                </c:pt>
                <c:pt idx="426">
                  <c:v>1505</c:v>
                </c:pt>
                <c:pt idx="427">
                  <c:v>1506</c:v>
                </c:pt>
                <c:pt idx="428">
                  <c:v>1507</c:v>
                </c:pt>
                <c:pt idx="429">
                  <c:v>1508</c:v>
                </c:pt>
                <c:pt idx="430">
                  <c:v>1509</c:v>
                </c:pt>
                <c:pt idx="431">
                  <c:v>1510</c:v>
                </c:pt>
                <c:pt idx="432">
                  <c:v>1511</c:v>
                </c:pt>
                <c:pt idx="433">
                  <c:v>1512</c:v>
                </c:pt>
                <c:pt idx="434">
                  <c:v>1513</c:v>
                </c:pt>
                <c:pt idx="435">
                  <c:v>1514</c:v>
                </c:pt>
                <c:pt idx="436">
                  <c:v>1515</c:v>
                </c:pt>
                <c:pt idx="437">
                  <c:v>1516</c:v>
                </c:pt>
                <c:pt idx="438">
                  <c:v>1517</c:v>
                </c:pt>
                <c:pt idx="439">
                  <c:v>1518</c:v>
                </c:pt>
                <c:pt idx="440">
                  <c:v>1519</c:v>
                </c:pt>
                <c:pt idx="441">
                  <c:v>1520</c:v>
                </c:pt>
                <c:pt idx="442">
                  <c:v>1521</c:v>
                </c:pt>
                <c:pt idx="443">
                  <c:v>1522</c:v>
                </c:pt>
                <c:pt idx="444">
                  <c:v>1523</c:v>
                </c:pt>
                <c:pt idx="445">
                  <c:v>1524</c:v>
                </c:pt>
                <c:pt idx="446">
                  <c:v>1525</c:v>
                </c:pt>
                <c:pt idx="447">
                  <c:v>1526</c:v>
                </c:pt>
                <c:pt idx="448">
                  <c:v>1527</c:v>
                </c:pt>
                <c:pt idx="449">
                  <c:v>1528</c:v>
                </c:pt>
                <c:pt idx="450">
                  <c:v>1529</c:v>
                </c:pt>
                <c:pt idx="451">
                  <c:v>1530</c:v>
                </c:pt>
                <c:pt idx="452">
                  <c:v>1531</c:v>
                </c:pt>
                <c:pt idx="453">
                  <c:v>1532</c:v>
                </c:pt>
                <c:pt idx="454">
                  <c:v>1533</c:v>
                </c:pt>
                <c:pt idx="455">
                  <c:v>1534</c:v>
                </c:pt>
                <c:pt idx="456">
                  <c:v>1535</c:v>
                </c:pt>
                <c:pt idx="457">
                  <c:v>1536</c:v>
                </c:pt>
                <c:pt idx="458">
                  <c:v>1537</c:v>
                </c:pt>
                <c:pt idx="459">
                  <c:v>1538</c:v>
                </c:pt>
                <c:pt idx="460">
                  <c:v>1539</c:v>
                </c:pt>
                <c:pt idx="461">
                  <c:v>1540</c:v>
                </c:pt>
                <c:pt idx="462">
                  <c:v>1541</c:v>
                </c:pt>
                <c:pt idx="463">
                  <c:v>1542</c:v>
                </c:pt>
                <c:pt idx="464">
                  <c:v>1543</c:v>
                </c:pt>
                <c:pt idx="465">
                  <c:v>1544</c:v>
                </c:pt>
                <c:pt idx="466">
                  <c:v>1545</c:v>
                </c:pt>
                <c:pt idx="467">
                  <c:v>1546</c:v>
                </c:pt>
                <c:pt idx="468">
                  <c:v>1547</c:v>
                </c:pt>
                <c:pt idx="469">
                  <c:v>1548</c:v>
                </c:pt>
                <c:pt idx="470">
                  <c:v>1549</c:v>
                </c:pt>
                <c:pt idx="471">
                  <c:v>1550</c:v>
                </c:pt>
                <c:pt idx="472">
                  <c:v>1551</c:v>
                </c:pt>
                <c:pt idx="473">
                  <c:v>1552</c:v>
                </c:pt>
                <c:pt idx="474">
                  <c:v>1553</c:v>
                </c:pt>
                <c:pt idx="475">
                  <c:v>1554</c:v>
                </c:pt>
                <c:pt idx="476">
                  <c:v>1555</c:v>
                </c:pt>
                <c:pt idx="477">
                  <c:v>1556</c:v>
                </c:pt>
                <c:pt idx="478">
                  <c:v>1557</c:v>
                </c:pt>
                <c:pt idx="479">
                  <c:v>1558</c:v>
                </c:pt>
                <c:pt idx="480">
                  <c:v>1559</c:v>
                </c:pt>
                <c:pt idx="481">
                  <c:v>1560</c:v>
                </c:pt>
                <c:pt idx="482">
                  <c:v>1561</c:v>
                </c:pt>
                <c:pt idx="483">
                  <c:v>1562</c:v>
                </c:pt>
                <c:pt idx="484">
                  <c:v>1563</c:v>
                </c:pt>
                <c:pt idx="485">
                  <c:v>1564</c:v>
                </c:pt>
                <c:pt idx="486">
                  <c:v>1565</c:v>
                </c:pt>
                <c:pt idx="487">
                  <c:v>1566</c:v>
                </c:pt>
                <c:pt idx="488">
                  <c:v>1567</c:v>
                </c:pt>
                <c:pt idx="489">
                  <c:v>1568</c:v>
                </c:pt>
                <c:pt idx="490">
                  <c:v>1569</c:v>
                </c:pt>
                <c:pt idx="491">
                  <c:v>1570</c:v>
                </c:pt>
                <c:pt idx="492">
                  <c:v>1571</c:v>
                </c:pt>
                <c:pt idx="493">
                  <c:v>1572</c:v>
                </c:pt>
                <c:pt idx="494">
                  <c:v>1573</c:v>
                </c:pt>
                <c:pt idx="495">
                  <c:v>1574</c:v>
                </c:pt>
                <c:pt idx="496">
                  <c:v>1575</c:v>
                </c:pt>
                <c:pt idx="497">
                  <c:v>1576</c:v>
                </c:pt>
                <c:pt idx="498">
                  <c:v>1577</c:v>
                </c:pt>
                <c:pt idx="499">
                  <c:v>1578</c:v>
                </c:pt>
                <c:pt idx="500">
                  <c:v>1579</c:v>
                </c:pt>
                <c:pt idx="501">
                  <c:v>1580</c:v>
                </c:pt>
                <c:pt idx="502">
                  <c:v>1581</c:v>
                </c:pt>
                <c:pt idx="503">
                  <c:v>1582</c:v>
                </c:pt>
                <c:pt idx="504">
                  <c:v>1583</c:v>
                </c:pt>
                <c:pt idx="505">
                  <c:v>1584</c:v>
                </c:pt>
                <c:pt idx="506">
                  <c:v>1585</c:v>
                </c:pt>
                <c:pt idx="507">
                  <c:v>1586</c:v>
                </c:pt>
                <c:pt idx="508">
                  <c:v>1587</c:v>
                </c:pt>
                <c:pt idx="509">
                  <c:v>1588</c:v>
                </c:pt>
                <c:pt idx="510">
                  <c:v>1589</c:v>
                </c:pt>
              </c:numCache>
            </c:numRef>
          </c:xVal>
          <c:yVal>
            <c:numRef>
              <c:f>Graph!$B$1081:$B$1589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A-4538-8967-96823E4F427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Graph!$A$1080:$A$1590</c:f>
              <c:numCache>
                <c:formatCode>General</c:formatCode>
                <c:ptCount val="511"/>
                <c:pt idx="0">
                  <c:v>1079</c:v>
                </c:pt>
                <c:pt idx="1">
                  <c:v>1080</c:v>
                </c:pt>
                <c:pt idx="2">
                  <c:v>1081</c:v>
                </c:pt>
                <c:pt idx="3">
                  <c:v>1082</c:v>
                </c:pt>
                <c:pt idx="4">
                  <c:v>1083</c:v>
                </c:pt>
                <c:pt idx="5">
                  <c:v>1084</c:v>
                </c:pt>
                <c:pt idx="6">
                  <c:v>1085</c:v>
                </c:pt>
                <c:pt idx="7">
                  <c:v>1086</c:v>
                </c:pt>
                <c:pt idx="8">
                  <c:v>1087</c:v>
                </c:pt>
                <c:pt idx="9">
                  <c:v>1088</c:v>
                </c:pt>
                <c:pt idx="10">
                  <c:v>1089</c:v>
                </c:pt>
                <c:pt idx="11">
                  <c:v>1090</c:v>
                </c:pt>
                <c:pt idx="12">
                  <c:v>1091</c:v>
                </c:pt>
                <c:pt idx="13">
                  <c:v>1092</c:v>
                </c:pt>
                <c:pt idx="14">
                  <c:v>1093</c:v>
                </c:pt>
                <c:pt idx="15">
                  <c:v>1094</c:v>
                </c:pt>
                <c:pt idx="16">
                  <c:v>1095</c:v>
                </c:pt>
                <c:pt idx="17">
                  <c:v>1096</c:v>
                </c:pt>
                <c:pt idx="18">
                  <c:v>1097</c:v>
                </c:pt>
                <c:pt idx="19">
                  <c:v>1098</c:v>
                </c:pt>
                <c:pt idx="20">
                  <c:v>1099</c:v>
                </c:pt>
                <c:pt idx="21">
                  <c:v>1100</c:v>
                </c:pt>
                <c:pt idx="22">
                  <c:v>1101</c:v>
                </c:pt>
                <c:pt idx="23">
                  <c:v>1102</c:v>
                </c:pt>
                <c:pt idx="24">
                  <c:v>1103</c:v>
                </c:pt>
                <c:pt idx="25">
                  <c:v>1104</c:v>
                </c:pt>
                <c:pt idx="26">
                  <c:v>1105</c:v>
                </c:pt>
                <c:pt idx="27">
                  <c:v>1106</c:v>
                </c:pt>
                <c:pt idx="28">
                  <c:v>1107</c:v>
                </c:pt>
                <c:pt idx="29">
                  <c:v>1108</c:v>
                </c:pt>
                <c:pt idx="30">
                  <c:v>1109</c:v>
                </c:pt>
                <c:pt idx="31">
                  <c:v>1110</c:v>
                </c:pt>
                <c:pt idx="32">
                  <c:v>1111</c:v>
                </c:pt>
                <c:pt idx="33">
                  <c:v>1112</c:v>
                </c:pt>
                <c:pt idx="34">
                  <c:v>1113</c:v>
                </c:pt>
                <c:pt idx="35">
                  <c:v>1114</c:v>
                </c:pt>
                <c:pt idx="36">
                  <c:v>1115</c:v>
                </c:pt>
                <c:pt idx="37">
                  <c:v>1116</c:v>
                </c:pt>
                <c:pt idx="38">
                  <c:v>1117</c:v>
                </c:pt>
                <c:pt idx="39">
                  <c:v>1118</c:v>
                </c:pt>
                <c:pt idx="40">
                  <c:v>1119</c:v>
                </c:pt>
                <c:pt idx="41">
                  <c:v>1120</c:v>
                </c:pt>
                <c:pt idx="42">
                  <c:v>1121</c:v>
                </c:pt>
                <c:pt idx="43">
                  <c:v>1122</c:v>
                </c:pt>
                <c:pt idx="44">
                  <c:v>1123</c:v>
                </c:pt>
                <c:pt idx="45">
                  <c:v>1124</c:v>
                </c:pt>
                <c:pt idx="46">
                  <c:v>1125</c:v>
                </c:pt>
                <c:pt idx="47">
                  <c:v>1126</c:v>
                </c:pt>
                <c:pt idx="48">
                  <c:v>1127</c:v>
                </c:pt>
                <c:pt idx="49">
                  <c:v>1128</c:v>
                </c:pt>
                <c:pt idx="50">
                  <c:v>1129</c:v>
                </c:pt>
                <c:pt idx="51">
                  <c:v>1130</c:v>
                </c:pt>
                <c:pt idx="52">
                  <c:v>1131</c:v>
                </c:pt>
                <c:pt idx="53">
                  <c:v>1132</c:v>
                </c:pt>
                <c:pt idx="54">
                  <c:v>1133</c:v>
                </c:pt>
                <c:pt idx="55">
                  <c:v>1134</c:v>
                </c:pt>
                <c:pt idx="56">
                  <c:v>1135</c:v>
                </c:pt>
                <c:pt idx="57">
                  <c:v>1136</c:v>
                </c:pt>
                <c:pt idx="58">
                  <c:v>1137</c:v>
                </c:pt>
                <c:pt idx="59">
                  <c:v>1138</c:v>
                </c:pt>
                <c:pt idx="60">
                  <c:v>1139</c:v>
                </c:pt>
                <c:pt idx="61">
                  <c:v>1140</c:v>
                </c:pt>
                <c:pt idx="62">
                  <c:v>1141</c:v>
                </c:pt>
                <c:pt idx="63">
                  <c:v>1142</c:v>
                </c:pt>
                <c:pt idx="64">
                  <c:v>1143</c:v>
                </c:pt>
                <c:pt idx="65">
                  <c:v>1144</c:v>
                </c:pt>
                <c:pt idx="66">
                  <c:v>1145</c:v>
                </c:pt>
                <c:pt idx="67">
                  <c:v>1146</c:v>
                </c:pt>
                <c:pt idx="68">
                  <c:v>1147</c:v>
                </c:pt>
                <c:pt idx="69">
                  <c:v>1148</c:v>
                </c:pt>
                <c:pt idx="70">
                  <c:v>1149</c:v>
                </c:pt>
                <c:pt idx="71">
                  <c:v>1150</c:v>
                </c:pt>
                <c:pt idx="72">
                  <c:v>1151</c:v>
                </c:pt>
                <c:pt idx="73">
                  <c:v>1152</c:v>
                </c:pt>
                <c:pt idx="74">
                  <c:v>1153</c:v>
                </c:pt>
                <c:pt idx="75">
                  <c:v>1154</c:v>
                </c:pt>
                <c:pt idx="76">
                  <c:v>1155</c:v>
                </c:pt>
                <c:pt idx="77">
                  <c:v>1156</c:v>
                </c:pt>
                <c:pt idx="78">
                  <c:v>1157</c:v>
                </c:pt>
                <c:pt idx="79">
                  <c:v>1158</c:v>
                </c:pt>
                <c:pt idx="80">
                  <c:v>1159</c:v>
                </c:pt>
                <c:pt idx="81">
                  <c:v>1160</c:v>
                </c:pt>
                <c:pt idx="82">
                  <c:v>1161</c:v>
                </c:pt>
                <c:pt idx="83">
                  <c:v>1162</c:v>
                </c:pt>
                <c:pt idx="84">
                  <c:v>1163</c:v>
                </c:pt>
                <c:pt idx="85">
                  <c:v>1164</c:v>
                </c:pt>
                <c:pt idx="86">
                  <c:v>1165</c:v>
                </c:pt>
                <c:pt idx="87">
                  <c:v>1166</c:v>
                </c:pt>
                <c:pt idx="88">
                  <c:v>1167</c:v>
                </c:pt>
                <c:pt idx="89">
                  <c:v>1168</c:v>
                </c:pt>
                <c:pt idx="90">
                  <c:v>1169</c:v>
                </c:pt>
                <c:pt idx="91">
                  <c:v>1170</c:v>
                </c:pt>
                <c:pt idx="92">
                  <c:v>1171</c:v>
                </c:pt>
                <c:pt idx="93">
                  <c:v>1172</c:v>
                </c:pt>
                <c:pt idx="94">
                  <c:v>1173</c:v>
                </c:pt>
                <c:pt idx="95">
                  <c:v>1174</c:v>
                </c:pt>
                <c:pt idx="96">
                  <c:v>1175</c:v>
                </c:pt>
                <c:pt idx="97">
                  <c:v>1176</c:v>
                </c:pt>
                <c:pt idx="98">
                  <c:v>1177</c:v>
                </c:pt>
                <c:pt idx="99">
                  <c:v>1178</c:v>
                </c:pt>
                <c:pt idx="100">
                  <c:v>1179</c:v>
                </c:pt>
                <c:pt idx="101">
                  <c:v>1180</c:v>
                </c:pt>
                <c:pt idx="102">
                  <c:v>1181</c:v>
                </c:pt>
                <c:pt idx="103">
                  <c:v>1182</c:v>
                </c:pt>
                <c:pt idx="104">
                  <c:v>1183</c:v>
                </c:pt>
                <c:pt idx="105">
                  <c:v>1184</c:v>
                </c:pt>
                <c:pt idx="106">
                  <c:v>1185</c:v>
                </c:pt>
                <c:pt idx="107">
                  <c:v>1186</c:v>
                </c:pt>
                <c:pt idx="108">
                  <c:v>1187</c:v>
                </c:pt>
                <c:pt idx="109">
                  <c:v>1188</c:v>
                </c:pt>
                <c:pt idx="110">
                  <c:v>1189</c:v>
                </c:pt>
                <c:pt idx="111">
                  <c:v>1190</c:v>
                </c:pt>
                <c:pt idx="112">
                  <c:v>1191</c:v>
                </c:pt>
                <c:pt idx="113">
                  <c:v>1192</c:v>
                </c:pt>
                <c:pt idx="114">
                  <c:v>1193</c:v>
                </c:pt>
                <c:pt idx="115">
                  <c:v>1194</c:v>
                </c:pt>
                <c:pt idx="116">
                  <c:v>1195</c:v>
                </c:pt>
                <c:pt idx="117">
                  <c:v>1196</c:v>
                </c:pt>
                <c:pt idx="118">
                  <c:v>1197</c:v>
                </c:pt>
                <c:pt idx="119">
                  <c:v>1198</c:v>
                </c:pt>
                <c:pt idx="120">
                  <c:v>1199</c:v>
                </c:pt>
                <c:pt idx="121">
                  <c:v>1200</c:v>
                </c:pt>
                <c:pt idx="122">
                  <c:v>1201</c:v>
                </c:pt>
                <c:pt idx="123">
                  <c:v>1202</c:v>
                </c:pt>
                <c:pt idx="124">
                  <c:v>1203</c:v>
                </c:pt>
                <c:pt idx="125">
                  <c:v>1204</c:v>
                </c:pt>
                <c:pt idx="126">
                  <c:v>1205</c:v>
                </c:pt>
                <c:pt idx="127">
                  <c:v>1206</c:v>
                </c:pt>
                <c:pt idx="128">
                  <c:v>1207</c:v>
                </c:pt>
                <c:pt idx="129">
                  <c:v>1208</c:v>
                </c:pt>
                <c:pt idx="130">
                  <c:v>1209</c:v>
                </c:pt>
                <c:pt idx="131">
                  <c:v>1210</c:v>
                </c:pt>
                <c:pt idx="132">
                  <c:v>1211</c:v>
                </c:pt>
                <c:pt idx="133">
                  <c:v>1212</c:v>
                </c:pt>
                <c:pt idx="134">
                  <c:v>1213</c:v>
                </c:pt>
                <c:pt idx="135">
                  <c:v>1214</c:v>
                </c:pt>
                <c:pt idx="136">
                  <c:v>1215</c:v>
                </c:pt>
                <c:pt idx="137">
                  <c:v>1216</c:v>
                </c:pt>
                <c:pt idx="138">
                  <c:v>1217</c:v>
                </c:pt>
                <c:pt idx="139">
                  <c:v>1218</c:v>
                </c:pt>
                <c:pt idx="140">
                  <c:v>1219</c:v>
                </c:pt>
                <c:pt idx="141">
                  <c:v>1220</c:v>
                </c:pt>
                <c:pt idx="142">
                  <c:v>1221</c:v>
                </c:pt>
                <c:pt idx="143">
                  <c:v>1222</c:v>
                </c:pt>
                <c:pt idx="144">
                  <c:v>1223</c:v>
                </c:pt>
                <c:pt idx="145">
                  <c:v>1224</c:v>
                </c:pt>
                <c:pt idx="146">
                  <c:v>1225</c:v>
                </c:pt>
                <c:pt idx="147">
                  <c:v>1226</c:v>
                </c:pt>
                <c:pt idx="148">
                  <c:v>1227</c:v>
                </c:pt>
                <c:pt idx="149">
                  <c:v>1228</c:v>
                </c:pt>
                <c:pt idx="150">
                  <c:v>1229</c:v>
                </c:pt>
                <c:pt idx="151">
                  <c:v>1230</c:v>
                </c:pt>
                <c:pt idx="152">
                  <c:v>1231</c:v>
                </c:pt>
                <c:pt idx="153">
                  <c:v>1232</c:v>
                </c:pt>
                <c:pt idx="154">
                  <c:v>1233</c:v>
                </c:pt>
                <c:pt idx="155">
                  <c:v>1234</c:v>
                </c:pt>
                <c:pt idx="156">
                  <c:v>1235</c:v>
                </c:pt>
                <c:pt idx="157">
                  <c:v>1236</c:v>
                </c:pt>
                <c:pt idx="158">
                  <c:v>1237</c:v>
                </c:pt>
                <c:pt idx="159">
                  <c:v>1238</c:v>
                </c:pt>
                <c:pt idx="160">
                  <c:v>1239</c:v>
                </c:pt>
                <c:pt idx="161">
                  <c:v>1240</c:v>
                </c:pt>
                <c:pt idx="162">
                  <c:v>1241</c:v>
                </c:pt>
                <c:pt idx="163">
                  <c:v>1242</c:v>
                </c:pt>
                <c:pt idx="164">
                  <c:v>1243</c:v>
                </c:pt>
                <c:pt idx="165">
                  <c:v>1244</c:v>
                </c:pt>
                <c:pt idx="166">
                  <c:v>1245</c:v>
                </c:pt>
                <c:pt idx="167">
                  <c:v>1246</c:v>
                </c:pt>
                <c:pt idx="168">
                  <c:v>1247</c:v>
                </c:pt>
                <c:pt idx="169">
                  <c:v>1248</c:v>
                </c:pt>
                <c:pt idx="170">
                  <c:v>1249</c:v>
                </c:pt>
                <c:pt idx="171">
                  <c:v>1250</c:v>
                </c:pt>
                <c:pt idx="172">
                  <c:v>1251</c:v>
                </c:pt>
                <c:pt idx="173">
                  <c:v>1252</c:v>
                </c:pt>
                <c:pt idx="174">
                  <c:v>1253</c:v>
                </c:pt>
                <c:pt idx="175">
                  <c:v>1254</c:v>
                </c:pt>
                <c:pt idx="176">
                  <c:v>1255</c:v>
                </c:pt>
                <c:pt idx="177">
                  <c:v>1256</c:v>
                </c:pt>
                <c:pt idx="178">
                  <c:v>1257</c:v>
                </c:pt>
                <c:pt idx="179">
                  <c:v>1258</c:v>
                </c:pt>
                <c:pt idx="180">
                  <c:v>1259</c:v>
                </c:pt>
                <c:pt idx="181">
                  <c:v>1260</c:v>
                </c:pt>
                <c:pt idx="182">
                  <c:v>1261</c:v>
                </c:pt>
                <c:pt idx="183">
                  <c:v>1262</c:v>
                </c:pt>
                <c:pt idx="184">
                  <c:v>1263</c:v>
                </c:pt>
                <c:pt idx="185">
                  <c:v>1264</c:v>
                </c:pt>
                <c:pt idx="186">
                  <c:v>1265</c:v>
                </c:pt>
                <c:pt idx="187">
                  <c:v>1266</c:v>
                </c:pt>
                <c:pt idx="188">
                  <c:v>1267</c:v>
                </c:pt>
                <c:pt idx="189">
                  <c:v>1268</c:v>
                </c:pt>
                <c:pt idx="190">
                  <c:v>1269</c:v>
                </c:pt>
                <c:pt idx="191">
                  <c:v>1270</c:v>
                </c:pt>
                <c:pt idx="192">
                  <c:v>1271</c:v>
                </c:pt>
                <c:pt idx="193">
                  <c:v>1272</c:v>
                </c:pt>
                <c:pt idx="194">
                  <c:v>1273</c:v>
                </c:pt>
                <c:pt idx="195">
                  <c:v>1274</c:v>
                </c:pt>
                <c:pt idx="196">
                  <c:v>1275</c:v>
                </c:pt>
                <c:pt idx="197">
                  <c:v>1276</c:v>
                </c:pt>
                <c:pt idx="198">
                  <c:v>1277</c:v>
                </c:pt>
                <c:pt idx="199">
                  <c:v>1278</c:v>
                </c:pt>
                <c:pt idx="200">
                  <c:v>1279</c:v>
                </c:pt>
                <c:pt idx="201">
                  <c:v>1280</c:v>
                </c:pt>
                <c:pt idx="202">
                  <c:v>1281</c:v>
                </c:pt>
                <c:pt idx="203">
                  <c:v>1282</c:v>
                </c:pt>
                <c:pt idx="204">
                  <c:v>1283</c:v>
                </c:pt>
                <c:pt idx="205">
                  <c:v>1284</c:v>
                </c:pt>
                <c:pt idx="206">
                  <c:v>1285</c:v>
                </c:pt>
                <c:pt idx="207">
                  <c:v>1286</c:v>
                </c:pt>
                <c:pt idx="208">
                  <c:v>1287</c:v>
                </c:pt>
                <c:pt idx="209">
                  <c:v>1288</c:v>
                </c:pt>
                <c:pt idx="210">
                  <c:v>1289</c:v>
                </c:pt>
                <c:pt idx="211">
                  <c:v>1290</c:v>
                </c:pt>
                <c:pt idx="212">
                  <c:v>1291</c:v>
                </c:pt>
                <c:pt idx="213">
                  <c:v>1292</c:v>
                </c:pt>
                <c:pt idx="214">
                  <c:v>1293</c:v>
                </c:pt>
                <c:pt idx="215">
                  <c:v>1294</c:v>
                </c:pt>
                <c:pt idx="216">
                  <c:v>1295</c:v>
                </c:pt>
                <c:pt idx="217">
                  <c:v>1296</c:v>
                </c:pt>
                <c:pt idx="218">
                  <c:v>1297</c:v>
                </c:pt>
                <c:pt idx="219">
                  <c:v>1298</c:v>
                </c:pt>
                <c:pt idx="220">
                  <c:v>1299</c:v>
                </c:pt>
                <c:pt idx="221">
                  <c:v>1300</c:v>
                </c:pt>
                <c:pt idx="222">
                  <c:v>1301</c:v>
                </c:pt>
                <c:pt idx="223">
                  <c:v>1302</c:v>
                </c:pt>
                <c:pt idx="224">
                  <c:v>1303</c:v>
                </c:pt>
                <c:pt idx="225">
                  <c:v>1304</c:v>
                </c:pt>
                <c:pt idx="226">
                  <c:v>1305</c:v>
                </c:pt>
                <c:pt idx="227">
                  <c:v>1306</c:v>
                </c:pt>
                <c:pt idx="228">
                  <c:v>1307</c:v>
                </c:pt>
                <c:pt idx="229">
                  <c:v>1308</c:v>
                </c:pt>
                <c:pt idx="230">
                  <c:v>1309</c:v>
                </c:pt>
                <c:pt idx="231">
                  <c:v>1310</c:v>
                </c:pt>
                <c:pt idx="232">
                  <c:v>1311</c:v>
                </c:pt>
                <c:pt idx="233">
                  <c:v>1312</c:v>
                </c:pt>
                <c:pt idx="234">
                  <c:v>1313</c:v>
                </c:pt>
                <c:pt idx="235">
                  <c:v>1314</c:v>
                </c:pt>
                <c:pt idx="236">
                  <c:v>1315</c:v>
                </c:pt>
                <c:pt idx="237">
                  <c:v>1316</c:v>
                </c:pt>
                <c:pt idx="238">
                  <c:v>1317</c:v>
                </c:pt>
                <c:pt idx="239">
                  <c:v>1318</c:v>
                </c:pt>
                <c:pt idx="240">
                  <c:v>1319</c:v>
                </c:pt>
                <c:pt idx="241">
                  <c:v>1320</c:v>
                </c:pt>
                <c:pt idx="242">
                  <c:v>1321</c:v>
                </c:pt>
                <c:pt idx="243">
                  <c:v>1322</c:v>
                </c:pt>
                <c:pt idx="244">
                  <c:v>1323</c:v>
                </c:pt>
                <c:pt idx="245">
                  <c:v>1324</c:v>
                </c:pt>
                <c:pt idx="246">
                  <c:v>1325</c:v>
                </c:pt>
                <c:pt idx="247">
                  <c:v>1326</c:v>
                </c:pt>
                <c:pt idx="248">
                  <c:v>1327</c:v>
                </c:pt>
                <c:pt idx="249">
                  <c:v>1328</c:v>
                </c:pt>
                <c:pt idx="250">
                  <c:v>1329</c:v>
                </c:pt>
                <c:pt idx="251">
                  <c:v>1330</c:v>
                </c:pt>
                <c:pt idx="252">
                  <c:v>1331</c:v>
                </c:pt>
                <c:pt idx="253">
                  <c:v>1332</c:v>
                </c:pt>
                <c:pt idx="254">
                  <c:v>1333</c:v>
                </c:pt>
                <c:pt idx="255">
                  <c:v>1334</c:v>
                </c:pt>
                <c:pt idx="256">
                  <c:v>1335</c:v>
                </c:pt>
                <c:pt idx="257">
                  <c:v>1336</c:v>
                </c:pt>
                <c:pt idx="258">
                  <c:v>1337</c:v>
                </c:pt>
                <c:pt idx="259">
                  <c:v>1338</c:v>
                </c:pt>
                <c:pt idx="260">
                  <c:v>1339</c:v>
                </c:pt>
                <c:pt idx="261">
                  <c:v>1340</c:v>
                </c:pt>
                <c:pt idx="262">
                  <c:v>1341</c:v>
                </c:pt>
                <c:pt idx="263">
                  <c:v>1342</c:v>
                </c:pt>
                <c:pt idx="264">
                  <c:v>1343</c:v>
                </c:pt>
                <c:pt idx="265">
                  <c:v>1344</c:v>
                </c:pt>
                <c:pt idx="266">
                  <c:v>1345</c:v>
                </c:pt>
                <c:pt idx="267">
                  <c:v>1346</c:v>
                </c:pt>
                <c:pt idx="268">
                  <c:v>1347</c:v>
                </c:pt>
                <c:pt idx="269">
                  <c:v>1348</c:v>
                </c:pt>
                <c:pt idx="270">
                  <c:v>1349</c:v>
                </c:pt>
                <c:pt idx="271">
                  <c:v>1350</c:v>
                </c:pt>
                <c:pt idx="272">
                  <c:v>1351</c:v>
                </c:pt>
                <c:pt idx="273">
                  <c:v>1352</c:v>
                </c:pt>
                <c:pt idx="274">
                  <c:v>1353</c:v>
                </c:pt>
                <c:pt idx="275">
                  <c:v>1354</c:v>
                </c:pt>
                <c:pt idx="276">
                  <c:v>1355</c:v>
                </c:pt>
                <c:pt idx="277">
                  <c:v>1356</c:v>
                </c:pt>
                <c:pt idx="278">
                  <c:v>1357</c:v>
                </c:pt>
                <c:pt idx="279">
                  <c:v>1358</c:v>
                </c:pt>
                <c:pt idx="280">
                  <c:v>1359</c:v>
                </c:pt>
                <c:pt idx="281">
                  <c:v>1360</c:v>
                </c:pt>
                <c:pt idx="282">
                  <c:v>1361</c:v>
                </c:pt>
                <c:pt idx="283">
                  <c:v>1362</c:v>
                </c:pt>
                <c:pt idx="284">
                  <c:v>1363</c:v>
                </c:pt>
                <c:pt idx="285">
                  <c:v>1364</c:v>
                </c:pt>
                <c:pt idx="286">
                  <c:v>1365</c:v>
                </c:pt>
                <c:pt idx="287">
                  <c:v>1366</c:v>
                </c:pt>
                <c:pt idx="288">
                  <c:v>1367</c:v>
                </c:pt>
                <c:pt idx="289">
                  <c:v>1368</c:v>
                </c:pt>
                <c:pt idx="290">
                  <c:v>1369</c:v>
                </c:pt>
                <c:pt idx="291">
                  <c:v>1370</c:v>
                </c:pt>
                <c:pt idx="292">
                  <c:v>1371</c:v>
                </c:pt>
                <c:pt idx="293">
                  <c:v>1372</c:v>
                </c:pt>
                <c:pt idx="294">
                  <c:v>1373</c:v>
                </c:pt>
                <c:pt idx="295">
                  <c:v>1374</c:v>
                </c:pt>
                <c:pt idx="296">
                  <c:v>1375</c:v>
                </c:pt>
                <c:pt idx="297">
                  <c:v>1376</c:v>
                </c:pt>
                <c:pt idx="298">
                  <c:v>1377</c:v>
                </c:pt>
                <c:pt idx="299">
                  <c:v>1378</c:v>
                </c:pt>
                <c:pt idx="300">
                  <c:v>1379</c:v>
                </c:pt>
                <c:pt idx="301">
                  <c:v>1380</c:v>
                </c:pt>
                <c:pt idx="302">
                  <c:v>1381</c:v>
                </c:pt>
                <c:pt idx="303">
                  <c:v>1382</c:v>
                </c:pt>
                <c:pt idx="304">
                  <c:v>1383</c:v>
                </c:pt>
                <c:pt idx="305">
                  <c:v>1384</c:v>
                </c:pt>
                <c:pt idx="306">
                  <c:v>1385</c:v>
                </c:pt>
                <c:pt idx="307">
                  <c:v>1386</c:v>
                </c:pt>
                <c:pt idx="308">
                  <c:v>1387</c:v>
                </c:pt>
                <c:pt idx="309">
                  <c:v>1388</c:v>
                </c:pt>
                <c:pt idx="310">
                  <c:v>1389</c:v>
                </c:pt>
                <c:pt idx="311">
                  <c:v>1390</c:v>
                </c:pt>
                <c:pt idx="312">
                  <c:v>1391</c:v>
                </c:pt>
                <c:pt idx="313">
                  <c:v>1392</c:v>
                </c:pt>
                <c:pt idx="314">
                  <c:v>1393</c:v>
                </c:pt>
                <c:pt idx="315">
                  <c:v>1394</c:v>
                </c:pt>
                <c:pt idx="316">
                  <c:v>1395</c:v>
                </c:pt>
                <c:pt idx="317">
                  <c:v>1396</c:v>
                </c:pt>
                <c:pt idx="318">
                  <c:v>1397</c:v>
                </c:pt>
                <c:pt idx="319">
                  <c:v>1398</c:v>
                </c:pt>
                <c:pt idx="320">
                  <c:v>1399</c:v>
                </c:pt>
                <c:pt idx="321">
                  <c:v>1400</c:v>
                </c:pt>
                <c:pt idx="322">
                  <c:v>1401</c:v>
                </c:pt>
                <c:pt idx="323">
                  <c:v>1402</c:v>
                </c:pt>
                <c:pt idx="324">
                  <c:v>1403</c:v>
                </c:pt>
                <c:pt idx="325">
                  <c:v>1404</c:v>
                </c:pt>
                <c:pt idx="326">
                  <c:v>1405</c:v>
                </c:pt>
                <c:pt idx="327">
                  <c:v>1406</c:v>
                </c:pt>
                <c:pt idx="328">
                  <c:v>1407</c:v>
                </c:pt>
                <c:pt idx="329">
                  <c:v>1408</c:v>
                </c:pt>
                <c:pt idx="330">
                  <c:v>1409</c:v>
                </c:pt>
                <c:pt idx="331">
                  <c:v>1410</c:v>
                </c:pt>
                <c:pt idx="332">
                  <c:v>1411</c:v>
                </c:pt>
                <c:pt idx="333">
                  <c:v>1412</c:v>
                </c:pt>
                <c:pt idx="334">
                  <c:v>1413</c:v>
                </c:pt>
                <c:pt idx="335">
                  <c:v>1414</c:v>
                </c:pt>
                <c:pt idx="336">
                  <c:v>1415</c:v>
                </c:pt>
                <c:pt idx="337">
                  <c:v>1416</c:v>
                </c:pt>
                <c:pt idx="338">
                  <c:v>1417</c:v>
                </c:pt>
                <c:pt idx="339">
                  <c:v>1418</c:v>
                </c:pt>
                <c:pt idx="340">
                  <c:v>1419</c:v>
                </c:pt>
                <c:pt idx="341">
                  <c:v>1420</c:v>
                </c:pt>
                <c:pt idx="342">
                  <c:v>1421</c:v>
                </c:pt>
                <c:pt idx="343">
                  <c:v>1422</c:v>
                </c:pt>
                <c:pt idx="344">
                  <c:v>1423</c:v>
                </c:pt>
                <c:pt idx="345">
                  <c:v>1424</c:v>
                </c:pt>
                <c:pt idx="346">
                  <c:v>1425</c:v>
                </c:pt>
                <c:pt idx="347">
                  <c:v>1426</c:v>
                </c:pt>
                <c:pt idx="348">
                  <c:v>1427</c:v>
                </c:pt>
                <c:pt idx="349">
                  <c:v>1428</c:v>
                </c:pt>
                <c:pt idx="350">
                  <c:v>1429</c:v>
                </c:pt>
                <c:pt idx="351">
                  <c:v>1430</c:v>
                </c:pt>
                <c:pt idx="352">
                  <c:v>1431</c:v>
                </c:pt>
                <c:pt idx="353">
                  <c:v>1432</c:v>
                </c:pt>
                <c:pt idx="354">
                  <c:v>1433</c:v>
                </c:pt>
                <c:pt idx="355">
                  <c:v>1434</c:v>
                </c:pt>
                <c:pt idx="356">
                  <c:v>1435</c:v>
                </c:pt>
                <c:pt idx="357">
                  <c:v>1436</c:v>
                </c:pt>
                <c:pt idx="358">
                  <c:v>1437</c:v>
                </c:pt>
                <c:pt idx="359">
                  <c:v>1438</c:v>
                </c:pt>
                <c:pt idx="360">
                  <c:v>1439</c:v>
                </c:pt>
                <c:pt idx="361">
                  <c:v>1440</c:v>
                </c:pt>
                <c:pt idx="362">
                  <c:v>1441</c:v>
                </c:pt>
                <c:pt idx="363">
                  <c:v>1442</c:v>
                </c:pt>
                <c:pt idx="364">
                  <c:v>1443</c:v>
                </c:pt>
                <c:pt idx="365">
                  <c:v>1444</c:v>
                </c:pt>
                <c:pt idx="366">
                  <c:v>1445</c:v>
                </c:pt>
                <c:pt idx="367">
                  <c:v>1446</c:v>
                </c:pt>
                <c:pt idx="368">
                  <c:v>1447</c:v>
                </c:pt>
                <c:pt idx="369">
                  <c:v>1448</c:v>
                </c:pt>
                <c:pt idx="370">
                  <c:v>1449</c:v>
                </c:pt>
                <c:pt idx="371">
                  <c:v>1450</c:v>
                </c:pt>
                <c:pt idx="372">
                  <c:v>1451</c:v>
                </c:pt>
                <c:pt idx="373">
                  <c:v>1452</c:v>
                </c:pt>
                <c:pt idx="374">
                  <c:v>1453</c:v>
                </c:pt>
                <c:pt idx="375">
                  <c:v>1454</c:v>
                </c:pt>
                <c:pt idx="376">
                  <c:v>1455</c:v>
                </c:pt>
                <c:pt idx="377">
                  <c:v>1456</c:v>
                </c:pt>
                <c:pt idx="378">
                  <c:v>1457</c:v>
                </c:pt>
                <c:pt idx="379">
                  <c:v>1458</c:v>
                </c:pt>
                <c:pt idx="380">
                  <c:v>1459</c:v>
                </c:pt>
                <c:pt idx="381">
                  <c:v>1460</c:v>
                </c:pt>
                <c:pt idx="382">
                  <c:v>1461</c:v>
                </c:pt>
                <c:pt idx="383">
                  <c:v>1462</c:v>
                </c:pt>
                <c:pt idx="384">
                  <c:v>1463</c:v>
                </c:pt>
                <c:pt idx="385">
                  <c:v>1464</c:v>
                </c:pt>
                <c:pt idx="386">
                  <c:v>1465</c:v>
                </c:pt>
                <c:pt idx="387">
                  <c:v>1466</c:v>
                </c:pt>
                <c:pt idx="388">
                  <c:v>1467</c:v>
                </c:pt>
                <c:pt idx="389">
                  <c:v>1468</c:v>
                </c:pt>
                <c:pt idx="390">
                  <c:v>1469</c:v>
                </c:pt>
                <c:pt idx="391">
                  <c:v>1470</c:v>
                </c:pt>
                <c:pt idx="392">
                  <c:v>1471</c:v>
                </c:pt>
                <c:pt idx="393">
                  <c:v>1472</c:v>
                </c:pt>
                <c:pt idx="394">
                  <c:v>1473</c:v>
                </c:pt>
                <c:pt idx="395">
                  <c:v>1474</c:v>
                </c:pt>
                <c:pt idx="396">
                  <c:v>1475</c:v>
                </c:pt>
                <c:pt idx="397">
                  <c:v>1476</c:v>
                </c:pt>
                <c:pt idx="398">
                  <c:v>1477</c:v>
                </c:pt>
                <c:pt idx="399">
                  <c:v>1478</c:v>
                </c:pt>
                <c:pt idx="400">
                  <c:v>1479</c:v>
                </c:pt>
                <c:pt idx="401">
                  <c:v>1480</c:v>
                </c:pt>
                <c:pt idx="402">
                  <c:v>1481</c:v>
                </c:pt>
                <c:pt idx="403">
                  <c:v>1482</c:v>
                </c:pt>
                <c:pt idx="404">
                  <c:v>1483</c:v>
                </c:pt>
                <c:pt idx="405">
                  <c:v>1484</c:v>
                </c:pt>
                <c:pt idx="406">
                  <c:v>1485</c:v>
                </c:pt>
                <c:pt idx="407">
                  <c:v>1486</c:v>
                </c:pt>
                <c:pt idx="408">
                  <c:v>1487</c:v>
                </c:pt>
                <c:pt idx="409">
                  <c:v>1488</c:v>
                </c:pt>
                <c:pt idx="410">
                  <c:v>1489</c:v>
                </c:pt>
                <c:pt idx="411">
                  <c:v>1490</c:v>
                </c:pt>
                <c:pt idx="412">
                  <c:v>1491</c:v>
                </c:pt>
                <c:pt idx="413">
                  <c:v>1492</c:v>
                </c:pt>
                <c:pt idx="414">
                  <c:v>1493</c:v>
                </c:pt>
                <c:pt idx="415">
                  <c:v>1494</c:v>
                </c:pt>
                <c:pt idx="416">
                  <c:v>1495</c:v>
                </c:pt>
                <c:pt idx="417">
                  <c:v>1496</c:v>
                </c:pt>
                <c:pt idx="418">
                  <c:v>1497</c:v>
                </c:pt>
                <c:pt idx="419">
                  <c:v>1498</c:v>
                </c:pt>
                <c:pt idx="420">
                  <c:v>1499</c:v>
                </c:pt>
                <c:pt idx="421">
                  <c:v>1500</c:v>
                </c:pt>
                <c:pt idx="422">
                  <c:v>1501</c:v>
                </c:pt>
                <c:pt idx="423">
                  <c:v>1502</c:v>
                </c:pt>
                <c:pt idx="424">
                  <c:v>1503</c:v>
                </c:pt>
                <c:pt idx="425">
                  <c:v>1504</c:v>
                </c:pt>
                <c:pt idx="426">
                  <c:v>1505</c:v>
                </c:pt>
                <c:pt idx="427">
                  <c:v>1506</c:v>
                </c:pt>
                <c:pt idx="428">
                  <c:v>1507</c:v>
                </c:pt>
                <c:pt idx="429">
                  <c:v>1508</c:v>
                </c:pt>
                <c:pt idx="430">
                  <c:v>1509</c:v>
                </c:pt>
                <c:pt idx="431">
                  <c:v>1510</c:v>
                </c:pt>
                <c:pt idx="432">
                  <c:v>1511</c:v>
                </c:pt>
                <c:pt idx="433">
                  <c:v>1512</c:v>
                </c:pt>
                <c:pt idx="434">
                  <c:v>1513</c:v>
                </c:pt>
                <c:pt idx="435">
                  <c:v>1514</c:v>
                </c:pt>
                <c:pt idx="436">
                  <c:v>1515</c:v>
                </c:pt>
                <c:pt idx="437">
                  <c:v>1516</c:v>
                </c:pt>
                <c:pt idx="438">
                  <c:v>1517</c:v>
                </c:pt>
                <c:pt idx="439">
                  <c:v>1518</c:v>
                </c:pt>
                <c:pt idx="440">
                  <c:v>1519</c:v>
                </c:pt>
                <c:pt idx="441">
                  <c:v>1520</c:v>
                </c:pt>
                <c:pt idx="442">
                  <c:v>1521</c:v>
                </c:pt>
                <c:pt idx="443">
                  <c:v>1522</c:v>
                </c:pt>
                <c:pt idx="444">
                  <c:v>1523</c:v>
                </c:pt>
                <c:pt idx="445">
                  <c:v>1524</c:v>
                </c:pt>
                <c:pt idx="446">
                  <c:v>1525</c:v>
                </c:pt>
                <c:pt idx="447">
                  <c:v>1526</c:v>
                </c:pt>
                <c:pt idx="448">
                  <c:v>1527</c:v>
                </c:pt>
                <c:pt idx="449">
                  <c:v>1528</c:v>
                </c:pt>
                <c:pt idx="450">
                  <c:v>1529</c:v>
                </c:pt>
                <c:pt idx="451">
                  <c:v>1530</c:v>
                </c:pt>
                <c:pt idx="452">
                  <c:v>1531</c:v>
                </c:pt>
                <c:pt idx="453">
                  <c:v>1532</c:v>
                </c:pt>
                <c:pt idx="454">
                  <c:v>1533</c:v>
                </c:pt>
                <c:pt idx="455">
                  <c:v>1534</c:v>
                </c:pt>
                <c:pt idx="456">
                  <c:v>1535</c:v>
                </c:pt>
                <c:pt idx="457">
                  <c:v>1536</c:v>
                </c:pt>
                <c:pt idx="458">
                  <c:v>1537</c:v>
                </c:pt>
                <c:pt idx="459">
                  <c:v>1538</c:v>
                </c:pt>
                <c:pt idx="460">
                  <c:v>1539</c:v>
                </c:pt>
                <c:pt idx="461">
                  <c:v>1540</c:v>
                </c:pt>
                <c:pt idx="462">
                  <c:v>1541</c:v>
                </c:pt>
                <c:pt idx="463">
                  <c:v>1542</c:v>
                </c:pt>
                <c:pt idx="464">
                  <c:v>1543</c:v>
                </c:pt>
                <c:pt idx="465">
                  <c:v>1544</c:v>
                </c:pt>
                <c:pt idx="466">
                  <c:v>1545</c:v>
                </c:pt>
                <c:pt idx="467">
                  <c:v>1546</c:v>
                </c:pt>
                <c:pt idx="468">
                  <c:v>1547</c:v>
                </c:pt>
                <c:pt idx="469">
                  <c:v>1548</c:v>
                </c:pt>
                <c:pt idx="470">
                  <c:v>1549</c:v>
                </c:pt>
                <c:pt idx="471">
                  <c:v>1550</c:v>
                </c:pt>
                <c:pt idx="472">
                  <c:v>1551</c:v>
                </c:pt>
                <c:pt idx="473">
                  <c:v>1552</c:v>
                </c:pt>
                <c:pt idx="474">
                  <c:v>1553</c:v>
                </c:pt>
                <c:pt idx="475">
                  <c:v>1554</c:v>
                </c:pt>
                <c:pt idx="476">
                  <c:v>1555</c:v>
                </c:pt>
                <c:pt idx="477">
                  <c:v>1556</c:v>
                </c:pt>
                <c:pt idx="478">
                  <c:v>1557</c:v>
                </c:pt>
                <c:pt idx="479">
                  <c:v>1558</c:v>
                </c:pt>
                <c:pt idx="480">
                  <c:v>1559</c:v>
                </c:pt>
                <c:pt idx="481">
                  <c:v>1560</c:v>
                </c:pt>
                <c:pt idx="482">
                  <c:v>1561</c:v>
                </c:pt>
                <c:pt idx="483">
                  <c:v>1562</c:v>
                </c:pt>
                <c:pt idx="484">
                  <c:v>1563</c:v>
                </c:pt>
                <c:pt idx="485">
                  <c:v>1564</c:v>
                </c:pt>
                <c:pt idx="486">
                  <c:v>1565</c:v>
                </c:pt>
                <c:pt idx="487">
                  <c:v>1566</c:v>
                </c:pt>
                <c:pt idx="488">
                  <c:v>1567</c:v>
                </c:pt>
                <c:pt idx="489">
                  <c:v>1568</c:v>
                </c:pt>
                <c:pt idx="490">
                  <c:v>1569</c:v>
                </c:pt>
                <c:pt idx="491">
                  <c:v>1570</c:v>
                </c:pt>
                <c:pt idx="492">
                  <c:v>1571</c:v>
                </c:pt>
                <c:pt idx="493">
                  <c:v>1572</c:v>
                </c:pt>
                <c:pt idx="494">
                  <c:v>1573</c:v>
                </c:pt>
                <c:pt idx="495">
                  <c:v>1574</c:v>
                </c:pt>
                <c:pt idx="496">
                  <c:v>1575</c:v>
                </c:pt>
                <c:pt idx="497">
                  <c:v>1576</c:v>
                </c:pt>
                <c:pt idx="498">
                  <c:v>1577</c:v>
                </c:pt>
                <c:pt idx="499">
                  <c:v>1578</c:v>
                </c:pt>
                <c:pt idx="500">
                  <c:v>1579</c:v>
                </c:pt>
                <c:pt idx="501">
                  <c:v>1580</c:v>
                </c:pt>
                <c:pt idx="502">
                  <c:v>1581</c:v>
                </c:pt>
                <c:pt idx="503">
                  <c:v>1582</c:v>
                </c:pt>
                <c:pt idx="504">
                  <c:v>1583</c:v>
                </c:pt>
                <c:pt idx="505">
                  <c:v>1584</c:v>
                </c:pt>
                <c:pt idx="506">
                  <c:v>1585</c:v>
                </c:pt>
                <c:pt idx="507">
                  <c:v>1586</c:v>
                </c:pt>
                <c:pt idx="508">
                  <c:v>1587</c:v>
                </c:pt>
                <c:pt idx="509">
                  <c:v>1588</c:v>
                </c:pt>
                <c:pt idx="510">
                  <c:v>1589</c:v>
                </c:pt>
              </c:numCache>
            </c:numRef>
          </c:xVal>
          <c:yVal>
            <c:numRef>
              <c:f>Graph!$C$1081:$C$1589</c:f>
              <c:numCache>
                <c:formatCode>General</c:formatCode>
                <c:ptCount val="509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A-4538-8967-96823E4F427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Graph!$A$1080:$A$1590</c:f>
              <c:numCache>
                <c:formatCode>General</c:formatCode>
                <c:ptCount val="511"/>
                <c:pt idx="0">
                  <c:v>1079</c:v>
                </c:pt>
                <c:pt idx="1">
                  <c:v>1080</c:v>
                </c:pt>
                <c:pt idx="2">
                  <c:v>1081</c:v>
                </c:pt>
                <c:pt idx="3">
                  <c:v>1082</c:v>
                </c:pt>
                <c:pt idx="4">
                  <c:v>1083</c:v>
                </c:pt>
                <c:pt idx="5">
                  <c:v>1084</c:v>
                </c:pt>
                <c:pt idx="6">
                  <c:v>1085</c:v>
                </c:pt>
                <c:pt idx="7">
                  <c:v>1086</c:v>
                </c:pt>
                <c:pt idx="8">
                  <c:v>1087</c:v>
                </c:pt>
                <c:pt idx="9">
                  <c:v>1088</c:v>
                </c:pt>
                <c:pt idx="10">
                  <c:v>1089</c:v>
                </c:pt>
                <c:pt idx="11">
                  <c:v>1090</c:v>
                </c:pt>
                <c:pt idx="12">
                  <c:v>1091</c:v>
                </c:pt>
                <c:pt idx="13">
                  <c:v>1092</c:v>
                </c:pt>
                <c:pt idx="14">
                  <c:v>1093</c:v>
                </c:pt>
                <c:pt idx="15">
                  <c:v>1094</c:v>
                </c:pt>
                <c:pt idx="16">
                  <c:v>1095</c:v>
                </c:pt>
                <c:pt idx="17">
                  <c:v>1096</c:v>
                </c:pt>
                <c:pt idx="18">
                  <c:v>1097</c:v>
                </c:pt>
                <c:pt idx="19">
                  <c:v>1098</c:v>
                </c:pt>
                <c:pt idx="20">
                  <c:v>1099</c:v>
                </c:pt>
                <c:pt idx="21">
                  <c:v>1100</c:v>
                </c:pt>
                <c:pt idx="22">
                  <c:v>1101</c:v>
                </c:pt>
                <c:pt idx="23">
                  <c:v>1102</c:v>
                </c:pt>
                <c:pt idx="24">
                  <c:v>1103</c:v>
                </c:pt>
                <c:pt idx="25">
                  <c:v>1104</c:v>
                </c:pt>
                <c:pt idx="26">
                  <c:v>1105</c:v>
                </c:pt>
                <c:pt idx="27">
                  <c:v>1106</c:v>
                </c:pt>
                <c:pt idx="28">
                  <c:v>1107</c:v>
                </c:pt>
                <c:pt idx="29">
                  <c:v>1108</c:v>
                </c:pt>
                <c:pt idx="30">
                  <c:v>1109</c:v>
                </c:pt>
                <c:pt idx="31">
                  <c:v>1110</c:v>
                </c:pt>
                <c:pt idx="32">
                  <c:v>1111</c:v>
                </c:pt>
                <c:pt idx="33">
                  <c:v>1112</c:v>
                </c:pt>
                <c:pt idx="34">
                  <c:v>1113</c:v>
                </c:pt>
                <c:pt idx="35">
                  <c:v>1114</c:v>
                </c:pt>
                <c:pt idx="36">
                  <c:v>1115</c:v>
                </c:pt>
                <c:pt idx="37">
                  <c:v>1116</c:v>
                </c:pt>
                <c:pt idx="38">
                  <c:v>1117</c:v>
                </c:pt>
                <c:pt idx="39">
                  <c:v>1118</c:v>
                </c:pt>
                <c:pt idx="40">
                  <c:v>1119</c:v>
                </c:pt>
                <c:pt idx="41">
                  <c:v>1120</c:v>
                </c:pt>
                <c:pt idx="42">
                  <c:v>1121</c:v>
                </c:pt>
                <c:pt idx="43">
                  <c:v>1122</c:v>
                </c:pt>
                <c:pt idx="44">
                  <c:v>1123</c:v>
                </c:pt>
                <c:pt idx="45">
                  <c:v>1124</c:v>
                </c:pt>
                <c:pt idx="46">
                  <c:v>1125</c:v>
                </c:pt>
                <c:pt idx="47">
                  <c:v>1126</c:v>
                </c:pt>
                <c:pt idx="48">
                  <c:v>1127</c:v>
                </c:pt>
                <c:pt idx="49">
                  <c:v>1128</c:v>
                </c:pt>
                <c:pt idx="50">
                  <c:v>1129</c:v>
                </c:pt>
                <c:pt idx="51">
                  <c:v>1130</c:v>
                </c:pt>
                <c:pt idx="52">
                  <c:v>1131</c:v>
                </c:pt>
                <c:pt idx="53">
                  <c:v>1132</c:v>
                </c:pt>
                <c:pt idx="54">
                  <c:v>1133</c:v>
                </c:pt>
                <c:pt idx="55">
                  <c:v>1134</c:v>
                </c:pt>
                <c:pt idx="56">
                  <c:v>1135</c:v>
                </c:pt>
                <c:pt idx="57">
                  <c:v>1136</c:v>
                </c:pt>
                <c:pt idx="58">
                  <c:v>1137</c:v>
                </c:pt>
                <c:pt idx="59">
                  <c:v>1138</c:v>
                </c:pt>
                <c:pt idx="60">
                  <c:v>1139</c:v>
                </c:pt>
                <c:pt idx="61">
                  <c:v>1140</c:v>
                </c:pt>
                <c:pt idx="62">
                  <c:v>1141</c:v>
                </c:pt>
                <c:pt idx="63">
                  <c:v>1142</c:v>
                </c:pt>
                <c:pt idx="64">
                  <c:v>1143</c:v>
                </c:pt>
                <c:pt idx="65">
                  <c:v>1144</c:v>
                </c:pt>
                <c:pt idx="66">
                  <c:v>1145</c:v>
                </c:pt>
                <c:pt idx="67">
                  <c:v>1146</c:v>
                </c:pt>
                <c:pt idx="68">
                  <c:v>1147</c:v>
                </c:pt>
                <c:pt idx="69">
                  <c:v>1148</c:v>
                </c:pt>
                <c:pt idx="70">
                  <c:v>1149</c:v>
                </c:pt>
                <c:pt idx="71">
                  <c:v>1150</c:v>
                </c:pt>
                <c:pt idx="72">
                  <c:v>1151</c:v>
                </c:pt>
                <c:pt idx="73">
                  <c:v>1152</c:v>
                </c:pt>
                <c:pt idx="74">
                  <c:v>1153</c:v>
                </c:pt>
                <c:pt idx="75">
                  <c:v>1154</c:v>
                </c:pt>
                <c:pt idx="76">
                  <c:v>1155</c:v>
                </c:pt>
                <c:pt idx="77">
                  <c:v>1156</c:v>
                </c:pt>
                <c:pt idx="78">
                  <c:v>1157</c:v>
                </c:pt>
                <c:pt idx="79">
                  <c:v>1158</c:v>
                </c:pt>
                <c:pt idx="80">
                  <c:v>1159</c:v>
                </c:pt>
                <c:pt idx="81">
                  <c:v>1160</c:v>
                </c:pt>
                <c:pt idx="82">
                  <c:v>1161</c:v>
                </c:pt>
                <c:pt idx="83">
                  <c:v>1162</c:v>
                </c:pt>
                <c:pt idx="84">
                  <c:v>1163</c:v>
                </c:pt>
                <c:pt idx="85">
                  <c:v>1164</c:v>
                </c:pt>
                <c:pt idx="86">
                  <c:v>1165</c:v>
                </c:pt>
                <c:pt idx="87">
                  <c:v>1166</c:v>
                </c:pt>
                <c:pt idx="88">
                  <c:v>1167</c:v>
                </c:pt>
                <c:pt idx="89">
                  <c:v>1168</c:v>
                </c:pt>
                <c:pt idx="90">
                  <c:v>1169</c:v>
                </c:pt>
                <c:pt idx="91">
                  <c:v>1170</c:v>
                </c:pt>
                <c:pt idx="92">
                  <c:v>1171</c:v>
                </c:pt>
                <c:pt idx="93">
                  <c:v>1172</c:v>
                </c:pt>
                <c:pt idx="94">
                  <c:v>1173</c:v>
                </c:pt>
                <c:pt idx="95">
                  <c:v>1174</c:v>
                </c:pt>
                <c:pt idx="96">
                  <c:v>1175</c:v>
                </c:pt>
                <c:pt idx="97">
                  <c:v>1176</c:v>
                </c:pt>
                <c:pt idx="98">
                  <c:v>1177</c:v>
                </c:pt>
                <c:pt idx="99">
                  <c:v>1178</c:v>
                </c:pt>
                <c:pt idx="100">
                  <c:v>1179</c:v>
                </c:pt>
                <c:pt idx="101">
                  <c:v>1180</c:v>
                </c:pt>
                <c:pt idx="102">
                  <c:v>1181</c:v>
                </c:pt>
                <c:pt idx="103">
                  <c:v>1182</c:v>
                </c:pt>
                <c:pt idx="104">
                  <c:v>1183</c:v>
                </c:pt>
                <c:pt idx="105">
                  <c:v>1184</c:v>
                </c:pt>
                <c:pt idx="106">
                  <c:v>1185</c:v>
                </c:pt>
                <c:pt idx="107">
                  <c:v>1186</c:v>
                </c:pt>
                <c:pt idx="108">
                  <c:v>1187</c:v>
                </c:pt>
                <c:pt idx="109">
                  <c:v>1188</c:v>
                </c:pt>
                <c:pt idx="110">
                  <c:v>1189</c:v>
                </c:pt>
                <c:pt idx="111">
                  <c:v>1190</c:v>
                </c:pt>
                <c:pt idx="112">
                  <c:v>1191</c:v>
                </c:pt>
                <c:pt idx="113">
                  <c:v>1192</c:v>
                </c:pt>
                <c:pt idx="114">
                  <c:v>1193</c:v>
                </c:pt>
                <c:pt idx="115">
                  <c:v>1194</c:v>
                </c:pt>
                <c:pt idx="116">
                  <c:v>1195</c:v>
                </c:pt>
                <c:pt idx="117">
                  <c:v>1196</c:v>
                </c:pt>
                <c:pt idx="118">
                  <c:v>1197</c:v>
                </c:pt>
                <c:pt idx="119">
                  <c:v>1198</c:v>
                </c:pt>
                <c:pt idx="120">
                  <c:v>1199</c:v>
                </c:pt>
                <c:pt idx="121">
                  <c:v>1200</c:v>
                </c:pt>
                <c:pt idx="122">
                  <c:v>1201</c:v>
                </c:pt>
                <c:pt idx="123">
                  <c:v>1202</c:v>
                </c:pt>
                <c:pt idx="124">
                  <c:v>1203</c:v>
                </c:pt>
                <c:pt idx="125">
                  <c:v>1204</c:v>
                </c:pt>
                <c:pt idx="126">
                  <c:v>1205</c:v>
                </c:pt>
                <c:pt idx="127">
                  <c:v>1206</c:v>
                </c:pt>
                <c:pt idx="128">
                  <c:v>1207</c:v>
                </c:pt>
                <c:pt idx="129">
                  <c:v>1208</c:v>
                </c:pt>
                <c:pt idx="130">
                  <c:v>1209</c:v>
                </c:pt>
                <c:pt idx="131">
                  <c:v>1210</c:v>
                </c:pt>
                <c:pt idx="132">
                  <c:v>1211</c:v>
                </c:pt>
                <c:pt idx="133">
                  <c:v>1212</c:v>
                </c:pt>
                <c:pt idx="134">
                  <c:v>1213</c:v>
                </c:pt>
                <c:pt idx="135">
                  <c:v>1214</c:v>
                </c:pt>
                <c:pt idx="136">
                  <c:v>1215</c:v>
                </c:pt>
                <c:pt idx="137">
                  <c:v>1216</c:v>
                </c:pt>
                <c:pt idx="138">
                  <c:v>1217</c:v>
                </c:pt>
                <c:pt idx="139">
                  <c:v>1218</c:v>
                </c:pt>
                <c:pt idx="140">
                  <c:v>1219</c:v>
                </c:pt>
                <c:pt idx="141">
                  <c:v>1220</c:v>
                </c:pt>
                <c:pt idx="142">
                  <c:v>1221</c:v>
                </c:pt>
                <c:pt idx="143">
                  <c:v>1222</c:v>
                </c:pt>
                <c:pt idx="144">
                  <c:v>1223</c:v>
                </c:pt>
                <c:pt idx="145">
                  <c:v>1224</c:v>
                </c:pt>
                <c:pt idx="146">
                  <c:v>1225</c:v>
                </c:pt>
                <c:pt idx="147">
                  <c:v>1226</c:v>
                </c:pt>
                <c:pt idx="148">
                  <c:v>1227</c:v>
                </c:pt>
                <c:pt idx="149">
                  <c:v>1228</c:v>
                </c:pt>
                <c:pt idx="150">
                  <c:v>1229</c:v>
                </c:pt>
                <c:pt idx="151">
                  <c:v>1230</c:v>
                </c:pt>
                <c:pt idx="152">
                  <c:v>1231</c:v>
                </c:pt>
                <c:pt idx="153">
                  <c:v>1232</c:v>
                </c:pt>
                <c:pt idx="154">
                  <c:v>1233</c:v>
                </c:pt>
                <c:pt idx="155">
                  <c:v>1234</c:v>
                </c:pt>
                <c:pt idx="156">
                  <c:v>1235</c:v>
                </c:pt>
                <c:pt idx="157">
                  <c:v>1236</c:v>
                </c:pt>
                <c:pt idx="158">
                  <c:v>1237</c:v>
                </c:pt>
                <c:pt idx="159">
                  <c:v>1238</c:v>
                </c:pt>
                <c:pt idx="160">
                  <c:v>1239</c:v>
                </c:pt>
                <c:pt idx="161">
                  <c:v>1240</c:v>
                </c:pt>
                <c:pt idx="162">
                  <c:v>1241</c:v>
                </c:pt>
                <c:pt idx="163">
                  <c:v>1242</c:v>
                </c:pt>
                <c:pt idx="164">
                  <c:v>1243</c:v>
                </c:pt>
                <c:pt idx="165">
                  <c:v>1244</c:v>
                </c:pt>
                <c:pt idx="166">
                  <c:v>1245</c:v>
                </c:pt>
                <c:pt idx="167">
                  <c:v>1246</c:v>
                </c:pt>
                <c:pt idx="168">
                  <c:v>1247</c:v>
                </c:pt>
                <c:pt idx="169">
                  <c:v>1248</c:v>
                </c:pt>
                <c:pt idx="170">
                  <c:v>1249</c:v>
                </c:pt>
                <c:pt idx="171">
                  <c:v>1250</c:v>
                </c:pt>
                <c:pt idx="172">
                  <c:v>1251</c:v>
                </c:pt>
                <c:pt idx="173">
                  <c:v>1252</c:v>
                </c:pt>
                <c:pt idx="174">
                  <c:v>1253</c:v>
                </c:pt>
                <c:pt idx="175">
                  <c:v>1254</c:v>
                </c:pt>
                <c:pt idx="176">
                  <c:v>1255</c:v>
                </c:pt>
                <c:pt idx="177">
                  <c:v>1256</c:v>
                </c:pt>
                <c:pt idx="178">
                  <c:v>1257</c:v>
                </c:pt>
                <c:pt idx="179">
                  <c:v>1258</c:v>
                </c:pt>
                <c:pt idx="180">
                  <c:v>1259</c:v>
                </c:pt>
                <c:pt idx="181">
                  <c:v>1260</c:v>
                </c:pt>
                <c:pt idx="182">
                  <c:v>1261</c:v>
                </c:pt>
                <c:pt idx="183">
                  <c:v>1262</c:v>
                </c:pt>
                <c:pt idx="184">
                  <c:v>1263</c:v>
                </c:pt>
                <c:pt idx="185">
                  <c:v>1264</c:v>
                </c:pt>
                <c:pt idx="186">
                  <c:v>1265</c:v>
                </c:pt>
                <c:pt idx="187">
                  <c:v>1266</c:v>
                </c:pt>
                <c:pt idx="188">
                  <c:v>1267</c:v>
                </c:pt>
                <c:pt idx="189">
                  <c:v>1268</c:v>
                </c:pt>
                <c:pt idx="190">
                  <c:v>1269</c:v>
                </c:pt>
                <c:pt idx="191">
                  <c:v>1270</c:v>
                </c:pt>
                <c:pt idx="192">
                  <c:v>1271</c:v>
                </c:pt>
                <c:pt idx="193">
                  <c:v>1272</c:v>
                </c:pt>
                <c:pt idx="194">
                  <c:v>1273</c:v>
                </c:pt>
                <c:pt idx="195">
                  <c:v>1274</c:v>
                </c:pt>
                <c:pt idx="196">
                  <c:v>1275</c:v>
                </c:pt>
                <c:pt idx="197">
                  <c:v>1276</c:v>
                </c:pt>
                <c:pt idx="198">
                  <c:v>1277</c:v>
                </c:pt>
                <c:pt idx="199">
                  <c:v>1278</c:v>
                </c:pt>
                <c:pt idx="200">
                  <c:v>1279</c:v>
                </c:pt>
                <c:pt idx="201">
                  <c:v>1280</c:v>
                </c:pt>
                <c:pt idx="202">
                  <c:v>1281</c:v>
                </c:pt>
                <c:pt idx="203">
                  <c:v>1282</c:v>
                </c:pt>
                <c:pt idx="204">
                  <c:v>1283</c:v>
                </c:pt>
                <c:pt idx="205">
                  <c:v>1284</c:v>
                </c:pt>
                <c:pt idx="206">
                  <c:v>1285</c:v>
                </c:pt>
                <c:pt idx="207">
                  <c:v>1286</c:v>
                </c:pt>
                <c:pt idx="208">
                  <c:v>1287</c:v>
                </c:pt>
                <c:pt idx="209">
                  <c:v>1288</c:v>
                </c:pt>
                <c:pt idx="210">
                  <c:v>1289</c:v>
                </c:pt>
                <c:pt idx="211">
                  <c:v>1290</c:v>
                </c:pt>
                <c:pt idx="212">
                  <c:v>1291</c:v>
                </c:pt>
                <c:pt idx="213">
                  <c:v>1292</c:v>
                </c:pt>
                <c:pt idx="214">
                  <c:v>1293</c:v>
                </c:pt>
                <c:pt idx="215">
                  <c:v>1294</c:v>
                </c:pt>
                <c:pt idx="216">
                  <c:v>1295</c:v>
                </c:pt>
                <c:pt idx="217">
                  <c:v>1296</c:v>
                </c:pt>
                <c:pt idx="218">
                  <c:v>1297</c:v>
                </c:pt>
                <c:pt idx="219">
                  <c:v>1298</c:v>
                </c:pt>
                <c:pt idx="220">
                  <c:v>1299</c:v>
                </c:pt>
                <c:pt idx="221">
                  <c:v>1300</c:v>
                </c:pt>
                <c:pt idx="222">
                  <c:v>1301</c:v>
                </c:pt>
                <c:pt idx="223">
                  <c:v>1302</c:v>
                </c:pt>
                <c:pt idx="224">
                  <c:v>1303</c:v>
                </c:pt>
                <c:pt idx="225">
                  <c:v>1304</c:v>
                </c:pt>
                <c:pt idx="226">
                  <c:v>1305</c:v>
                </c:pt>
                <c:pt idx="227">
                  <c:v>1306</c:v>
                </c:pt>
                <c:pt idx="228">
                  <c:v>1307</c:v>
                </c:pt>
                <c:pt idx="229">
                  <c:v>1308</c:v>
                </c:pt>
                <c:pt idx="230">
                  <c:v>1309</c:v>
                </c:pt>
                <c:pt idx="231">
                  <c:v>1310</c:v>
                </c:pt>
                <c:pt idx="232">
                  <c:v>1311</c:v>
                </c:pt>
                <c:pt idx="233">
                  <c:v>1312</c:v>
                </c:pt>
                <c:pt idx="234">
                  <c:v>1313</c:v>
                </c:pt>
                <c:pt idx="235">
                  <c:v>1314</c:v>
                </c:pt>
                <c:pt idx="236">
                  <c:v>1315</c:v>
                </c:pt>
                <c:pt idx="237">
                  <c:v>1316</c:v>
                </c:pt>
                <c:pt idx="238">
                  <c:v>1317</c:v>
                </c:pt>
                <c:pt idx="239">
                  <c:v>1318</c:v>
                </c:pt>
                <c:pt idx="240">
                  <c:v>1319</c:v>
                </c:pt>
                <c:pt idx="241">
                  <c:v>1320</c:v>
                </c:pt>
                <c:pt idx="242">
                  <c:v>1321</c:v>
                </c:pt>
                <c:pt idx="243">
                  <c:v>1322</c:v>
                </c:pt>
                <c:pt idx="244">
                  <c:v>1323</c:v>
                </c:pt>
                <c:pt idx="245">
                  <c:v>1324</c:v>
                </c:pt>
                <c:pt idx="246">
                  <c:v>1325</c:v>
                </c:pt>
                <c:pt idx="247">
                  <c:v>1326</c:v>
                </c:pt>
                <c:pt idx="248">
                  <c:v>1327</c:v>
                </c:pt>
                <c:pt idx="249">
                  <c:v>1328</c:v>
                </c:pt>
                <c:pt idx="250">
                  <c:v>1329</c:v>
                </c:pt>
                <c:pt idx="251">
                  <c:v>1330</c:v>
                </c:pt>
                <c:pt idx="252">
                  <c:v>1331</c:v>
                </c:pt>
                <c:pt idx="253">
                  <c:v>1332</c:v>
                </c:pt>
                <c:pt idx="254">
                  <c:v>1333</c:v>
                </c:pt>
                <c:pt idx="255">
                  <c:v>1334</c:v>
                </c:pt>
                <c:pt idx="256">
                  <c:v>1335</c:v>
                </c:pt>
                <c:pt idx="257">
                  <c:v>1336</c:v>
                </c:pt>
                <c:pt idx="258">
                  <c:v>1337</c:v>
                </c:pt>
                <c:pt idx="259">
                  <c:v>1338</c:v>
                </c:pt>
                <c:pt idx="260">
                  <c:v>1339</c:v>
                </c:pt>
                <c:pt idx="261">
                  <c:v>1340</c:v>
                </c:pt>
                <c:pt idx="262">
                  <c:v>1341</c:v>
                </c:pt>
                <c:pt idx="263">
                  <c:v>1342</c:v>
                </c:pt>
                <c:pt idx="264">
                  <c:v>1343</c:v>
                </c:pt>
                <c:pt idx="265">
                  <c:v>1344</c:v>
                </c:pt>
                <c:pt idx="266">
                  <c:v>1345</c:v>
                </c:pt>
                <c:pt idx="267">
                  <c:v>1346</c:v>
                </c:pt>
                <c:pt idx="268">
                  <c:v>1347</c:v>
                </c:pt>
                <c:pt idx="269">
                  <c:v>1348</c:v>
                </c:pt>
                <c:pt idx="270">
                  <c:v>1349</c:v>
                </c:pt>
                <c:pt idx="271">
                  <c:v>1350</c:v>
                </c:pt>
                <c:pt idx="272">
                  <c:v>1351</c:v>
                </c:pt>
                <c:pt idx="273">
                  <c:v>1352</c:v>
                </c:pt>
                <c:pt idx="274">
                  <c:v>1353</c:v>
                </c:pt>
                <c:pt idx="275">
                  <c:v>1354</c:v>
                </c:pt>
                <c:pt idx="276">
                  <c:v>1355</c:v>
                </c:pt>
                <c:pt idx="277">
                  <c:v>1356</c:v>
                </c:pt>
                <c:pt idx="278">
                  <c:v>1357</c:v>
                </c:pt>
                <c:pt idx="279">
                  <c:v>1358</c:v>
                </c:pt>
                <c:pt idx="280">
                  <c:v>1359</c:v>
                </c:pt>
                <c:pt idx="281">
                  <c:v>1360</c:v>
                </c:pt>
                <c:pt idx="282">
                  <c:v>1361</c:v>
                </c:pt>
                <c:pt idx="283">
                  <c:v>1362</c:v>
                </c:pt>
                <c:pt idx="284">
                  <c:v>1363</c:v>
                </c:pt>
                <c:pt idx="285">
                  <c:v>1364</c:v>
                </c:pt>
                <c:pt idx="286">
                  <c:v>1365</c:v>
                </c:pt>
                <c:pt idx="287">
                  <c:v>1366</c:v>
                </c:pt>
                <c:pt idx="288">
                  <c:v>1367</c:v>
                </c:pt>
                <c:pt idx="289">
                  <c:v>1368</c:v>
                </c:pt>
                <c:pt idx="290">
                  <c:v>1369</c:v>
                </c:pt>
                <c:pt idx="291">
                  <c:v>1370</c:v>
                </c:pt>
                <c:pt idx="292">
                  <c:v>1371</c:v>
                </c:pt>
                <c:pt idx="293">
                  <c:v>1372</c:v>
                </c:pt>
                <c:pt idx="294">
                  <c:v>1373</c:v>
                </c:pt>
                <c:pt idx="295">
                  <c:v>1374</c:v>
                </c:pt>
                <c:pt idx="296">
                  <c:v>1375</c:v>
                </c:pt>
                <c:pt idx="297">
                  <c:v>1376</c:v>
                </c:pt>
                <c:pt idx="298">
                  <c:v>1377</c:v>
                </c:pt>
                <c:pt idx="299">
                  <c:v>1378</c:v>
                </c:pt>
                <c:pt idx="300">
                  <c:v>1379</c:v>
                </c:pt>
                <c:pt idx="301">
                  <c:v>1380</c:v>
                </c:pt>
                <c:pt idx="302">
                  <c:v>1381</c:v>
                </c:pt>
                <c:pt idx="303">
                  <c:v>1382</c:v>
                </c:pt>
                <c:pt idx="304">
                  <c:v>1383</c:v>
                </c:pt>
                <c:pt idx="305">
                  <c:v>1384</c:v>
                </c:pt>
                <c:pt idx="306">
                  <c:v>1385</c:v>
                </c:pt>
                <c:pt idx="307">
                  <c:v>1386</c:v>
                </c:pt>
                <c:pt idx="308">
                  <c:v>1387</c:v>
                </c:pt>
                <c:pt idx="309">
                  <c:v>1388</c:v>
                </c:pt>
                <c:pt idx="310">
                  <c:v>1389</c:v>
                </c:pt>
                <c:pt idx="311">
                  <c:v>1390</c:v>
                </c:pt>
                <c:pt idx="312">
                  <c:v>1391</c:v>
                </c:pt>
                <c:pt idx="313">
                  <c:v>1392</c:v>
                </c:pt>
                <c:pt idx="314">
                  <c:v>1393</c:v>
                </c:pt>
                <c:pt idx="315">
                  <c:v>1394</c:v>
                </c:pt>
                <c:pt idx="316">
                  <c:v>1395</c:v>
                </c:pt>
                <c:pt idx="317">
                  <c:v>1396</c:v>
                </c:pt>
                <c:pt idx="318">
                  <c:v>1397</c:v>
                </c:pt>
                <c:pt idx="319">
                  <c:v>1398</c:v>
                </c:pt>
                <c:pt idx="320">
                  <c:v>1399</c:v>
                </c:pt>
                <c:pt idx="321">
                  <c:v>1400</c:v>
                </c:pt>
                <c:pt idx="322">
                  <c:v>1401</c:v>
                </c:pt>
                <c:pt idx="323">
                  <c:v>1402</c:v>
                </c:pt>
                <c:pt idx="324">
                  <c:v>1403</c:v>
                </c:pt>
                <c:pt idx="325">
                  <c:v>1404</c:v>
                </c:pt>
                <c:pt idx="326">
                  <c:v>1405</c:v>
                </c:pt>
                <c:pt idx="327">
                  <c:v>1406</c:v>
                </c:pt>
                <c:pt idx="328">
                  <c:v>1407</c:v>
                </c:pt>
                <c:pt idx="329">
                  <c:v>1408</c:v>
                </c:pt>
                <c:pt idx="330">
                  <c:v>1409</c:v>
                </c:pt>
                <c:pt idx="331">
                  <c:v>1410</c:v>
                </c:pt>
                <c:pt idx="332">
                  <c:v>1411</c:v>
                </c:pt>
                <c:pt idx="333">
                  <c:v>1412</c:v>
                </c:pt>
                <c:pt idx="334">
                  <c:v>1413</c:v>
                </c:pt>
                <c:pt idx="335">
                  <c:v>1414</c:v>
                </c:pt>
                <c:pt idx="336">
                  <c:v>1415</c:v>
                </c:pt>
                <c:pt idx="337">
                  <c:v>1416</c:v>
                </c:pt>
                <c:pt idx="338">
                  <c:v>1417</c:v>
                </c:pt>
                <c:pt idx="339">
                  <c:v>1418</c:v>
                </c:pt>
                <c:pt idx="340">
                  <c:v>1419</c:v>
                </c:pt>
                <c:pt idx="341">
                  <c:v>1420</c:v>
                </c:pt>
                <c:pt idx="342">
                  <c:v>1421</c:v>
                </c:pt>
                <c:pt idx="343">
                  <c:v>1422</c:v>
                </c:pt>
                <c:pt idx="344">
                  <c:v>1423</c:v>
                </c:pt>
                <c:pt idx="345">
                  <c:v>1424</c:v>
                </c:pt>
                <c:pt idx="346">
                  <c:v>1425</c:v>
                </c:pt>
                <c:pt idx="347">
                  <c:v>1426</c:v>
                </c:pt>
                <c:pt idx="348">
                  <c:v>1427</c:v>
                </c:pt>
                <c:pt idx="349">
                  <c:v>1428</c:v>
                </c:pt>
                <c:pt idx="350">
                  <c:v>1429</c:v>
                </c:pt>
                <c:pt idx="351">
                  <c:v>1430</c:v>
                </c:pt>
                <c:pt idx="352">
                  <c:v>1431</c:v>
                </c:pt>
                <c:pt idx="353">
                  <c:v>1432</c:v>
                </c:pt>
                <c:pt idx="354">
                  <c:v>1433</c:v>
                </c:pt>
                <c:pt idx="355">
                  <c:v>1434</c:v>
                </c:pt>
                <c:pt idx="356">
                  <c:v>1435</c:v>
                </c:pt>
                <c:pt idx="357">
                  <c:v>1436</c:v>
                </c:pt>
                <c:pt idx="358">
                  <c:v>1437</c:v>
                </c:pt>
                <c:pt idx="359">
                  <c:v>1438</c:v>
                </c:pt>
                <c:pt idx="360">
                  <c:v>1439</c:v>
                </c:pt>
                <c:pt idx="361">
                  <c:v>1440</c:v>
                </c:pt>
                <c:pt idx="362">
                  <c:v>1441</c:v>
                </c:pt>
                <c:pt idx="363">
                  <c:v>1442</c:v>
                </c:pt>
                <c:pt idx="364">
                  <c:v>1443</c:v>
                </c:pt>
                <c:pt idx="365">
                  <c:v>1444</c:v>
                </c:pt>
                <c:pt idx="366">
                  <c:v>1445</c:v>
                </c:pt>
                <c:pt idx="367">
                  <c:v>1446</c:v>
                </c:pt>
                <c:pt idx="368">
                  <c:v>1447</c:v>
                </c:pt>
                <c:pt idx="369">
                  <c:v>1448</c:v>
                </c:pt>
                <c:pt idx="370">
                  <c:v>1449</c:v>
                </c:pt>
                <c:pt idx="371">
                  <c:v>1450</c:v>
                </c:pt>
                <c:pt idx="372">
                  <c:v>1451</c:v>
                </c:pt>
                <c:pt idx="373">
                  <c:v>1452</c:v>
                </c:pt>
                <c:pt idx="374">
                  <c:v>1453</c:v>
                </c:pt>
                <c:pt idx="375">
                  <c:v>1454</c:v>
                </c:pt>
                <c:pt idx="376">
                  <c:v>1455</c:v>
                </c:pt>
                <c:pt idx="377">
                  <c:v>1456</c:v>
                </c:pt>
                <c:pt idx="378">
                  <c:v>1457</c:v>
                </c:pt>
                <c:pt idx="379">
                  <c:v>1458</c:v>
                </c:pt>
                <c:pt idx="380">
                  <c:v>1459</c:v>
                </c:pt>
                <c:pt idx="381">
                  <c:v>1460</c:v>
                </c:pt>
                <c:pt idx="382">
                  <c:v>1461</c:v>
                </c:pt>
                <c:pt idx="383">
                  <c:v>1462</c:v>
                </c:pt>
                <c:pt idx="384">
                  <c:v>1463</c:v>
                </c:pt>
                <c:pt idx="385">
                  <c:v>1464</c:v>
                </c:pt>
                <c:pt idx="386">
                  <c:v>1465</c:v>
                </c:pt>
                <c:pt idx="387">
                  <c:v>1466</c:v>
                </c:pt>
                <c:pt idx="388">
                  <c:v>1467</c:v>
                </c:pt>
                <c:pt idx="389">
                  <c:v>1468</c:v>
                </c:pt>
                <c:pt idx="390">
                  <c:v>1469</c:v>
                </c:pt>
                <c:pt idx="391">
                  <c:v>1470</c:v>
                </c:pt>
                <c:pt idx="392">
                  <c:v>1471</c:v>
                </c:pt>
                <c:pt idx="393">
                  <c:v>1472</c:v>
                </c:pt>
                <c:pt idx="394">
                  <c:v>1473</c:v>
                </c:pt>
                <c:pt idx="395">
                  <c:v>1474</c:v>
                </c:pt>
                <c:pt idx="396">
                  <c:v>1475</c:v>
                </c:pt>
                <c:pt idx="397">
                  <c:v>1476</c:v>
                </c:pt>
                <c:pt idx="398">
                  <c:v>1477</c:v>
                </c:pt>
                <c:pt idx="399">
                  <c:v>1478</c:v>
                </c:pt>
                <c:pt idx="400">
                  <c:v>1479</c:v>
                </c:pt>
                <c:pt idx="401">
                  <c:v>1480</c:v>
                </c:pt>
                <c:pt idx="402">
                  <c:v>1481</c:v>
                </c:pt>
                <c:pt idx="403">
                  <c:v>1482</c:v>
                </c:pt>
                <c:pt idx="404">
                  <c:v>1483</c:v>
                </c:pt>
                <c:pt idx="405">
                  <c:v>1484</c:v>
                </c:pt>
                <c:pt idx="406">
                  <c:v>1485</c:v>
                </c:pt>
                <c:pt idx="407">
                  <c:v>1486</c:v>
                </c:pt>
                <c:pt idx="408">
                  <c:v>1487</c:v>
                </c:pt>
                <c:pt idx="409">
                  <c:v>1488</c:v>
                </c:pt>
                <c:pt idx="410">
                  <c:v>1489</c:v>
                </c:pt>
                <c:pt idx="411">
                  <c:v>1490</c:v>
                </c:pt>
                <c:pt idx="412">
                  <c:v>1491</c:v>
                </c:pt>
                <c:pt idx="413">
                  <c:v>1492</c:v>
                </c:pt>
                <c:pt idx="414">
                  <c:v>1493</c:v>
                </c:pt>
                <c:pt idx="415">
                  <c:v>1494</c:v>
                </c:pt>
                <c:pt idx="416">
                  <c:v>1495</c:v>
                </c:pt>
                <c:pt idx="417">
                  <c:v>1496</c:v>
                </c:pt>
                <c:pt idx="418">
                  <c:v>1497</c:v>
                </c:pt>
                <c:pt idx="419">
                  <c:v>1498</c:v>
                </c:pt>
                <c:pt idx="420">
                  <c:v>1499</c:v>
                </c:pt>
                <c:pt idx="421">
                  <c:v>1500</c:v>
                </c:pt>
                <c:pt idx="422">
                  <c:v>1501</c:v>
                </c:pt>
                <c:pt idx="423">
                  <c:v>1502</c:v>
                </c:pt>
                <c:pt idx="424">
                  <c:v>1503</c:v>
                </c:pt>
                <c:pt idx="425">
                  <c:v>1504</c:v>
                </c:pt>
                <c:pt idx="426">
                  <c:v>1505</c:v>
                </c:pt>
                <c:pt idx="427">
                  <c:v>1506</c:v>
                </c:pt>
                <c:pt idx="428">
                  <c:v>1507</c:v>
                </c:pt>
                <c:pt idx="429">
                  <c:v>1508</c:v>
                </c:pt>
                <c:pt idx="430">
                  <c:v>1509</c:v>
                </c:pt>
                <c:pt idx="431">
                  <c:v>1510</c:v>
                </c:pt>
                <c:pt idx="432">
                  <c:v>1511</c:v>
                </c:pt>
                <c:pt idx="433">
                  <c:v>1512</c:v>
                </c:pt>
                <c:pt idx="434">
                  <c:v>1513</c:v>
                </c:pt>
                <c:pt idx="435">
                  <c:v>1514</c:v>
                </c:pt>
                <c:pt idx="436">
                  <c:v>1515</c:v>
                </c:pt>
                <c:pt idx="437">
                  <c:v>1516</c:v>
                </c:pt>
                <c:pt idx="438">
                  <c:v>1517</c:v>
                </c:pt>
                <c:pt idx="439">
                  <c:v>1518</c:v>
                </c:pt>
                <c:pt idx="440">
                  <c:v>1519</c:v>
                </c:pt>
                <c:pt idx="441">
                  <c:v>1520</c:v>
                </c:pt>
                <c:pt idx="442">
                  <c:v>1521</c:v>
                </c:pt>
                <c:pt idx="443">
                  <c:v>1522</c:v>
                </c:pt>
                <c:pt idx="444">
                  <c:v>1523</c:v>
                </c:pt>
                <c:pt idx="445">
                  <c:v>1524</c:v>
                </c:pt>
                <c:pt idx="446">
                  <c:v>1525</c:v>
                </c:pt>
                <c:pt idx="447">
                  <c:v>1526</c:v>
                </c:pt>
                <c:pt idx="448">
                  <c:v>1527</c:v>
                </c:pt>
                <c:pt idx="449">
                  <c:v>1528</c:v>
                </c:pt>
                <c:pt idx="450">
                  <c:v>1529</c:v>
                </c:pt>
                <c:pt idx="451">
                  <c:v>1530</c:v>
                </c:pt>
                <c:pt idx="452">
                  <c:v>1531</c:v>
                </c:pt>
                <c:pt idx="453">
                  <c:v>1532</c:v>
                </c:pt>
                <c:pt idx="454">
                  <c:v>1533</c:v>
                </c:pt>
                <c:pt idx="455">
                  <c:v>1534</c:v>
                </c:pt>
                <c:pt idx="456">
                  <c:v>1535</c:v>
                </c:pt>
                <c:pt idx="457">
                  <c:v>1536</c:v>
                </c:pt>
                <c:pt idx="458">
                  <c:v>1537</c:v>
                </c:pt>
                <c:pt idx="459">
                  <c:v>1538</c:v>
                </c:pt>
                <c:pt idx="460">
                  <c:v>1539</c:v>
                </c:pt>
                <c:pt idx="461">
                  <c:v>1540</c:v>
                </c:pt>
                <c:pt idx="462">
                  <c:v>1541</c:v>
                </c:pt>
                <c:pt idx="463">
                  <c:v>1542</c:v>
                </c:pt>
                <c:pt idx="464">
                  <c:v>1543</c:v>
                </c:pt>
                <c:pt idx="465">
                  <c:v>1544</c:v>
                </c:pt>
                <c:pt idx="466">
                  <c:v>1545</c:v>
                </c:pt>
                <c:pt idx="467">
                  <c:v>1546</c:v>
                </c:pt>
                <c:pt idx="468">
                  <c:v>1547</c:v>
                </c:pt>
                <c:pt idx="469">
                  <c:v>1548</c:v>
                </c:pt>
                <c:pt idx="470">
                  <c:v>1549</c:v>
                </c:pt>
                <c:pt idx="471">
                  <c:v>1550</c:v>
                </c:pt>
                <c:pt idx="472">
                  <c:v>1551</c:v>
                </c:pt>
                <c:pt idx="473">
                  <c:v>1552</c:v>
                </c:pt>
                <c:pt idx="474">
                  <c:v>1553</c:v>
                </c:pt>
                <c:pt idx="475">
                  <c:v>1554</c:v>
                </c:pt>
                <c:pt idx="476">
                  <c:v>1555</c:v>
                </c:pt>
                <c:pt idx="477">
                  <c:v>1556</c:v>
                </c:pt>
                <c:pt idx="478">
                  <c:v>1557</c:v>
                </c:pt>
                <c:pt idx="479">
                  <c:v>1558</c:v>
                </c:pt>
                <c:pt idx="480">
                  <c:v>1559</c:v>
                </c:pt>
                <c:pt idx="481">
                  <c:v>1560</c:v>
                </c:pt>
                <c:pt idx="482">
                  <c:v>1561</c:v>
                </c:pt>
                <c:pt idx="483">
                  <c:v>1562</c:v>
                </c:pt>
                <c:pt idx="484">
                  <c:v>1563</c:v>
                </c:pt>
                <c:pt idx="485">
                  <c:v>1564</c:v>
                </c:pt>
                <c:pt idx="486">
                  <c:v>1565</c:v>
                </c:pt>
                <c:pt idx="487">
                  <c:v>1566</c:v>
                </c:pt>
                <c:pt idx="488">
                  <c:v>1567</c:v>
                </c:pt>
                <c:pt idx="489">
                  <c:v>1568</c:v>
                </c:pt>
                <c:pt idx="490">
                  <c:v>1569</c:v>
                </c:pt>
                <c:pt idx="491">
                  <c:v>1570</c:v>
                </c:pt>
                <c:pt idx="492">
                  <c:v>1571</c:v>
                </c:pt>
                <c:pt idx="493">
                  <c:v>1572</c:v>
                </c:pt>
                <c:pt idx="494">
                  <c:v>1573</c:v>
                </c:pt>
                <c:pt idx="495">
                  <c:v>1574</c:v>
                </c:pt>
                <c:pt idx="496">
                  <c:v>1575</c:v>
                </c:pt>
                <c:pt idx="497">
                  <c:v>1576</c:v>
                </c:pt>
                <c:pt idx="498">
                  <c:v>1577</c:v>
                </c:pt>
                <c:pt idx="499">
                  <c:v>1578</c:v>
                </c:pt>
                <c:pt idx="500">
                  <c:v>1579</c:v>
                </c:pt>
                <c:pt idx="501">
                  <c:v>1580</c:v>
                </c:pt>
                <c:pt idx="502">
                  <c:v>1581</c:v>
                </c:pt>
                <c:pt idx="503">
                  <c:v>1582</c:v>
                </c:pt>
                <c:pt idx="504">
                  <c:v>1583</c:v>
                </c:pt>
                <c:pt idx="505">
                  <c:v>1584</c:v>
                </c:pt>
                <c:pt idx="506">
                  <c:v>1585</c:v>
                </c:pt>
                <c:pt idx="507">
                  <c:v>1586</c:v>
                </c:pt>
                <c:pt idx="508">
                  <c:v>1587</c:v>
                </c:pt>
                <c:pt idx="509">
                  <c:v>1588</c:v>
                </c:pt>
                <c:pt idx="510">
                  <c:v>1589</c:v>
                </c:pt>
              </c:numCache>
            </c:numRef>
          </c:xVal>
          <c:yVal>
            <c:numRef>
              <c:f>Graph!$E$1081:$E$1589</c:f>
              <c:numCache>
                <c:formatCode>General</c:formatCode>
                <c:ptCount val="509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A-4538-8967-96823E4F427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Graph!$A$1080:$A$1590</c:f>
              <c:numCache>
                <c:formatCode>General</c:formatCode>
                <c:ptCount val="511"/>
                <c:pt idx="0">
                  <c:v>1079</c:v>
                </c:pt>
                <c:pt idx="1">
                  <c:v>1080</c:v>
                </c:pt>
                <c:pt idx="2">
                  <c:v>1081</c:v>
                </c:pt>
                <c:pt idx="3">
                  <c:v>1082</c:v>
                </c:pt>
                <c:pt idx="4">
                  <c:v>1083</c:v>
                </c:pt>
                <c:pt idx="5">
                  <c:v>1084</c:v>
                </c:pt>
                <c:pt idx="6">
                  <c:v>1085</c:v>
                </c:pt>
                <c:pt idx="7">
                  <c:v>1086</c:v>
                </c:pt>
                <c:pt idx="8">
                  <c:v>1087</c:v>
                </c:pt>
                <c:pt idx="9">
                  <c:v>1088</c:v>
                </c:pt>
                <c:pt idx="10">
                  <c:v>1089</c:v>
                </c:pt>
                <c:pt idx="11">
                  <c:v>1090</c:v>
                </c:pt>
                <c:pt idx="12">
                  <c:v>1091</c:v>
                </c:pt>
                <c:pt idx="13">
                  <c:v>1092</c:v>
                </c:pt>
                <c:pt idx="14">
                  <c:v>1093</c:v>
                </c:pt>
                <c:pt idx="15">
                  <c:v>1094</c:v>
                </c:pt>
                <c:pt idx="16">
                  <c:v>1095</c:v>
                </c:pt>
                <c:pt idx="17">
                  <c:v>1096</c:v>
                </c:pt>
                <c:pt idx="18">
                  <c:v>1097</c:v>
                </c:pt>
                <c:pt idx="19">
                  <c:v>1098</c:v>
                </c:pt>
                <c:pt idx="20">
                  <c:v>1099</c:v>
                </c:pt>
                <c:pt idx="21">
                  <c:v>1100</c:v>
                </c:pt>
                <c:pt idx="22">
                  <c:v>1101</c:v>
                </c:pt>
                <c:pt idx="23">
                  <c:v>1102</c:v>
                </c:pt>
                <c:pt idx="24">
                  <c:v>1103</c:v>
                </c:pt>
                <c:pt idx="25">
                  <c:v>1104</c:v>
                </c:pt>
                <c:pt idx="26">
                  <c:v>1105</c:v>
                </c:pt>
                <c:pt idx="27">
                  <c:v>1106</c:v>
                </c:pt>
                <c:pt idx="28">
                  <c:v>1107</c:v>
                </c:pt>
                <c:pt idx="29">
                  <c:v>1108</c:v>
                </c:pt>
                <c:pt idx="30">
                  <c:v>1109</c:v>
                </c:pt>
                <c:pt idx="31">
                  <c:v>1110</c:v>
                </c:pt>
                <c:pt idx="32">
                  <c:v>1111</c:v>
                </c:pt>
                <c:pt idx="33">
                  <c:v>1112</c:v>
                </c:pt>
                <c:pt idx="34">
                  <c:v>1113</c:v>
                </c:pt>
                <c:pt idx="35">
                  <c:v>1114</c:v>
                </c:pt>
                <c:pt idx="36">
                  <c:v>1115</c:v>
                </c:pt>
                <c:pt idx="37">
                  <c:v>1116</c:v>
                </c:pt>
                <c:pt idx="38">
                  <c:v>1117</c:v>
                </c:pt>
                <c:pt idx="39">
                  <c:v>1118</c:v>
                </c:pt>
                <c:pt idx="40">
                  <c:v>1119</c:v>
                </c:pt>
                <c:pt idx="41">
                  <c:v>1120</c:v>
                </c:pt>
                <c:pt idx="42">
                  <c:v>1121</c:v>
                </c:pt>
                <c:pt idx="43">
                  <c:v>1122</c:v>
                </c:pt>
                <c:pt idx="44">
                  <c:v>1123</c:v>
                </c:pt>
                <c:pt idx="45">
                  <c:v>1124</c:v>
                </c:pt>
                <c:pt idx="46">
                  <c:v>1125</c:v>
                </c:pt>
                <c:pt idx="47">
                  <c:v>1126</c:v>
                </c:pt>
                <c:pt idx="48">
                  <c:v>1127</c:v>
                </c:pt>
                <c:pt idx="49">
                  <c:v>1128</c:v>
                </c:pt>
                <c:pt idx="50">
                  <c:v>1129</c:v>
                </c:pt>
                <c:pt idx="51">
                  <c:v>1130</c:v>
                </c:pt>
                <c:pt idx="52">
                  <c:v>1131</c:v>
                </c:pt>
                <c:pt idx="53">
                  <c:v>1132</c:v>
                </c:pt>
                <c:pt idx="54">
                  <c:v>1133</c:v>
                </c:pt>
                <c:pt idx="55">
                  <c:v>1134</c:v>
                </c:pt>
                <c:pt idx="56">
                  <c:v>1135</c:v>
                </c:pt>
                <c:pt idx="57">
                  <c:v>1136</c:v>
                </c:pt>
                <c:pt idx="58">
                  <c:v>1137</c:v>
                </c:pt>
                <c:pt idx="59">
                  <c:v>1138</c:v>
                </c:pt>
                <c:pt idx="60">
                  <c:v>1139</c:v>
                </c:pt>
                <c:pt idx="61">
                  <c:v>1140</c:v>
                </c:pt>
                <c:pt idx="62">
                  <c:v>1141</c:v>
                </c:pt>
                <c:pt idx="63">
                  <c:v>1142</c:v>
                </c:pt>
                <c:pt idx="64">
                  <c:v>1143</c:v>
                </c:pt>
                <c:pt idx="65">
                  <c:v>1144</c:v>
                </c:pt>
                <c:pt idx="66">
                  <c:v>1145</c:v>
                </c:pt>
                <c:pt idx="67">
                  <c:v>1146</c:v>
                </c:pt>
                <c:pt idx="68">
                  <c:v>1147</c:v>
                </c:pt>
                <c:pt idx="69">
                  <c:v>1148</c:v>
                </c:pt>
                <c:pt idx="70">
                  <c:v>1149</c:v>
                </c:pt>
                <c:pt idx="71">
                  <c:v>1150</c:v>
                </c:pt>
                <c:pt idx="72">
                  <c:v>1151</c:v>
                </c:pt>
                <c:pt idx="73">
                  <c:v>1152</c:v>
                </c:pt>
                <c:pt idx="74">
                  <c:v>1153</c:v>
                </c:pt>
                <c:pt idx="75">
                  <c:v>1154</c:v>
                </c:pt>
                <c:pt idx="76">
                  <c:v>1155</c:v>
                </c:pt>
                <c:pt idx="77">
                  <c:v>1156</c:v>
                </c:pt>
                <c:pt idx="78">
                  <c:v>1157</c:v>
                </c:pt>
                <c:pt idx="79">
                  <c:v>1158</c:v>
                </c:pt>
                <c:pt idx="80">
                  <c:v>1159</c:v>
                </c:pt>
                <c:pt idx="81">
                  <c:v>1160</c:v>
                </c:pt>
                <c:pt idx="82">
                  <c:v>1161</c:v>
                </c:pt>
                <c:pt idx="83">
                  <c:v>1162</c:v>
                </c:pt>
                <c:pt idx="84">
                  <c:v>1163</c:v>
                </c:pt>
                <c:pt idx="85">
                  <c:v>1164</c:v>
                </c:pt>
                <c:pt idx="86">
                  <c:v>1165</c:v>
                </c:pt>
                <c:pt idx="87">
                  <c:v>1166</c:v>
                </c:pt>
                <c:pt idx="88">
                  <c:v>1167</c:v>
                </c:pt>
                <c:pt idx="89">
                  <c:v>1168</c:v>
                </c:pt>
                <c:pt idx="90">
                  <c:v>1169</c:v>
                </c:pt>
                <c:pt idx="91">
                  <c:v>1170</c:v>
                </c:pt>
                <c:pt idx="92">
                  <c:v>1171</c:v>
                </c:pt>
                <c:pt idx="93">
                  <c:v>1172</c:v>
                </c:pt>
                <c:pt idx="94">
                  <c:v>1173</c:v>
                </c:pt>
                <c:pt idx="95">
                  <c:v>1174</c:v>
                </c:pt>
                <c:pt idx="96">
                  <c:v>1175</c:v>
                </c:pt>
                <c:pt idx="97">
                  <c:v>1176</c:v>
                </c:pt>
                <c:pt idx="98">
                  <c:v>1177</c:v>
                </c:pt>
                <c:pt idx="99">
                  <c:v>1178</c:v>
                </c:pt>
                <c:pt idx="100">
                  <c:v>1179</c:v>
                </c:pt>
                <c:pt idx="101">
                  <c:v>1180</c:v>
                </c:pt>
                <c:pt idx="102">
                  <c:v>1181</c:v>
                </c:pt>
                <c:pt idx="103">
                  <c:v>1182</c:v>
                </c:pt>
                <c:pt idx="104">
                  <c:v>1183</c:v>
                </c:pt>
                <c:pt idx="105">
                  <c:v>1184</c:v>
                </c:pt>
                <c:pt idx="106">
                  <c:v>1185</c:v>
                </c:pt>
                <c:pt idx="107">
                  <c:v>1186</c:v>
                </c:pt>
                <c:pt idx="108">
                  <c:v>1187</c:v>
                </c:pt>
                <c:pt idx="109">
                  <c:v>1188</c:v>
                </c:pt>
                <c:pt idx="110">
                  <c:v>1189</c:v>
                </c:pt>
                <c:pt idx="111">
                  <c:v>1190</c:v>
                </c:pt>
                <c:pt idx="112">
                  <c:v>1191</c:v>
                </c:pt>
                <c:pt idx="113">
                  <c:v>1192</c:v>
                </c:pt>
                <c:pt idx="114">
                  <c:v>1193</c:v>
                </c:pt>
                <c:pt idx="115">
                  <c:v>1194</c:v>
                </c:pt>
                <c:pt idx="116">
                  <c:v>1195</c:v>
                </c:pt>
                <c:pt idx="117">
                  <c:v>1196</c:v>
                </c:pt>
                <c:pt idx="118">
                  <c:v>1197</c:v>
                </c:pt>
                <c:pt idx="119">
                  <c:v>1198</c:v>
                </c:pt>
                <c:pt idx="120">
                  <c:v>1199</c:v>
                </c:pt>
                <c:pt idx="121">
                  <c:v>1200</c:v>
                </c:pt>
                <c:pt idx="122">
                  <c:v>1201</c:v>
                </c:pt>
                <c:pt idx="123">
                  <c:v>1202</c:v>
                </c:pt>
                <c:pt idx="124">
                  <c:v>1203</c:v>
                </c:pt>
                <c:pt idx="125">
                  <c:v>1204</c:v>
                </c:pt>
                <c:pt idx="126">
                  <c:v>1205</c:v>
                </c:pt>
                <c:pt idx="127">
                  <c:v>1206</c:v>
                </c:pt>
                <c:pt idx="128">
                  <c:v>1207</c:v>
                </c:pt>
                <c:pt idx="129">
                  <c:v>1208</c:v>
                </c:pt>
                <c:pt idx="130">
                  <c:v>1209</c:v>
                </c:pt>
                <c:pt idx="131">
                  <c:v>1210</c:v>
                </c:pt>
                <c:pt idx="132">
                  <c:v>1211</c:v>
                </c:pt>
                <c:pt idx="133">
                  <c:v>1212</c:v>
                </c:pt>
                <c:pt idx="134">
                  <c:v>1213</c:v>
                </c:pt>
                <c:pt idx="135">
                  <c:v>1214</c:v>
                </c:pt>
                <c:pt idx="136">
                  <c:v>1215</c:v>
                </c:pt>
                <c:pt idx="137">
                  <c:v>1216</c:v>
                </c:pt>
                <c:pt idx="138">
                  <c:v>1217</c:v>
                </c:pt>
                <c:pt idx="139">
                  <c:v>1218</c:v>
                </c:pt>
                <c:pt idx="140">
                  <c:v>1219</c:v>
                </c:pt>
                <c:pt idx="141">
                  <c:v>1220</c:v>
                </c:pt>
                <c:pt idx="142">
                  <c:v>1221</c:v>
                </c:pt>
                <c:pt idx="143">
                  <c:v>1222</c:v>
                </c:pt>
                <c:pt idx="144">
                  <c:v>1223</c:v>
                </c:pt>
                <c:pt idx="145">
                  <c:v>1224</c:v>
                </c:pt>
                <c:pt idx="146">
                  <c:v>1225</c:v>
                </c:pt>
                <c:pt idx="147">
                  <c:v>1226</c:v>
                </c:pt>
                <c:pt idx="148">
                  <c:v>1227</c:v>
                </c:pt>
                <c:pt idx="149">
                  <c:v>1228</c:v>
                </c:pt>
                <c:pt idx="150">
                  <c:v>1229</c:v>
                </c:pt>
                <c:pt idx="151">
                  <c:v>1230</c:v>
                </c:pt>
                <c:pt idx="152">
                  <c:v>1231</c:v>
                </c:pt>
                <c:pt idx="153">
                  <c:v>1232</c:v>
                </c:pt>
                <c:pt idx="154">
                  <c:v>1233</c:v>
                </c:pt>
                <c:pt idx="155">
                  <c:v>1234</c:v>
                </c:pt>
                <c:pt idx="156">
                  <c:v>1235</c:v>
                </c:pt>
                <c:pt idx="157">
                  <c:v>1236</c:v>
                </c:pt>
                <c:pt idx="158">
                  <c:v>1237</c:v>
                </c:pt>
                <c:pt idx="159">
                  <c:v>1238</c:v>
                </c:pt>
                <c:pt idx="160">
                  <c:v>1239</c:v>
                </c:pt>
                <c:pt idx="161">
                  <c:v>1240</c:v>
                </c:pt>
                <c:pt idx="162">
                  <c:v>1241</c:v>
                </c:pt>
                <c:pt idx="163">
                  <c:v>1242</c:v>
                </c:pt>
                <c:pt idx="164">
                  <c:v>1243</c:v>
                </c:pt>
                <c:pt idx="165">
                  <c:v>1244</c:v>
                </c:pt>
                <c:pt idx="166">
                  <c:v>1245</c:v>
                </c:pt>
                <c:pt idx="167">
                  <c:v>1246</c:v>
                </c:pt>
                <c:pt idx="168">
                  <c:v>1247</c:v>
                </c:pt>
                <c:pt idx="169">
                  <c:v>1248</c:v>
                </c:pt>
                <c:pt idx="170">
                  <c:v>1249</c:v>
                </c:pt>
                <c:pt idx="171">
                  <c:v>1250</c:v>
                </c:pt>
                <c:pt idx="172">
                  <c:v>1251</c:v>
                </c:pt>
                <c:pt idx="173">
                  <c:v>1252</c:v>
                </c:pt>
                <c:pt idx="174">
                  <c:v>1253</c:v>
                </c:pt>
                <c:pt idx="175">
                  <c:v>1254</c:v>
                </c:pt>
                <c:pt idx="176">
                  <c:v>1255</c:v>
                </c:pt>
                <c:pt idx="177">
                  <c:v>1256</c:v>
                </c:pt>
                <c:pt idx="178">
                  <c:v>1257</c:v>
                </c:pt>
                <c:pt idx="179">
                  <c:v>1258</c:v>
                </c:pt>
                <c:pt idx="180">
                  <c:v>1259</c:v>
                </c:pt>
                <c:pt idx="181">
                  <c:v>1260</c:v>
                </c:pt>
                <c:pt idx="182">
                  <c:v>1261</c:v>
                </c:pt>
                <c:pt idx="183">
                  <c:v>1262</c:v>
                </c:pt>
                <c:pt idx="184">
                  <c:v>1263</c:v>
                </c:pt>
                <c:pt idx="185">
                  <c:v>1264</c:v>
                </c:pt>
                <c:pt idx="186">
                  <c:v>1265</c:v>
                </c:pt>
                <c:pt idx="187">
                  <c:v>1266</c:v>
                </c:pt>
                <c:pt idx="188">
                  <c:v>1267</c:v>
                </c:pt>
                <c:pt idx="189">
                  <c:v>1268</c:v>
                </c:pt>
                <c:pt idx="190">
                  <c:v>1269</c:v>
                </c:pt>
                <c:pt idx="191">
                  <c:v>1270</c:v>
                </c:pt>
                <c:pt idx="192">
                  <c:v>1271</c:v>
                </c:pt>
                <c:pt idx="193">
                  <c:v>1272</c:v>
                </c:pt>
                <c:pt idx="194">
                  <c:v>1273</c:v>
                </c:pt>
                <c:pt idx="195">
                  <c:v>1274</c:v>
                </c:pt>
                <c:pt idx="196">
                  <c:v>1275</c:v>
                </c:pt>
                <c:pt idx="197">
                  <c:v>1276</c:v>
                </c:pt>
                <c:pt idx="198">
                  <c:v>1277</c:v>
                </c:pt>
                <c:pt idx="199">
                  <c:v>1278</c:v>
                </c:pt>
                <c:pt idx="200">
                  <c:v>1279</c:v>
                </c:pt>
                <c:pt idx="201">
                  <c:v>1280</c:v>
                </c:pt>
                <c:pt idx="202">
                  <c:v>1281</c:v>
                </c:pt>
                <c:pt idx="203">
                  <c:v>1282</c:v>
                </c:pt>
                <c:pt idx="204">
                  <c:v>1283</c:v>
                </c:pt>
                <c:pt idx="205">
                  <c:v>1284</c:v>
                </c:pt>
                <c:pt idx="206">
                  <c:v>1285</c:v>
                </c:pt>
                <c:pt idx="207">
                  <c:v>1286</c:v>
                </c:pt>
                <c:pt idx="208">
                  <c:v>1287</c:v>
                </c:pt>
                <c:pt idx="209">
                  <c:v>1288</c:v>
                </c:pt>
                <c:pt idx="210">
                  <c:v>1289</c:v>
                </c:pt>
                <c:pt idx="211">
                  <c:v>1290</c:v>
                </c:pt>
                <c:pt idx="212">
                  <c:v>1291</c:v>
                </c:pt>
                <c:pt idx="213">
                  <c:v>1292</c:v>
                </c:pt>
                <c:pt idx="214">
                  <c:v>1293</c:v>
                </c:pt>
                <c:pt idx="215">
                  <c:v>1294</c:v>
                </c:pt>
                <c:pt idx="216">
                  <c:v>1295</c:v>
                </c:pt>
                <c:pt idx="217">
                  <c:v>1296</c:v>
                </c:pt>
                <c:pt idx="218">
                  <c:v>1297</c:v>
                </c:pt>
                <c:pt idx="219">
                  <c:v>1298</c:v>
                </c:pt>
                <c:pt idx="220">
                  <c:v>1299</c:v>
                </c:pt>
                <c:pt idx="221">
                  <c:v>1300</c:v>
                </c:pt>
                <c:pt idx="222">
                  <c:v>1301</c:v>
                </c:pt>
                <c:pt idx="223">
                  <c:v>1302</c:v>
                </c:pt>
                <c:pt idx="224">
                  <c:v>1303</c:v>
                </c:pt>
                <c:pt idx="225">
                  <c:v>1304</c:v>
                </c:pt>
                <c:pt idx="226">
                  <c:v>1305</c:v>
                </c:pt>
                <c:pt idx="227">
                  <c:v>1306</c:v>
                </c:pt>
                <c:pt idx="228">
                  <c:v>1307</c:v>
                </c:pt>
                <c:pt idx="229">
                  <c:v>1308</c:v>
                </c:pt>
                <c:pt idx="230">
                  <c:v>1309</c:v>
                </c:pt>
                <c:pt idx="231">
                  <c:v>1310</c:v>
                </c:pt>
                <c:pt idx="232">
                  <c:v>1311</c:v>
                </c:pt>
                <c:pt idx="233">
                  <c:v>1312</c:v>
                </c:pt>
                <c:pt idx="234">
                  <c:v>1313</c:v>
                </c:pt>
                <c:pt idx="235">
                  <c:v>1314</c:v>
                </c:pt>
                <c:pt idx="236">
                  <c:v>1315</c:v>
                </c:pt>
                <c:pt idx="237">
                  <c:v>1316</c:v>
                </c:pt>
                <c:pt idx="238">
                  <c:v>1317</c:v>
                </c:pt>
                <c:pt idx="239">
                  <c:v>1318</c:v>
                </c:pt>
                <c:pt idx="240">
                  <c:v>1319</c:v>
                </c:pt>
                <c:pt idx="241">
                  <c:v>1320</c:v>
                </c:pt>
                <c:pt idx="242">
                  <c:v>1321</c:v>
                </c:pt>
                <c:pt idx="243">
                  <c:v>1322</c:v>
                </c:pt>
                <c:pt idx="244">
                  <c:v>1323</c:v>
                </c:pt>
                <c:pt idx="245">
                  <c:v>1324</c:v>
                </c:pt>
                <c:pt idx="246">
                  <c:v>1325</c:v>
                </c:pt>
                <c:pt idx="247">
                  <c:v>1326</c:v>
                </c:pt>
                <c:pt idx="248">
                  <c:v>1327</c:v>
                </c:pt>
                <c:pt idx="249">
                  <c:v>1328</c:v>
                </c:pt>
                <c:pt idx="250">
                  <c:v>1329</c:v>
                </c:pt>
                <c:pt idx="251">
                  <c:v>1330</c:v>
                </c:pt>
                <c:pt idx="252">
                  <c:v>1331</c:v>
                </c:pt>
                <c:pt idx="253">
                  <c:v>1332</c:v>
                </c:pt>
                <c:pt idx="254">
                  <c:v>1333</c:v>
                </c:pt>
                <c:pt idx="255">
                  <c:v>1334</c:v>
                </c:pt>
                <c:pt idx="256">
                  <c:v>1335</c:v>
                </c:pt>
                <c:pt idx="257">
                  <c:v>1336</c:v>
                </c:pt>
                <c:pt idx="258">
                  <c:v>1337</c:v>
                </c:pt>
                <c:pt idx="259">
                  <c:v>1338</c:v>
                </c:pt>
                <c:pt idx="260">
                  <c:v>1339</c:v>
                </c:pt>
                <c:pt idx="261">
                  <c:v>1340</c:v>
                </c:pt>
                <c:pt idx="262">
                  <c:v>1341</c:v>
                </c:pt>
                <c:pt idx="263">
                  <c:v>1342</c:v>
                </c:pt>
                <c:pt idx="264">
                  <c:v>1343</c:v>
                </c:pt>
                <c:pt idx="265">
                  <c:v>1344</c:v>
                </c:pt>
                <c:pt idx="266">
                  <c:v>1345</c:v>
                </c:pt>
                <c:pt idx="267">
                  <c:v>1346</c:v>
                </c:pt>
                <c:pt idx="268">
                  <c:v>1347</c:v>
                </c:pt>
                <c:pt idx="269">
                  <c:v>1348</c:v>
                </c:pt>
                <c:pt idx="270">
                  <c:v>1349</c:v>
                </c:pt>
                <c:pt idx="271">
                  <c:v>1350</c:v>
                </c:pt>
                <c:pt idx="272">
                  <c:v>1351</c:v>
                </c:pt>
                <c:pt idx="273">
                  <c:v>1352</c:v>
                </c:pt>
                <c:pt idx="274">
                  <c:v>1353</c:v>
                </c:pt>
                <c:pt idx="275">
                  <c:v>1354</c:v>
                </c:pt>
                <c:pt idx="276">
                  <c:v>1355</c:v>
                </c:pt>
                <c:pt idx="277">
                  <c:v>1356</c:v>
                </c:pt>
                <c:pt idx="278">
                  <c:v>1357</c:v>
                </c:pt>
                <c:pt idx="279">
                  <c:v>1358</c:v>
                </c:pt>
                <c:pt idx="280">
                  <c:v>1359</c:v>
                </c:pt>
                <c:pt idx="281">
                  <c:v>1360</c:v>
                </c:pt>
                <c:pt idx="282">
                  <c:v>1361</c:v>
                </c:pt>
                <c:pt idx="283">
                  <c:v>1362</c:v>
                </c:pt>
                <c:pt idx="284">
                  <c:v>1363</c:v>
                </c:pt>
                <c:pt idx="285">
                  <c:v>1364</c:v>
                </c:pt>
                <c:pt idx="286">
                  <c:v>1365</c:v>
                </c:pt>
                <c:pt idx="287">
                  <c:v>1366</c:v>
                </c:pt>
                <c:pt idx="288">
                  <c:v>1367</c:v>
                </c:pt>
                <c:pt idx="289">
                  <c:v>1368</c:v>
                </c:pt>
                <c:pt idx="290">
                  <c:v>1369</c:v>
                </c:pt>
                <c:pt idx="291">
                  <c:v>1370</c:v>
                </c:pt>
                <c:pt idx="292">
                  <c:v>1371</c:v>
                </c:pt>
                <c:pt idx="293">
                  <c:v>1372</c:v>
                </c:pt>
                <c:pt idx="294">
                  <c:v>1373</c:v>
                </c:pt>
                <c:pt idx="295">
                  <c:v>1374</c:v>
                </c:pt>
                <c:pt idx="296">
                  <c:v>1375</c:v>
                </c:pt>
                <c:pt idx="297">
                  <c:v>1376</c:v>
                </c:pt>
                <c:pt idx="298">
                  <c:v>1377</c:v>
                </c:pt>
                <c:pt idx="299">
                  <c:v>1378</c:v>
                </c:pt>
                <c:pt idx="300">
                  <c:v>1379</c:v>
                </c:pt>
                <c:pt idx="301">
                  <c:v>1380</c:v>
                </c:pt>
                <c:pt idx="302">
                  <c:v>1381</c:v>
                </c:pt>
                <c:pt idx="303">
                  <c:v>1382</c:v>
                </c:pt>
                <c:pt idx="304">
                  <c:v>1383</c:v>
                </c:pt>
                <c:pt idx="305">
                  <c:v>1384</c:v>
                </c:pt>
                <c:pt idx="306">
                  <c:v>1385</c:v>
                </c:pt>
                <c:pt idx="307">
                  <c:v>1386</c:v>
                </c:pt>
                <c:pt idx="308">
                  <c:v>1387</c:v>
                </c:pt>
                <c:pt idx="309">
                  <c:v>1388</c:v>
                </c:pt>
                <c:pt idx="310">
                  <c:v>1389</c:v>
                </c:pt>
                <c:pt idx="311">
                  <c:v>1390</c:v>
                </c:pt>
                <c:pt idx="312">
                  <c:v>1391</c:v>
                </c:pt>
                <c:pt idx="313">
                  <c:v>1392</c:v>
                </c:pt>
                <c:pt idx="314">
                  <c:v>1393</c:v>
                </c:pt>
                <c:pt idx="315">
                  <c:v>1394</c:v>
                </c:pt>
                <c:pt idx="316">
                  <c:v>1395</c:v>
                </c:pt>
                <c:pt idx="317">
                  <c:v>1396</c:v>
                </c:pt>
                <c:pt idx="318">
                  <c:v>1397</c:v>
                </c:pt>
                <c:pt idx="319">
                  <c:v>1398</c:v>
                </c:pt>
                <c:pt idx="320">
                  <c:v>1399</c:v>
                </c:pt>
                <c:pt idx="321">
                  <c:v>1400</c:v>
                </c:pt>
                <c:pt idx="322">
                  <c:v>1401</c:v>
                </c:pt>
                <c:pt idx="323">
                  <c:v>1402</c:v>
                </c:pt>
                <c:pt idx="324">
                  <c:v>1403</c:v>
                </c:pt>
                <c:pt idx="325">
                  <c:v>1404</c:v>
                </c:pt>
                <c:pt idx="326">
                  <c:v>1405</c:v>
                </c:pt>
                <c:pt idx="327">
                  <c:v>1406</c:v>
                </c:pt>
                <c:pt idx="328">
                  <c:v>1407</c:v>
                </c:pt>
                <c:pt idx="329">
                  <c:v>1408</c:v>
                </c:pt>
                <c:pt idx="330">
                  <c:v>1409</c:v>
                </c:pt>
                <c:pt idx="331">
                  <c:v>1410</c:v>
                </c:pt>
                <c:pt idx="332">
                  <c:v>1411</c:v>
                </c:pt>
                <c:pt idx="333">
                  <c:v>1412</c:v>
                </c:pt>
                <c:pt idx="334">
                  <c:v>1413</c:v>
                </c:pt>
                <c:pt idx="335">
                  <c:v>1414</c:v>
                </c:pt>
                <c:pt idx="336">
                  <c:v>1415</c:v>
                </c:pt>
                <c:pt idx="337">
                  <c:v>1416</c:v>
                </c:pt>
                <c:pt idx="338">
                  <c:v>1417</c:v>
                </c:pt>
                <c:pt idx="339">
                  <c:v>1418</c:v>
                </c:pt>
                <c:pt idx="340">
                  <c:v>1419</c:v>
                </c:pt>
                <c:pt idx="341">
                  <c:v>1420</c:v>
                </c:pt>
                <c:pt idx="342">
                  <c:v>1421</c:v>
                </c:pt>
                <c:pt idx="343">
                  <c:v>1422</c:v>
                </c:pt>
                <c:pt idx="344">
                  <c:v>1423</c:v>
                </c:pt>
                <c:pt idx="345">
                  <c:v>1424</c:v>
                </c:pt>
                <c:pt idx="346">
                  <c:v>1425</c:v>
                </c:pt>
                <c:pt idx="347">
                  <c:v>1426</c:v>
                </c:pt>
                <c:pt idx="348">
                  <c:v>1427</c:v>
                </c:pt>
                <c:pt idx="349">
                  <c:v>1428</c:v>
                </c:pt>
                <c:pt idx="350">
                  <c:v>1429</c:v>
                </c:pt>
                <c:pt idx="351">
                  <c:v>1430</c:v>
                </c:pt>
                <c:pt idx="352">
                  <c:v>1431</c:v>
                </c:pt>
                <c:pt idx="353">
                  <c:v>1432</c:v>
                </c:pt>
                <c:pt idx="354">
                  <c:v>1433</c:v>
                </c:pt>
                <c:pt idx="355">
                  <c:v>1434</c:v>
                </c:pt>
                <c:pt idx="356">
                  <c:v>1435</c:v>
                </c:pt>
                <c:pt idx="357">
                  <c:v>1436</c:v>
                </c:pt>
                <c:pt idx="358">
                  <c:v>1437</c:v>
                </c:pt>
                <c:pt idx="359">
                  <c:v>1438</c:v>
                </c:pt>
                <c:pt idx="360">
                  <c:v>1439</c:v>
                </c:pt>
                <c:pt idx="361">
                  <c:v>1440</c:v>
                </c:pt>
                <c:pt idx="362">
                  <c:v>1441</c:v>
                </c:pt>
                <c:pt idx="363">
                  <c:v>1442</c:v>
                </c:pt>
                <c:pt idx="364">
                  <c:v>1443</c:v>
                </c:pt>
                <c:pt idx="365">
                  <c:v>1444</c:v>
                </c:pt>
                <c:pt idx="366">
                  <c:v>1445</c:v>
                </c:pt>
                <c:pt idx="367">
                  <c:v>1446</c:v>
                </c:pt>
                <c:pt idx="368">
                  <c:v>1447</c:v>
                </c:pt>
                <c:pt idx="369">
                  <c:v>1448</c:v>
                </c:pt>
                <c:pt idx="370">
                  <c:v>1449</c:v>
                </c:pt>
                <c:pt idx="371">
                  <c:v>1450</c:v>
                </c:pt>
                <c:pt idx="372">
                  <c:v>1451</c:v>
                </c:pt>
                <c:pt idx="373">
                  <c:v>1452</c:v>
                </c:pt>
                <c:pt idx="374">
                  <c:v>1453</c:v>
                </c:pt>
                <c:pt idx="375">
                  <c:v>1454</c:v>
                </c:pt>
                <c:pt idx="376">
                  <c:v>1455</c:v>
                </c:pt>
                <c:pt idx="377">
                  <c:v>1456</c:v>
                </c:pt>
                <c:pt idx="378">
                  <c:v>1457</c:v>
                </c:pt>
                <c:pt idx="379">
                  <c:v>1458</c:v>
                </c:pt>
                <c:pt idx="380">
                  <c:v>1459</c:v>
                </c:pt>
                <c:pt idx="381">
                  <c:v>1460</c:v>
                </c:pt>
                <c:pt idx="382">
                  <c:v>1461</c:v>
                </c:pt>
                <c:pt idx="383">
                  <c:v>1462</c:v>
                </c:pt>
                <c:pt idx="384">
                  <c:v>1463</c:v>
                </c:pt>
                <c:pt idx="385">
                  <c:v>1464</c:v>
                </c:pt>
                <c:pt idx="386">
                  <c:v>1465</c:v>
                </c:pt>
                <c:pt idx="387">
                  <c:v>1466</c:v>
                </c:pt>
                <c:pt idx="388">
                  <c:v>1467</c:v>
                </c:pt>
                <c:pt idx="389">
                  <c:v>1468</c:v>
                </c:pt>
                <c:pt idx="390">
                  <c:v>1469</c:v>
                </c:pt>
                <c:pt idx="391">
                  <c:v>1470</c:v>
                </c:pt>
                <c:pt idx="392">
                  <c:v>1471</c:v>
                </c:pt>
                <c:pt idx="393">
                  <c:v>1472</c:v>
                </c:pt>
                <c:pt idx="394">
                  <c:v>1473</c:v>
                </c:pt>
                <c:pt idx="395">
                  <c:v>1474</c:v>
                </c:pt>
                <c:pt idx="396">
                  <c:v>1475</c:v>
                </c:pt>
                <c:pt idx="397">
                  <c:v>1476</c:v>
                </c:pt>
                <c:pt idx="398">
                  <c:v>1477</c:v>
                </c:pt>
                <c:pt idx="399">
                  <c:v>1478</c:v>
                </c:pt>
                <c:pt idx="400">
                  <c:v>1479</c:v>
                </c:pt>
                <c:pt idx="401">
                  <c:v>1480</c:v>
                </c:pt>
                <c:pt idx="402">
                  <c:v>1481</c:v>
                </c:pt>
                <c:pt idx="403">
                  <c:v>1482</c:v>
                </c:pt>
                <c:pt idx="404">
                  <c:v>1483</c:v>
                </c:pt>
                <c:pt idx="405">
                  <c:v>1484</c:v>
                </c:pt>
                <c:pt idx="406">
                  <c:v>1485</c:v>
                </c:pt>
                <c:pt idx="407">
                  <c:v>1486</c:v>
                </c:pt>
                <c:pt idx="408">
                  <c:v>1487</c:v>
                </c:pt>
                <c:pt idx="409">
                  <c:v>1488</c:v>
                </c:pt>
                <c:pt idx="410">
                  <c:v>1489</c:v>
                </c:pt>
                <c:pt idx="411">
                  <c:v>1490</c:v>
                </c:pt>
                <c:pt idx="412">
                  <c:v>1491</c:v>
                </c:pt>
                <c:pt idx="413">
                  <c:v>1492</c:v>
                </c:pt>
                <c:pt idx="414">
                  <c:v>1493</c:v>
                </c:pt>
                <c:pt idx="415">
                  <c:v>1494</c:v>
                </c:pt>
                <c:pt idx="416">
                  <c:v>1495</c:v>
                </c:pt>
                <c:pt idx="417">
                  <c:v>1496</c:v>
                </c:pt>
                <c:pt idx="418">
                  <c:v>1497</c:v>
                </c:pt>
                <c:pt idx="419">
                  <c:v>1498</c:v>
                </c:pt>
                <c:pt idx="420">
                  <c:v>1499</c:v>
                </c:pt>
                <c:pt idx="421">
                  <c:v>1500</c:v>
                </c:pt>
                <c:pt idx="422">
                  <c:v>1501</c:v>
                </c:pt>
                <c:pt idx="423">
                  <c:v>1502</c:v>
                </c:pt>
                <c:pt idx="424">
                  <c:v>1503</c:v>
                </c:pt>
                <c:pt idx="425">
                  <c:v>1504</c:v>
                </c:pt>
                <c:pt idx="426">
                  <c:v>1505</c:v>
                </c:pt>
                <c:pt idx="427">
                  <c:v>1506</c:v>
                </c:pt>
                <c:pt idx="428">
                  <c:v>1507</c:v>
                </c:pt>
                <c:pt idx="429">
                  <c:v>1508</c:v>
                </c:pt>
                <c:pt idx="430">
                  <c:v>1509</c:v>
                </c:pt>
                <c:pt idx="431">
                  <c:v>1510</c:v>
                </c:pt>
                <c:pt idx="432">
                  <c:v>1511</c:v>
                </c:pt>
                <c:pt idx="433">
                  <c:v>1512</c:v>
                </c:pt>
                <c:pt idx="434">
                  <c:v>1513</c:v>
                </c:pt>
                <c:pt idx="435">
                  <c:v>1514</c:v>
                </c:pt>
                <c:pt idx="436">
                  <c:v>1515</c:v>
                </c:pt>
                <c:pt idx="437">
                  <c:v>1516</c:v>
                </c:pt>
                <c:pt idx="438">
                  <c:v>1517</c:v>
                </c:pt>
                <c:pt idx="439">
                  <c:v>1518</c:v>
                </c:pt>
                <c:pt idx="440">
                  <c:v>1519</c:v>
                </c:pt>
                <c:pt idx="441">
                  <c:v>1520</c:v>
                </c:pt>
                <c:pt idx="442">
                  <c:v>1521</c:v>
                </c:pt>
                <c:pt idx="443">
                  <c:v>1522</c:v>
                </c:pt>
                <c:pt idx="444">
                  <c:v>1523</c:v>
                </c:pt>
                <c:pt idx="445">
                  <c:v>1524</c:v>
                </c:pt>
                <c:pt idx="446">
                  <c:v>1525</c:v>
                </c:pt>
                <c:pt idx="447">
                  <c:v>1526</c:v>
                </c:pt>
                <c:pt idx="448">
                  <c:v>1527</c:v>
                </c:pt>
                <c:pt idx="449">
                  <c:v>1528</c:v>
                </c:pt>
                <c:pt idx="450">
                  <c:v>1529</c:v>
                </c:pt>
                <c:pt idx="451">
                  <c:v>1530</c:v>
                </c:pt>
                <c:pt idx="452">
                  <c:v>1531</c:v>
                </c:pt>
                <c:pt idx="453">
                  <c:v>1532</c:v>
                </c:pt>
                <c:pt idx="454">
                  <c:v>1533</c:v>
                </c:pt>
                <c:pt idx="455">
                  <c:v>1534</c:v>
                </c:pt>
                <c:pt idx="456">
                  <c:v>1535</c:v>
                </c:pt>
                <c:pt idx="457">
                  <c:v>1536</c:v>
                </c:pt>
                <c:pt idx="458">
                  <c:v>1537</c:v>
                </c:pt>
                <c:pt idx="459">
                  <c:v>1538</c:v>
                </c:pt>
                <c:pt idx="460">
                  <c:v>1539</c:v>
                </c:pt>
                <c:pt idx="461">
                  <c:v>1540</c:v>
                </c:pt>
                <c:pt idx="462">
                  <c:v>1541</c:v>
                </c:pt>
                <c:pt idx="463">
                  <c:v>1542</c:v>
                </c:pt>
                <c:pt idx="464">
                  <c:v>1543</c:v>
                </c:pt>
                <c:pt idx="465">
                  <c:v>1544</c:v>
                </c:pt>
                <c:pt idx="466">
                  <c:v>1545</c:v>
                </c:pt>
                <c:pt idx="467">
                  <c:v>1546</c:v>
                </c:pt>
                <c:pt idx="468">
                  <c:v>1547</c:v>
                </c:pt>
                <c:pt idx="469">
                  <c:v>1548</c:v>
                </c:pt>
                <c:pt idx="470">
                  <c:v>1549</c:v>
                </c:pt>
                <c:pt idx="471">
                  <c:v>1550</c:v>
                </c:pt>
                <c:pt idx="472">
                  <c:v>1551</c:v>
                </c:pt>
                <c:pt idx="473">
                  <c:v>1552</c:v>
                </c:pt>
                <c:pt idx="474">
                  <c:v>1553</c:v>
                </c:pt>
                <c:pt idx="475">
                  <c:v>1554</c:v>
                </c:pt>
                <c:pt idx="476">
                  <c:v>1555</c:v>
                </c:pt>
                <c:pt idx="477">
                  <c:v>1556</c:v>
                </c:pt>
                <c:pt idx="478">
                  <c:v>1557</c:v>
                </c:pt>
                <c:pt idx="479">
                  <c:v>1558</c:v>
                </c:pt>
                <c:pt idx="480">
                  <c:v>1559</c:v>
                </c:pt>
                <c:pt idx="481">
                  <c:v>1560</c:v>
                </c:pt>
                <c:pt idx="482">
                  <c:v>1561</c:v>
                </c:pt>
                <c:pt idx="483">
                  <c:v>1562</c:v>
                </c:pt>
                <c:pt idx="484">
                  <c:v>1563</c:v>
                </c:pt>
                <c:pt idx="485">
                  <c:v>1564</c:v>
                </c:pt>
                <c:pt idx="486">
                  <c:v>1565</c:v>
                </c:pt>
                <c:pt idx="487">
                  <c:v>1566</c:v>
                </c:pt>
                <c:pt idx="488">
                  <c:v>1567</c:v>
                </c:pt>
                <c:pt idx="489">
                  <c:v>1568</c:v>
                </c:pt>
                <c:pt idx="490">
                  <c:v>1569</c:v>
                </c:pt>
                <c:pt idx="491">
                  <c:v>1570</c:v>
                </c:pt>
                <c:pt idx="492">
                  <c:v>1571</c:v>
                </c:pt>
                <c:pt idx="493">
                  <c:v>1572</c:v>
                </c:pt>
                <c:pt idx="494">
                  <c:v>1573</c:v>
                </c:pt>
                <c:pt idx="495">
                  <c:v>1574</c:v>
                </c:pt>
                <c:pt idx="496">
                  <c:v>1575</c:v>
                </c:pt>
                <c:pt idx="497">
                  <c:v>1576</c:v>
                </c:pt>
                <c:pt idx="498">
                  <c:v>1577</c:v>
                </c:pt>
                <c:pt idx="499">
                  <c:v>1578</c:v>
                </c:pt>
                <c:pt idx="500">
                  <c:v>1579</c:v>
                </c:pt>
                <c:pt idx="501">
                  <c:v>1580</c:v>
                </c:pt>
                <c:pt idx="502">
                  <c:v>1581</c:v>
                </c:pt>
                <c:pt idx="503">
                  <c:v>1582</c:v>
                </c:pt>
                <c:pt idx="504">
                  <c:v>1583</c:v>
                </c:pt>
                <c:pt idx="505">
                  <c:v>1584</c:v>
                </c:pt>
                <c:pt idx="506">
                  <c:v>1585</c:v>
                </c:pt>
                <c:pt idx="507">
                  <c:v>1586</c:v>
                </c:pt>
                <c:pt idx="508">
                  <c:v>1587</c:v>
                </c:pt>
                <c:pt idx="509">
                  <c:v>1588</c:v>
                </c:pt>
                <c:pt idx="510">
                  <c:v>1589</c:v>
                </c:pt>
              </c:numCache>
            </c:numRef>
          </c:xVal>
          <c:yVal>
            <c:numRef>
              <c:f>Graph!$G$1081:$G$1589</c:f>
              <c:numCache>
                <c:formatCode>General</c:formatCode>
                <c:ptCount val="509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6A-4538-8967-96823E4F427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Graph!$A$1080:$A$1590</c:f>
              <c:numCache>
                <c:formatCode>General</c:formatCode>
                <c:ptCount val="511"/>
                <c:pt idx="0">
                  <c:v>1079</c:v>
                </c:pt>
                <c:pt idx="1">
                  <c:v>1080</c:v>
                </c:pt>
                <c:pt idx="2">
                  <c:v>1081</c:v>
                </c:pt>
                <c:pt idx="3">
                  <c:v>1082</c:v>
                </c:pt>
                <c:pt idx="4">
                  <c:v>1083</c:v>
                </c:pt>
                <c:pt idx="5">
                  <c:v>1084</c:v>
                </c:pt>
                <c:pt idx="6">
                  <c:v>1085</c:v>
                </c:pt>
                <c:pt idx="7">
                  <c:v>1086</c:v>
                </c:pt>
                <c:pt idx="8">
                  <c:v>1087</c:v>
                </c:pt>
                <c:pt idx="9">
                  <c:v>1088</c:v>
                </c:pt>
                <c:pt idx="10">
                  <c:v>1089</c:v>
                </c:pt>
                <c:pt idx="11">
                  <c:v>1090</c:v>
                </c:pt>
                <c:pt idx="12">
                  <c:v>1091</c:v>
                </c:pt>
                <c:pt idx="13">
                  <c:v>1092</c:v>
                </c:pt>
                <c:pt idx="14">
                  <c:v>1093</c:v>
                </c:pt>
                <c:pt idx="15">
                  <c:v>1094</c:v>
                </c:pt>
                <c:pt idx="16">
                  <c:v>1095</c:v>
                </c:pt>
                <c:pt idx="17">
                  <c:v>1096</c:v>
                </c:pt>
                <c:pt idx="18">
                  <c:v>1097</c:v>
                </c:pt>
                <c:pt idx="19">
                  <c:v>1098</c:v>
                </c:pt>
                <c:pt idx="20">
                  <c:v>1099</c:v>
                </c:pt>
                <c:pt idx="21">
                  <c:v>1100</c:v>
                </c:pt>
                <c:pt idx="22">
                  <c:v>1101</c:v>
                </c:pt>
                <c:pt idx="23">
                  <c:v>1102</c:v>
                </c:pt>
                <c:pt idx="24">
                  <c:v>1103</c:v>
                </c:pt>
                <c:pt idx="25">
                  <c:v>1104</c:v>
                </c:pt>
                <c:pt idx="26">
                  <c:v>1105</c:v>
                </c:pt>
                <c:pt idx="27">
                  <c:v>1106</c:v>
                </c:pt>
                <c:pt idx="28">
                  <c:v>1107</c:v>
                </c:pt>
                <c:pt idx="29">
                  <c:v>1108</c:v>
                </c:pt>
                <c:pt idx="30">
                  <c:v>1109</c:v>
                </c:pt>
                <c:pt idx="31">
                  <c:v>1110</c:v>
                </c:pt>
                <c:pt idx="32">
                  <c:v>1111</c:v>
                </c:pt>
                <c:pt idx="33">
                  <c:v>1112</c:v>
                </c:pt>
                <c:pt idx="34">
                  <c:v>1113</c:v>
                </c:pt>
                <c:pt idx="35">
                  <c:v>1114</c:v>
                </c:pt>
                <c:pt idx="36">
                  <c:v>1115</c:v>
                </c:pt>
                <c:pt idx="37">
                  <c:v>1116</c:v>
                </c:pt>
                <c:pt idx="38">
                  <c:v>1117</c:v>
                </c:pt>
                <c:pt idx="39">
                  <c:v>1118</c:v>
                </c:pt>
                <c:pt idx="40">
                  <c:v>1119</c:v>
                </c:pt>
                <c:pt idx="41">
                  <c:v>1120</c:v>
                </c:pt>
                <c:pt idx="42">
                  <c:v>1121</c:v>
                </c:pt>
                <c:pt idx="43">
                  <c:v>1122</c:v>
                </c:pt>
                <c:pt idx="44">
                  <c:v>1123</c:v>
                </c:pt>
                <c:pt idx="45">
                  <c:v>1124</c:v>
                </c:pt>
                <c:pt idx="46">
                  <c:v>1125</c:v>
                </c:pt>
                <c:pt idx="47">
                  <c:v>1126</c:v>
                </c:pt>
                <c:pt idx="48">
                  <c:v>1127</c:v>
                </c:pt>
                <c:pt idx="49">
                  <c:v>1128</c:v>
                </c:pt>
                <c:pt idx="50">
                  <c:v>1129</c:v>
                </c:pt>
                <c:pt idx="51">
                  <c:v>1130</c:v>
                </c:pt>
                <c:pt idx="52">
                  <c:v>1131</c:v>
                </c:pt>
                <c:pt idx="53">
                  <c:v>1132</c:v>
                </c:pt>
                <c:pt idx="54">
                  <c:v>1133</c:v>
                </c:pt>
                <c:pt idx="55">
                  <c:v>1134</c:v>
                </c:pt>
                <c:pt idx="56">
                  <c:v>1135</c:v>
                </c:pt>
                <c:pt idx="57">
                  <c:v>1136</c:v>
                </c:pt>
                <c:pt idx="58">
                  <c:v>1137</c:v>
                </c:pt>
                <c:pt idx="59">
                  <c:v>1138</c:v>
                </c:pt>
                <c:pt idx="60">
                  <c:v>1139</c:v>
                </c:pt>
                <c:pt idx="61">
                  <c:v>1140</c:v>
                </c:pt>
                <c:pt idx="62">
                  <c:v>1141</c:v>
                </c:pt>
                <c:pt idx="63">
                  <c:v>1142</c:v>
                </c:pt>
                <c:pt idx="64">
                  <c:v>1143</c:v>
                </c:pt>
                <c:pt idx="65">
                  <c:v>1144</c:v>
                </c:pt>
                <c:pt idx="66">
                  <c:v>1145</c:v>
                </c:pt>
                <c:pt idx="67">
                  <c:v>1146</c:v>
                </c:pt>
                <c:pt idx="68">
                  <c:v>1147</c:v>
                </c:pt>
                <c:pt idx="69">
                  <c:v>1148</c:v>
                </c:pt>
                <c:pt idx="70">
                  <c:v>1149</c:v>
                </c:pt>
                <c:pt idx="71">
                  <c:v>1150</c:v>
                </c:pt>
                <c:pt idx="72">
                  <c:v>1151</c:v>
                </c:pt>
                <c:pt idx="73">
                  <c:v>1152</c:v>
                </c:pt>
                <c:pt idx="74">
                  <c:v>1153</c:v>
                </c:pt>
                <c:pt idx="75">
                  <c:v>1154</c:v>
                </c:pt>
                <c:pt idx="76">
                  <c:v>1155</c:v>
                </c:pt>
                <c:pt idx="77">
                  <c:v>1156</c:v>
                </c:pt>
                <c:pt idx="78">
                  <c:v>1157</c:v>
                </c:pt>
                <c:pt idx="79">
                  <c:v>1158</c:v>
                </c:pt>
                <c:pt idx="80">
                  <c:v>1159</c:v>
                </c:pt>
                <c:pt idx="81">
                  <c:v>1160</c:v>
                </c:pt>
                <c:pt idx="82">
                  <c:v>1161</c:v>
                </c:pt>
                <c:pt idx="83">
                  <c:v>1162</c:v>
                </c:pt>
                <c:pt idx="84">
                  <c:v>1163</c:v>
                </c:pt>
                <c:pt idx="85">
                  <c:v>1164</c:v>
                </c:pt>
                <c:pt idx="86">
                  <c:v>1165</c:v>
                </c:pt>
                <c:pt idx="87">
                  <c:v>1166</c:v>
                </c:pt>
                <c:pt idx="88">
                  <c:v>1167</c:v>
                </c:pt>
                <c:pt idx="89">
                  <c:v>1168</c:v>
                </c:pt>
                <c:pt idx="90">
                  <c:v>1169</c:v>
                </c:pt>
                <c:pt idx="91">
                  <c:v>1170</c:v>
                </c:pt>
                <c:pt idx="92">
                  <c:v>1171</c:v>
                </c:pt>
                <c:pt idx="93">
                  <c:v>1172</c:v>
                </c:pt>
                <c:pt idx="94">
                  <c:v>1173</c:v>
                </c:pt>
                <c:pt idx="95">
                  <c:v>1174</c:v>
                </c:pt>
                <c:pt idx="96">
                  <c:v>1175</c:v>
                </c:pt>
                <c:pt idx="97">
                  <c:v>1176</c:v>
                </c:pt>
                <c:pt idx="98">
                  <c:v>1177</c:v>
                </c:pt>
                <c:pt idx="99">
                  <c:v>1178</c:v>
                </c:pt>
                <c:pt idx="100">
                  <c:v>1179</c:v>
                </c:pt>
                <c:pt idx="101">
                  <c:v>1180</c:v>
                </c:pt>
                <c:pt idx="102">
                  <c:v>1181</c:v>
                </c:pt>
                <c:pt idx="103">
                  <c:v>1182</c:v>
                </c:pt>
                <c:pt idx="104">
                  <c:v>1183</c:v>
                </c:pt>
                <c:pt idx="105">
                  <c:v>1184</c:v>
                </c:pt>
                <c:pt idx="106">
                  <c:v>1185</c:v>
                </c:pt>
                <c:pt idx="107">
                  <c:v>1186</c:v>
                </c:pt>
                <c:pt idx="108">
                  <c:v>1187</c:v>
                </c:pt>
                <c:pt idx="109">
                  <c:v>1188</c:v>
                </c:pt>
                <c:pt idx="110">
                  <c:v>1189</c:v>
                </c:pt>
                <c:pt idx="111">
                  <c:v>1190</c:v>
                </c:pt>
                <c:pt idx="112">
                  <c:v>1191</c:v>
                </c:pt>
                <c:pt idx="113">
                  <c:v>1192</c:v>
                </c:pt>
                <c:pt idx="114">
                  <c:v>1193</c:v>
                </c:pt>
                <c:pt idx="115">
                  <c:v>1194</c:v>
                </c:pt>
                <c:pt idx="116">
                  <c:v>1195</c:v>
                </c:pt>
                <c:pt idx="117">
                  <c:v>1196</c:v>
                </c:pt>
                <c:pt idx="118">
                  <c:v>1197</c:v>
                </c:pt>
                <c:pt idx="119">
                  <c:v>1198</c:v>
                </c:pt>
                <c:pt idx="120">
                  <c:v>1199</c:v>
                </c:pt>
                <c:pt idx="121">
                  <c:v>1200</c:v>
                </c:pt>
                <c:pt idx="122">
                  <c:v>1201</c:v>
                </c:pt>
                <c:pt idx="123">
                  <c:v>1202</c:v>
                </c:pt>
                <c:pt idx="124">
                  <c:v>1203</c:v>
                </c:pt>
                <c:pt idx="125">
                  <c:v>1204</c:v>
                </c:pt>
                <c:pt idx="126">
                  <c:v>1205</c:v>
                </c:pt>
                <c:pt idx="127">
                  <c:v>1206</c:v>
                </c:pt>
                <c:pt idx="128">
                  <c:v>1207</c:v>
                </c:pt>
                <c:pt idx="129">
                  <c:v>1208</c:v>
                </c:pt>
                <c:pt idx="130">
                  <c:v>1209</c:v>
                </c:pt>
                <c:pt idx="131">
                  <c:v>1210</c:v>
                </c:pt>
                <c:pt idx="132">
                  <c:v>1211</c:v>
                </c:pt>
                <c:pt idx="133">
                  <c:v>1212</c:v>
                </c:pt>
                <c:pt idx="134">
                  <c:v>1213</c:v>
                </c:pt>
                <c:pt idx="135">
                  <c:v>1214</c:v>
                </c:pt>
                <c:pt idx="136">
                  <c:v>1215</c:v>
                </c:pt>
                <c:pt idx="137">
                  <c:v>1216</c:v>
                </c:pt>
                <c:pt idx="138">
                  <c:v>1217</c:v>
                </c:pt>
                <c:pt idx="139">
                  <c:v>1218</c:v>
                </c:pt>
                <c:pt idx="140">
                  <c:v>1219</c:v>
                </c:pt>
                <c:pt idx="141">
                  <c:v>1220</c:v>
                </c:pt>
                <c:pt idx="142">
                  <c:v>1221</c:v>
                </c:pt>
                <c:pt idx="143">
                  <c:v>1222</c:v>
                </c:pt>
                <c:pt idx="144">
                  <c:v>1223</c:v>
                </c:pt>
                <c:pt idx="145">
                  <c:v>1224</c:v>
                </c:pt>
                <c:pt idx="146">
                  <c:v>1225</c:v>
                </c:pt>
                <c:pt idx="147">
                  <c:v>1226</c:v>
                </c:pt>
                <c:pt idx="148">
                  <c:v>1227</c:v>
                </c:pt>
                <c:pt idx="149">
                  <c:v>1228</c:v>
                </c:pt>
                <c:pt idx="150">
                  <c:v>1229</c:v>
                </c:pt>
                <c:pt idx="151">
                  <c:v>1230</c:v>
                </c:pt>
                <c:pt idx="152">
                  <c:v>1231</c:v>
                </c:pt>
                <c:pt idx="153">
                  <c:v>1232</c:v>
                </c:pt>
                <c:pt idx="154">
                  <c:v>1233</c:v>
                </c:pt>
                <c:pt idx="155">
                  <c:v>1234</c:v>
                </c:pt>
                <c:pt idx="156">
                  <c:v>1235</c:v>
                </c:pt>
                <c:pt idx="157">
                  <c:v>1236</c:v>
                </c:pt>
                <c:pt idx="158">
                  <c:v>1237</c:v>
                </c:pt>
                <c:pt idx="159">
                  <c:v>1238</c:v>
                </c:pt>
                <c:pt idx="160">
                  <c:v>1239</c:v>
                </c:pt>
                <c:pt idx="161">
                  <c:v>1240</c:v>
                </c:pt>
                <c:pt idx="162">
                  <c:v>1241</c:v>
                </c:pt>
                <c:pt idx="163">
                  <c:v>1242</c:v>
                </c:pt>
                <c:pt idx="164">
                  <c:v>1243</c:v>
                </c:pt>
                <c:pt idx="165">
                  <c:v>1244</c:v>
                </c:pt>
                <c:pt idx="166">
                  <c:v>1245</c:v>
                </c:pt>
                <c:pt idx="167">
                  <c:v>1246</c:v>
                </c:pt>
                <c:pt idx="168">
                  <c:v>1247</c:v>
                </c:pt>
                <c:pt idx="169">
                  <c:v>1248</c:v>
                </c:pt>
                <c:pt idx="170">
                  <c:v>1249</c:v>
                </c:pt>
                <c:pt idx="171">
                  <c:v>1250</c:v>
                </c:pt>
                <c:pt idx="172">
                  <c:v>1251</c:v>
                </c:pt>
                <c:pt idx="173">
                  <c:v>1252</c:v>
                </c:pt>
                <c:pt idx="174">
                  <c:v>1253</c:v>
                </c:pt>
                <c:pt idx="175">
                  <c:v>1254</c:v>
                </c:pt>
                <c:pt idx="176">
                  <c:v>1255</c:v>
                </c:pt>
                <c:pt idx="177">
                  <c:v>1256</c:v>
                </c:pt>
                <c:pt idx="178">
                  <c:v>1257</c:v>
                </c:pt>
                <c:pt idx="179">
                  <c:v>1258</c:v>
                </c:pt>
                <c:pt idx="180">
                  <c:v>1259</c:v>
                </c:pt>
                <c:pt idx="181">
                  <c:v>1260</c:v>
                </c:pt>
                <c:pt idx="182">
                  <c:v>1261</c:v>
                </c:pt>
                <c:pt idx="183">
                  <c:v>1262</c:v>
                </c:pt>
                <c:pt idx="184">
                  <c:v>1263</c:v>
                </c:pt>
                <c:pt idx="185">
                  <c:v>1264</c:v>
                </c:pt>
                <c:pt idx="186">
                  <c:v>1265</c:v>
                </c:pt>
                <c:pt idx="187">
                  <c:v>1266</c:v>
                </c:pt>
                <c:pt idx="188">
                  <c:v>1267</c:v>
                </c:pt>
                <c:pt idx="189">
                  <c:v>1268</c:v>
                </c:pt>
                <c:pt idx="190">
                  <c:v>1269</c:v>
                </c:pt>
                <c:pt idx="191">
                  <c:v>1270</c:v>
                </c:pt>
                <c:pt idx="192">
                  <c:v>1271</c:v>
                </c:pt>
                <c:pt idx="193">
                  <c:v>1272</c:v>
                </c:pt>
                <c:pt idx="194">
                  <c:v>1273</c:v>
                </c:pt>
                <c:pt idx="195">
                  <c:v>1274</c:v>
                </c:pt>
                <c:pt idx="196">
                  <c:v>1275</c:v>
                </c:pt>
                <c:pt idx="197">
                  <c:v>1276</c:v>
                </c:pt>
                <c:pt idx="198">
                  <c:v>1277</c:v>
                </c:pt>
                <c:pt idx="199">
                  <c:v>1278</c:v>
                </c:pt>
                <c:pt idx="200">
                  <c:v>1279</c:v>
                </c:pt>
                <c:pt idx="201">
                  <c:v>1280</c:v>
                </c:pt>
                <c:pt idx="202">
                  <c:v>1281</c:v>
                </c:pt>
                <c:pt idx="203">
                  <c:v>1282</c:v>
                </c:pt>
                <c:pt idx="204">
                  <c:v>1283</c:v>
                </c:pt>
                <c:pt idx="205">
                  <c:v>1284</c:v>
                </c:pt>
                <c:pt idx="206">
                  <c:v>1285</c:v>
                </c:pt>
                <c:pt idx="207">
                  <c:v>1286</c:v>
                </c:pt>
                <c:pt idx="208">
                  <c:v>1287</c:v>
                </c:pt>
                <c:pt idx="209">
                  <c:v>1288</c:v>
                </c:pt>
                <c:pt idx="210">
                  <c:v>1289</c:v>
                </c:pt>
                <c:pt idx="211">
                  <c:v>1290</c:v>
                </c:pt>
                <c:pt idx="212">
                  <c:v>1291</c:v>
                </c:pt>
                <c:pt idx="213">
                  <c:v>1292</c:v>
                </c:pt>
                <c:pt idx="214">
                  <c:v>1293</c:v>
                </c:pt>
                <c:pt idx="215">
                  <c:v>1294</c:v>
                </c:pt>
                <c:pt idx="216">
                  <c:v>1295</c:v>
                </c:pt>
                <c:pt idx="217">
                  <c:v>1296</c:v>
                </c:pt>
                <c:pt idx="218">
                  <c:v>1297</c:v>
                </c:pt>
                <c:pt idx="219">
                  <c:v>1298</c:v>
                </c:pt>
                <c:pt idx="220">
                  <c:v>1299</c:v>
                </c:pt>
                <c:pt idx="221">
                  <c:v>1300</c:v>
                </c:pt>
                <c:pt idx="222">
                  <c:v>1301</c:v>
                </c:pt>
                <c:pt idx="223">
                  <c:v>1302</c:v>
                </c:pt>
                <c:pt idx="224">
                  <c:v>1303</c:v>
                </c:pt>
                <c:pt idx="225">
                  <c:v>1304</c:v>
                </c:pt>
                <c:pt idx="226">
                  <c:v>1305</c:v>
                </c:pt>
                <c:pt idx="227">
                  <c:v>1306</c:v>
                </c:pt>
                <c:pt idx="228">
                  <c:v>1307</c:v>
                </c:pt>
                <c:pt idx="229">
                  <c:v>1308</c:v>
                </c:pt>
                <c:pt idx="230">
                  <c:v>1309</c:v>
                </c:pt>
                <c:pt idx="231">
                  <c:v>1310</c:v>
                </c:pt>
                <c:pt idx="232">
                  <c:v>1311</c:v>
                </c:pt>
                <c:pt idx="233">
                  <c:v>1312</c:v>
                </c:pt>
                <c:pt idx="234">
                  <c:v>1313</c:v>
                </c:pt>
                <c:pt idx="235">
                  <c:v>1314</c:v>
                </c:pt>
                <c:pt idx="236">
                  <c:v>1315</c:v>
                </c:pt>
                <c:pt idx="237">
                  <c:v>1316</c:v>
                </c:pt>
                <c:pt idx="238">
                  <c:v>1317</c:v>
                </c:pt>
                <c:pt idx="239">
                  <c:v>1318</c:v>
                </c:pt>
                <c:pt idx="240">
                  <c:v>1319</c:v>
                </c:pt>
                <c:pt idx="241">
                  <c:v>1320</c:v>
                </c:pt>
                <c:pt idx="242">
                  <c:v>1321</c:v>
                </c:pt>
                <c:pt idx="243">
                  <c:v>1322</c:v>
                </c:pt>
                <c:pt idx="244">
                  <c:v>1323</c:v>
                </c:pt>
                <c:pt idx="245">
                  <c:v>1324</c:v>
                </c:pt>
                <c:pt idx="246">
                  <c:v>1325</c:v>
                </c:pt>
                <c:pt idx="247">
                  <c:v>1326</c:v>
                </c:pt>
                <c:pt idx="248">
                  <c:v>1327</c:v>
                </c:pt>
                <c:pt idx="249">
                  <c:v>1328</c:v>
                </c:pt>
                <c:pt idx="250">
                  <c:v>1329</c:v>
                </c:pt>
                <c:pt idx="251">
                  <c:v>1330</c:v>
                </c:pt>
                <c:pt idx="252">
                  <c:v>1331</c:v>
                </c:pt>
                <c:pt idx="253">
                  <c:v>1332</c:v>
                </c:pt>
                <c:pt idx="254">
                  <c:v>1333</c:v>
                </c:pt>
                <c:pt idx="255">
                  <c:v>1334</c:v>
                </c:pt>
                <c:pt idx="256">
                  <c:v>1335</c:v>
                </c:pt>
                <c:pt idx="257">
                  <c:v>1336</c:v>
                </c:pt>
                <c:pt idx="258">
                  <c:v>1337</c:v>
                </c:pt>
                <c:pt idx="259">
                  <c:v>1338</c:v>
                </c:pt>
                <c:pt idx="260">
                  <c:v>1339</c:v>
                </c:pt>
                <c:pt idx="261">
                  <c:v>1340</c:v>
                </c:pt>
                <c:pt idx="262">
                  <c:v>1341</c:v>
                </c:pt>
                <c:pt idx="263">
                  <c:v>1342</c:v>
                </c:pt>
                <c:pt idx="264">
                  <c:v>1343</c:v>
                </c:pt>
                <c:pt idx="265">
                  <c:v>1344</c:v>
                </c:pt>
                <c:pt idx="266">
                  <c:v>1345</c:v>
                </c:pt>
                <c:pt idx="267">
                  <c:v>1346</c:v>
                </c:pt>
                <c:pt idx="268">
                  <c:v>1347</c:v>
                </c:pt>
                <c:pt idx="269">
                  <c:v>1348</c:v>
                </c:pt>
                <c:pt idx="270">
                  <c:v>1349</c:v>
                </c:pt>
                <c:pt idx="271">
                  <c:v>1350</c:v>
                </c:pt>
                <c:pt idx="272">
                  <c:v>1351</c:v>
                </c:pt>
                <c:pt idx="273">
                  <c:v>1352</c:v>
                </c:pt>
                <c:pt idx="274">
                  <c:v>1353</c:v>
                </c:pt>
                <c:pt idx="275">
                  <c:v>1354</c:v>
                </c:pt>
                <c:pt idx="276">
                  <c:v>1355</c:v>
                </c:pt>
                <c:pt idx="277">
                  <c:v>1356</c:v>
                </c:pt>
                <c:pt idx="278">
                  <c:v>1357</c:v>
                </c:pt>
                <c:pt idx="279">
                  <c:v>1358</c:v>
                </c:pt>
                <c:pt idx="280">
                  <c:v>1359</c:v>
                </c:pt>
                <c:pt idx="281">
                  <c:v>1360</c:v>
                </c:pt>
                <c:pt idx="282">
                  <c:v>1361</c:v>
                </c:pt>
                <c:pt idx="283">
                  <c:v>1362</c:v>
                </c:pt>
                <c:pt idx="284">
                  <c:v>1363</c:v>
                </c:pt>
                <c:pt idx="285">
                  <c:v>1364</c:v>
                </c:pt>
                <c:pt idx="286">
                  <c:v>1365</c:v>
                </c:pt>
                <c:pt idx="287">
                  <c:v>1366</c:v>
                </c:pt>
                <c:pt idx="288">
                  <c:v>1367</c:v>
                </c:pt>
                <c:pt idx="289">
                  <c:v>1368</c:v>
                </c:pt>
                <c:pt idx="290">
                  <c:v>1369</c:v>
                </c:pt>
                <c:pt idx="291">
                  <c:v>1370</c:v>
                </c:pt>
                <c:pt idx="292">
                  <c:v>1371</c:v>
                </c:pt>
                <c:pt idx="293">
                  <c:v>1372</c:v>
                </c:pt>
                <c:pt idx="294">
                  <c:v>1373</c:v>
                </c:pt>
                <c:pt idx="295">
                  <c:v>1374</c:v>
                </c:pt>
                <c:pt idx="296">
                  <c:v>1375</c:v>
                </c:pt>
                <c:pt idx="297">
                  <c:v>1376</c:v>
                </c:pt>
                <c:pt idx="298">
                  <c:v>1377</c:v>
                </c:pt>
                <c:pt idx="299">
                  <c:v>1378</c:v>
                </c:pt>
                <c:pt idx="300">
                  <c:v>1379</c:v>
                </c:pt>
                <c:pt idx="301">
                  <c:v>1380</c:v>
                </c:pt>
                <c:pt idx="302">
                  <c:v>1381</c:v>
                </c:pt>
                <c:pt idx="303">
                  <c:v>1382</c:v>
                </c:pt>
                <c:pt idx="304">
                  <c:v>1383</c:v>
                </c:pt>
                <c:pt idx="305">
                  <c:v>1384</c:v>
                </c:pt>
                <c:pt idx="306">
                  <c:v>1385</c:v>
                </c:pt>
                <c:pt idx="307">
                  <c:v>1386</c:v>
                </c:pt>
                <c:pt idx="308">
                  <c:v>1387</c:v>
                </c:pt>
                <c:pt idx="309">
                  <c:v>1388</c:v>
                </c:pt>
                <c:pt idx="310">
                  <c:v>1389</c:v>
                </c:pt>
                <c:pt idx="311">
                  <c:v>1390</c:v>
                </c:pt>
                <c:pt idx="312">
                  <c:v>1391</c:v>
                </c:pt>
                <c:pt idx="313">
                  <c:v>1392</c:v>
                </c:pt>
                <c:pt idx="314">
                  <c:v>1393</c:v>
                </c:pt>
                <c:pt idx="315">
                  <c:v>1394</c:v>
                </c:pt>
                <c:pt idx="316">
                  <c:v>1395</c:v>
                </c:pt>
                <c:pt idx="317">
                  <c:v>1396</c:v>
                </c:pt>
                <c:pt idx="318">
                  <c:v>1397</c:v>
                </c:pt>
                <c:pt idx="319">
                  <c:v>1398</c:v>
                </c:pt>
                <c:pt idx="320">
                  <c:v>1399</c:v>
                </c:pt>
                <c:pt idx="321">
                  <c:v>1400</c:v>
                </c:pt>
                <c:pt idx="322">
                  <c:v>1401</c:v>
                </c:pt>
                <c:pt idx="323">
                  <c:v>1402</c:v>
                </c:pt>
                <c:pt idx="324">
                  <c:v>1403</c:v>
                </c:pt>
                <c:pt idx="325">
                  <c:v>1404</c:v>
                </c:pt>
                <c:pt idx="326">
                  <c:v>1405</c:v>
                </c:pt>
                <c:pt idx="327">
                  <c:v>1406</c:v>
                </c:pt>
                <c:pt idx="328">
                  <c:v>1407</c:v>
                </c:pt>
                <c:pt idx="329">
                  <c:v>1408</c:v>
                </c:pt>
                <c:pt idx="330">
                  <c:v>1409</c:v>
                </c:pt>
                <c:pt idx="331">
                  <c:v>1410</c:v>
                </c:pt>
                <c:pt idx="332">
                  <c:v>1411</c:v>
                </c:pt>
                <c:pt idx="333">
                  <c:v>1412</c:v>
                </c:pt>
                <c:pt idx="334">
                  <c:v>1413</c:v>
                </c:pt>
                <c:pt idx="335">
                  <c:v>1414</c:v>
                </c:pt>
                <c:pt idx="336">
                  <c:v>1415</c:v>
                </c:pt>
                <c:pt idx="337">
                  <c:v>1416</c:v>
                </c:pt>
                <c:pt idx="338">
                  <c:v>1417</c:v>
                </c:pt>
                <c:pt idx="339">
                  <c:v>1418</c:v>
                </c:pt>
                <c:pt idx="340">
                  <c:v>1419</c:v>
                </c:pt>
                <c:pt idx="341">
                  <c:v>1420</c:v>
                </c:pt>
                <c:pt idx="342">
                  <c:v>1421</c:v>
                </c:pt>
                <c:pt idx="343">
                  <c:v>1422</c:v>
                </c:pt>
                <c:pt idx="344">
                  <c:v>1423</c:v>
                </c:pt>
                <c:pt idx="345">
                  <c:v>1424</c:v>
                </c:pt>
                <c:pt idx="346">
                  <c:v>1425</c:v>
                </c:pt>
                <c:pt idx="347">
                  <c:v>1426</c:v>
                </c:pt>
                <c:pt idx="348">
                  <c:v>1427</c:v>
                </c:pt>
                <c:pt idx="349">
                  <c:v>1428</c:v>
                </c:pt>
                <c:pt idx="350">
                  <c:v>1429</c:v>
                </c:pt>
                <c:pt idx="351">
                  <c:v>1430</c:v>
                </c:pt>
                <c:pt idx="352">
                  <c:v>1431</c:v>
                </c:pt>
                <c:pt idx="353">
                  <c:v>1432</c:v>
                </c:pt>
                <c:pt idx="354">
                  <c:v>1433</c:v>
                </c:pt>
                <c:pt idx="355">
                  <c:v>1434</c:v>
                </c:pt>
                <c:pt idx="356">
                  <c:v>1435</c:v>
                </c:pt>
                <c:pt idx="357">
                  <c:v>1436</c:v>
                </c:pt>
                <c:pt idx="358">
                  <c:v>1437</c:v>
                </c:pt>
                <c:pt idx="359">
                  <c:v>1438</c:v>
                </c:pt>
                <c:pt idx="360">
                  <c:v>1439</c:v>
                </c:pt>
                <c:pt idx="361">
                  <c:v>1440</c:v>
                </c:pt>
                <c:pt idx="362">
                  <c:v>1441</c:v>
                </c:pt>
                <c:pt idx="363">
                  <c:v>1442</c:v>
                </c:pt>
                <c:pt idx="364">
                  <c:v>1443</c:v>
                </c:pt>
                <c:pt idx="365">
                  <c:v>1444</c:v>
                </c:pt>
                <c:pt idx="366">
                  <c:v>1445</c:v>
                </c:pt>
                <c:pt idx="367">
                  <c:v>1446</c:v>
                </c:pt>
                <c:pt idx="368">
                  <c:v>1447</c:v>
                </c:pt>
                <c:pt idx="369">
                  <c:v>1448</c:v>
                </c:pt>
                <c:pt idx="370">
                  <c:v>1449</c:v>
                </c:pt>
                <c:pt idx="371">
                  <c:v>1450</c:v>
                </c:pt>
                <c:pt idx="372">
                  <c:v>1451</c:v>
                </c:pt>
                <c:pt idx="373">
                  <c:v>1452</c:v>
                </c:pt>
                <c:pt idx="374">
                  <c:v>1453</c:v>
                </c:pt>
                <c:pt idx="375">
                  <c:v>1454</c:v>
                </c:pt>
                <c:pt idx="376">
                  <c:v>1455</c:v>
                </c:pt>
                <c:pt idx="377">
                  <c:v>1456</c:v>
                </c:pt>
                <c:pt idx="378">
                  <c:v>1457</c:v>
                </c:pt>
                <c:pt idx="379">
                  <c:v>1458</c:v>
                </c:pt>
                <c:pt idx="380">
                  <c:v>1459</c:v>
                </c:pt>
                <c:pt idx="381">
                  <c:v>1460</c:v>
                </c:pt>
                <c:pt idx="382">
                  <c:v>1461</c:v>
                </c:pt>
                <c:pt idx="383">
                  <c:v>1462</c:v>
                </c:pt>
                <c:pt idx="384">
                  <c:v>1463</c:v>
                </c:pt>
                <c:pt idx="385">
                  <c:v>1464</c:v>
                </c:pt>
                <c:pt idx="386">
                  <c:v>1465</c:v>
                </c:pt>
                <c:pt idx="387">
                  <c:v>1466</c:v>
                </c:pt>
                <c:pt idx="388">
                  <c:v>1467</c:v>
                </c:pt>
                <c:pt idx="389">
                  <c:v>1468</c:v>
                </c:pt>
                <c:pt idx="390">
                  <c:v>1469</c:v>
                </c:pt>
                <c:pt idx="391">
                  <c:v>1470</c:v>
                </c:pt>
                <c:pt idx="392">
                  <c:v>1471</c:v>
                </c:pt>
                <c:pt idx="393">
                  <c:v>1472</c:v>
                </c:pt>
                <c:pt idx="394">
                  <c:v>1473</c:v>
                </c:pt>
                <c:pt idx="395">
                  <c:v>1474</c:v>
                </c:pt>
                <c:pt idx="396">
                  <c:v>1475</c:v>
                </c:pt>
                <c:pt idx="397">
                  <c:v>1476</c:v>
                </c:pt>
                <c:pt idx="398">
                  <c:v>1477</c:v>
                </c:pt>
                <c:pt idx="399">
                  <c:v>1478</c:v>
                </c:pt>
                <c:pt idx="400">
                  <c:v>1479</c:v>
                </c:pt>
                <c:pt idx="401">
                  <c:v>1480</c:v>
                </c:pt>
                <c:pt idx="402">
                  <c:v>1481</c:v>
                </c:pt>
                <c:pt idx="403">
                  <c:v>1482</c:v>
                </c:pt>
                <c:pt idx="404">
                  <c:v>1483</c:v>
                </c:pt>
                <c:pt idx="405">
                  <c:v>1484</c:v>
                </c:pt>
                <c:pt idx="406">
                  <c:v>1485</c:v>
                </c:pt>
                <c:pt idx="407">
                  <c:v>1486</c:v>
                </c:pt>
                <c:pt idx="408">
                  <c:v>1487</c:v>
                </c:pt>
                <c:pt idx="409">
                  <c:v>1488</c:v>
                </c:pt>
                <c:pt idx="410">
                  <c:v>1489</c:v>
                </c:pt>
                <c:pt idx="411">
                  <c:v>1490</c:v>
                </c:pt>
                <c:pt idx="412">
                  <c:v>1491</c:v>
                </c:pt>
                <c:pt idx="413">
                  <c:v>1492</c:v>
                </c:pt>
                <c:pt idx="414">
                  <c:v>1493</c:v>
                </c:pt>
                <c:pt idx="415">
                  <c:v>1494</c:v>
                </c:pt>
                <c:pt idx="416">
                  <c:v>1495</c:v>
                </c:pt>
                <c:pt idx="417">
                  <c:v>1496</c:v>
                </c:pt>
                <c:pt idx="418">
                  <c:v>1497</c:v>
                </c:pt>
                <c:pt idx="419">
                  <c:v>1498</c:v>
                </c:pt>
                <c:pt idx="420">
                  <c:v>1499</c:v>
                </c:pt>
                <c:pt idx="421">
                  <c:v>1500</c:v>
                </c:pt>
                <c:pt idx="422">
                  <c:v>1501</c:v>
                </c:pt>
                <c:pt idx="423">
                  <c:v>1502</c:v>
                </c:pt>
                <c:pt idx="424">
                  <c:v>1503</c:v>
                </c:pt>
                <c:pt idx="425">
                  <c:v>1504</c:v>
                </c:pt>
                <c:pt idx="426">
                  <c:v>1505</c:v>
                </c:pt>
                <c:pt idx="427">
                  <c:v>1506</c:v>
                </c:pt>
                <c:pt idx="428">
                  <c:v>1507</c:v>
                </c:pt>
                <c:pt idx="429">
                  <c:v>1508</c:v>
                </c:pt>
                <c:pt idx="430">
                  <c:v>1509</c:v>
                </c:pt>
                <c:pt idx="431">
                  <c:v>1510</c:v>
                </c:pt>
                <c:pt idx="432">
                  <c:v>1511</c:v>
                </c:pt>
                <c:pt idx="433">
                  <c:v>1512</c:v>
                </c:pt>
                <c:pt idx="434">
                  <c:v>1513</c:v>
                </c:pt>
                <c:pt idx="435">
                  <c:v>1514</c:v>
                </c:pt>
                <c:pt idx="436">
                  <c:v>1515</c:v>
                </c:pt>
                <c:pt idx="437">
                  <c:v>1516</c:v>
                </c:pt>
                <c:pt idx="438">
                  <c:v>1517</c:v>
                </c:pt>
                <c:pt idx="439">
                  <c:v>1518</c:v>
                </c:pt>
                <c:pt idx="440">
                  <c:v>1519</c:v>
                </c:pt>
                <c:pt idx="441">
                  <c:v>1520</c:v>
                </c:pt>
                <c:pt idx="442">
                  <c:v>1521</c:v>
                </c:pt>
                <c:pt idx="443">
                  <c:v>1522</c:v>
                </c:pt>
                <c:pt idx="444">
                  <c:v>1523</c:v>
                </c:pt>
                <c:pt idx="445">
                  <c:v>1524</c:v>
                </c:pt>
                <c:pt idx="446">
                  <c:v>1525</c:v>
                </c:pt>
                <c:pt idx="447">
                  <c:v>1526</c:v>
                </c:pt>
                <c:pt idx="448">
                  <c:v>1527</c:v>
                </c:pt>
                <c:pt idx="449">
                  <c:v>1528</c:v>
                </c:pt>
                <c:pt idx="450">
                  <c:v>1529</c:v>
                </c:pt>
                <c:pt idx="451">
                  <c:v>1530</c:v>
                </c:pt>
                <c:pt idx="452">
                  <c:v>1531</c:v>
                </c:pt>
                <c:pt idx="453">
                  <c:v>1532</c:v>
                </c:pt>
                <c:pt idx="454">
                  <c:v>1533</c:v>
                </c:pt>
                <c:pt idx="455">
                  <c:v>1534</c:v>
                </c:pt>
                <c:pt idx="456">
                  <c:v>1535</c:v>
                </c:pt>
                <c:pt idx="457">
                  <c:v>1536</c:v>
                </c:pt>
                <c:pt idx="458">
                  <c:v>1537</c:v>
                </c:pt>
                <c:pt idx="459">
                  <c:v>1538</c:v>
                </c:pt>
                <c:pt idx="460">
                  <c:v>1539</c:v>
                </c:pt>
                <c:pt idx="461">
                  <c:v>1540</c:v>
                </c:pt>
                <c:pt idx="462">
                  <c:v>1541</c:v>
                </c:pt>
                <c:pt idx="463">
                  <c:v>1542</c:v>
                </c:pt>
                <c:pt idx="464">
                  <c:v>1543</c:v>
                </c:pt>
                <c:pt idx="465">
                  <c:v>1544</c:v>
                </c:pt>
                <c:pt idx="466">
                  <c:v>1545</c:v>
                </c:pt>
                <c:pt idx="467">
                  <c:v>1546</c:v>
                </c:pt>
                <c:pt idx="468">
                  <c:v>1547</c:v>
                </c:pt>
                <c:pt idx="469">
                  <c:v>1548</c:v>
                </c:pt>
                <c:pt idx="470">
                  <c:v>1549</c:v>
                </c:pt>
                <c:pt idx="471">
                  <c:v>1550</c:v>
                </c:pt>
                <c:pt idx="472">
                  <c:v>1551</c:v>
                </c:pt>
                <c:pt idx="473">
                  <c:v>1552</c:v>
                </c:pt>
                <c:pt idx="474">
                  <c:v>1553</c:v>
                </c:pt>
                <c:pt idx="475">
                  <c:v>1554</c:v>
                </c:pt>
                <c:pt idx="476">
                  <c:v>1555</c:v>
                </c:pt>
                <c:pt idx="477">
                  <c:v>1556</c:v>
                </c:pt>
                <c:pt idx="478">
                  <c:v>1557</c:v>
                </c:pt>
                <c:pt idx="479">
                  <c:v>1558</c:v>
                </c:pt>
                <c:pt idx="480">
                  <c:v>1559</c:v>
                </c:pt>
                <c:pt idx="481">
                  <c:v>1560</c:v>
                </c:pt>
                <c:pt idx="482">
                  <c:v>1561</c:v>
                </c:pt>
                <c:pt idx="483">
                  <c:v>1562</c:v>
                </c:pt>
                <c:pt idx="484">
                  <c:v>1563</c:v>
                </c:pt>
                <c:pt idx="485">
                  <c:v>1564</c:v>
                </c:pt>
                <c:pt idx="486">
                  <c:v>1565</c:v>
                </c:pt>
                <c:pt idx="487">
                  <c:v>1566</c:v>
                </c:pt>
                <c:pt idx="488">
                  <c:v>1567</c:v>
                </c:pt>
                <c:pt idx="489">
                  <c:v>1568</c:v>
                </c:pt>
                <c:pt idx="490">
                  <c:v>1569</c:v>
                </c:pt>
                <c:pt idx="491">
                  <c:v>1570</c:v>
                </c:pt>
                <c:pt idx="492">
                  <c:v>1571</c:v>
                </c:pt>
                <c:pt idx="493">
                  <c:v>1572</c:v>
                </c:pt>
                <c:pt idx="494">
                  <c:v>1573</c:v>
                </c:pt>
                <c:pt idx="495">
                  <c:v>1574</c:v>
                </c:pt>
                <c:pt idx="496">
                  <c:v>1575</c:v>
                </c:pt>
                <c:pt idx="497">
                  <c:v>1576</c:v>
                </c:pt>
                <c:pt idx="498">
                  <c:v>1577</c:v>
                </c:pt>
                <c:pt idx="499">
                  <c:v>1578</c:v>
                </c:pt>
                <c:pt idx="500">
                  <c:v>1579</c:v>
                </c:pt>
                <c:pt idx="501">
                  <c:v>1580</c:v>
                </c:pt>
                <c:pt idx="502">
                  <c:v>1581</c:v>
                </c:pt>
                <c:pt idx="503">
                  <c:v>1582</c:v>
                </c:pt>
                <c:pt idx="504">
                  <c:v>1583</c:v>
                </c:pt>
                <c:pt idx="505">
                  <c:v>1584</c:v>
                </c:pt>
                <c:pt idx="506">
                  <c:v>1585</c:v>
                </c:pt>
                <c:pt idx="507">
                  <c:v>1586</c:v>
                </c:pt>
                <c:pt idx="508">
                  <c:v>1587</c:v>
                </c:pt>
                <c:pt idx="509">
                  <c:v>1588</c:v>
                </c:pt>
                <c:pt idx="510">
                  <c:v>1589</c:v>
                </c:pt>
              </c:numCache>
            </c:numRef>
          </c:xVal>
          <c:yVal>
            <c:numRef>
              <c:f>Graph!$H$1081:$H$1589</c:f>
              <c:numCache>
                <c:formatCode>General</c:formatCode>
                <c:ptCount val="50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A-4538-8967-96823E4F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9712"/>
        <c:axId val="195890192"/>
      </c:scatterChart>
      <c:valAx>
        <c:axId val="195889712"/>
        <c:scaling>
          <c:orientation val="minMax"/>
          <c:max val="1589"/>
          <c:min val="1079"/>
        </c:scaling>
        <c:delete val="0"/>
        <c:axPos val="b"/>
        <c:numFmt formatCode="General" sourceLinked="1"/>
        <c:majorTickMark val="out"/>
        <c:minorTickMark val="none"/>
        <c:tickLblPos val="nextTo"/>
        <c:crossAx val="195890192"/>
        <c:crosses val="autoZero"/>
        <c:crossBetween val="midCat"/>
      </c:valAx>
      <c:valAx>
        <c:axId val="195890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889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B9931-501F-8E44-18C0-0C0BD5DE2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529</xdr:row>
      <xdr:rowOff>0</xdr:rowOff>
    </xdr:from>
    <xdr:to>
      <xdr:col>14</xdr:col>
      <xdr:colOff>304800</xdr:colOff>
      <xdr:row>543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CC1AA-536E-EBD0-F242-4D52162B9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1079</xdr:row>
      <xdr:rowOff>0</xdr:rowOff>
    </xdr:from>
    <xdr:to>
      <xdr:col>14</xdr:col>
      <xdr:colOff>304800</xdr:colOff>
      <xdr:row>1093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B399B-E600-C942-440C-919BF6C39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3C7A-AFBE-4F10-989F-496F29CB3E42}">
  <dimension ref="A1:BH1655"/>
  <sheetViews>
    <sheetView tabSelected="1" workbookViewId="0">
      <selection activeCell="A1592" sqref="A1592:A1655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" bestFit="1" customWidth="1"/>
    <col min="11" max="13" width="10" bestFit="1" customWidth="1"/>
    <col min="14" max="14" width="11" bestFit="1" customWidth="1"/>
    <col min="15" max="15" width="9" bestFit="1" customWidth="1"/>
    <col min="57" max="57" width="5.28515625" bestFit="1" customWidth="1"/>
    <col min="58" max="58" width="5.140625" bestFit="1" customWidth="1"/>
    <col min="59" max="59" width="11" bestFit="1" customWidth="1"/>
    <col min="60" max="60" width="9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38.399529000000008</v>
      </c>
      <c r="K3">
        <v>13.912456000000001</v>
      </c>
    </row>
    <row r="4" spans="1:60" x14ac:dyDescent="0.25">
      <c r="A4">
        <v>3</v>
      </c>
      <c r="B4">
        <v>56.971790000000013</v>
      </c>
      <c r="C4">
        <v>8.5012489999999996</v>
      </c>
      <c r="F4">
        <v>42.56708900000001</v>
      </c>
      <c r="G4">
        <v>7.5763499999999997</v>
      </c>
    </row>
    <row r="5" spans="1:60" x14ac:dyDescent="0.25">
      <c r="A5">
        <v>4</v>
      </c>
      <c r="B5">
        <v>56.996841000000011</v>
      </c>
      <c r="C5">
        <v>8.4797550000000008</v>
      </c>
      <c r="F5">
        <v>42.711670000000012</v>
      </c>
      <c r="G5">
        <v>7.5819169999999998</v>
      </c>
    </row>
    <row r="6" spans="1:60" x14ac:dyDescent="0.25">
      <c r="A6">
        <v>5</v>
      </c>
      <c r="B6">
        <v>56.996841000000011</v>
      </c>
      <c r="C6">
        <v>8.4797550000000008</v>
      </c>
      <c r="F6">
        <v>42.711670000000012</v>
      </c>
      <c r="G6">
        <v>7.5819169999999998</v>
      </c>
    </row>
    <row r="7" spans="1:60" x14ac:dyDescent="0.25">
      <c r="A7">
        <v>6</v>
      </c>
      <c r="B7">
        <v>56.996841000000011</v>
      </c>
      <c r="C7">
        <v>8.4797550000000008</v>
      </c>
      <c r="F7">
        <v>42.711670000000012</v>
      </c>
      <c r="G7">
        <v>7.5819169999999998</v>
      </c>
    </row>
    <row r="8" spans="1:60" x14ac:dyDescent="0.25">
      <c r="A8">
        <v>7</v>
      </c>
      <c r="B8">
        <v>56.996841000000011</v>
      </c>
      <c r="C8">
        <v>8.4797550000000008</v>
      </c>
      <c r="F8">
        <v>42.711670000000012</v>
      </c>
      <c r="G8">
        <v>7.5819169999999998</v>
      </c>
    </row>
    <row r="9" spans="1:60" x14ac:dyDescent="0.25">
      <c r="A9">
        <v>8</v>
      </c>
      <c r="B9">
        <v>56.996841000000011</v>
      </c>
      <c r="C9">
        <v>8.4797550000000008</v>
      </c>
      <c r="F9">
        <v>42.711670000000012</v>
      </c>
      <c r="G9">
        <v>7.5819169999999998</v>
      </c>
    </row>
    <row r="10" spans="1:60" x14ac:dyDescent="0.25">
      <c r="A10">
        <v>9</v>
      </c>
      <c r="B10">
        <v>56.996841000000011</v>
      </c>
      <c r="C10">
        <v>8.4797550000000008</v>
      </c>
      <c r="F10">
        <v>42.711670000000012</v>
      </c>
      <c r="G10">
        <v>7.5819169999999998</v>
      </c>
    </row>
    <row r="11" spans="1:60" x14ac:dyDescent="0.25">
      <c r="A11">
        <v>10</v>
      </c>
      <c r="B11">
        <v>56.996841000000011</v>
      </c>
      <c r="C11">
        <v>8.4797550000000008</v>
      </c>
      <c r="F11">
        <v>42.711670000000012</v>
      </c>
      <c r="G11">
        <v>7.5819169999999998</v>
      </c>
    </row>
    <row r="12" spans="1:60" x14ac:dyDescent="0.25">
      <c r="A12">
        <v>11</v>
      </c>
      <c r="B12">
        <v>56.996841000000011</v>
      </c>
      <c r="C12">
        <v>8.4797550000000008</v>
      </c>
      <c r="F12">
        <v>42.711670000000012</v>
      </c>
      <c r="G12">
        <v>7.5819169999999998</v>
      </c>
    </row>
    <row r="13" spans="1:60" x14ac:dyDescent="0.25">
      <c r="A13">
        <v>12</v>
      </c>
      <c r="B13">
        <v>56.996841000000011</v>
      </c>
      <c r="C13">
        <v>8.4797550000000008</v>
      </c>
      <c r="F13">
        <v>42.711670000000012</v>
      </c>
      <c r="G13">
        <v>7.5819169999999998</v>
      </c>
    </row>
    <row r="14" spans="1:60" x14ac:dyDescent="0.25">
      <c r="A14">
        <v>13</v>
      </c>
      <c r="B14">
        <v>56.996841000000011</v>
      </c>
      <c r="C14">
        <v>8.4797550000000008</v>
      </c>
      <c r="F14">
        <v>42.711670000000012</v>
      </c>
      <c r="G14">
        <v>7.5819169999999998</v>
      </c>
    </row>
    <row r="15" spans="1:60" x14ac:dyDescent="0.25">
      <c r="A15">
        <v>14</v>
      </c>
      <c r="B15">
        <v>56.996841000000011</v>
      </c>
      <c r="C15">
        <v>8.4797550000000008</v>
      </c>
      <c r="F15">
        <v>42.711670000000012</v>
      </c>
      <c r="G15">
        <v>7.5819169999999998</v>
      </c>
    </row>
    <row r="16" spans="1:60" x14ac:dyDescent="0.25">
      <c r="A16">
        <v>15</v>
      </c>
      <c r="B16">
        <v>56.996841000000011</v>
      </c>
      <c r="C16">
        <v>8.4797550000000008</v>
      </c>
      <c r="F16">
        <v>42.711670000000012</v>
      </c>
      <c r="G16">
        <v>7.5819169999999998</v>
      </c>
      <c r="H16">
        <v>48.928349000000011</v>
      </c>
      <c r="I16">
        <v>3.4891960000000002</v>
      </c>
    </row>
    <row r="17" spans="1:9" x14ac:dyDescent="0.25">
      <c r="A17">
        <v>16</v>
      </c>
      <c r="B17">
        <v>56.996841000000011</v>
      </c>
      <c r="C17">
        <v>8.4797550000000008</v>
      </c>
      <c r="F17">
        <v>42.711670000000012</v>
      </c>
      <c r="G17">
        <v>7.5819169999999998</v>
      </c>
      <c r="H17">
        <v>48.928349000000011</v>
      </c>
      <c r="I17">
        <v>3.4891960000000002</v>
      </c>
    </row>
    <row r="18" spans="1:9" x14ac:dyDescent="0.25">
      <c r="A18">
        <v>17</v>
      </c>
      <c r="B18">
        <v>56.996841000000011</v>
      </c>
      <c r="C18">
        <v>8.4797550000000008</v>
      </c>
      <c r="F18">
        <v>42.711670000000012</v>
      </c>
      <c r="G18">
        <v>7.5819169999999998</v>
      </c>
      <c r="H18">
        <v>48.928349000000011</v>
      </c>
      <c r="I18">
        <v>3.4891960000000002</v>
      </c>
    </row>
    <row r="19" spans="1:9" x14ac:dyDescent="0.25">
      <c r="A19">
        <v>18</v>
      </c>
      <c r="B19">
        <v>56.996841000000011</v>
      </c>
      <c r="C19">
        <v>8.4797550000000008</v>
      </c>
      <c r="F19">
        <v>42.711670000000012</v>
      </c>
      <c r="G19">
        <v>7.5819169999999998</v>
      </c>
      <c r="H19">
        <v>48.928349000000011</v>
      </c>
      <c r="I19">
        <v>3.4891960000000002</v>
      </c>
    </row>
    <row r="20" spans="1:9" x14ac:dyDescent="0.25">
      <c r="A20">
        <v>19</v>
      </c>
      <c r="B20">
        <v>56.996841000000011</v>
      </c>
      <c r="C20">
        <v>8.4797550000000008</v>
      </c>
      <c r="F20">
        <v>42.711670000000012</v>
      </c>
      <c r="G20">
        <v>7.5819169999999998</v>
      </c>
      <c r="H20">
        <v>48.928349000000011</v>
      </c>
      <c r="I20">
        <v>3.4891960000000002</v>
      </c>
    </row>
    <row r="21" spans="1:9" x14ac:dyDescent="0.25">
      <c r="A21">
        <v>20</v>
      </c>
      <c r="B21">
        <v>56.996841000000011</v>
      </c>
      <c r="C21">
        <v>8.4797550000000008</v>
      </c>
      <c r="F21">
        <v>42.711670000000012</v>
      </c>
      <c r="G21">
        <v>7.5819169999999998</v>
      </c>
      <c r="H21">
        <v>48.928349000000011</v>
      </c>
      <c r="I21">
        <v>3.4891960000000002</v>
      </c>
    </row>
    <row r="22" spans="1:9" x14ac:dyDescent="0.25">
      <c r="A22">
        <v>21</v>
      </c>
      <c r="B22">
        <v>56.996841000000011</v>
      </c>
      <c r="C22">
        <v>8.4797550000000008</v>
      </c>
      <c r="F22">
        <v>42.711670000000012</v>
      </c>
      <c r="G22">
        <v>7.5819169999999998</v>
      </c>
      <c r="H22">
        <v>48.928349000000011</v>
      </c>
      <c r="I22">
        <v>3.4891960000000002</v>
      </c>
    </row>
    <row r="23" spans="1:9" x14ac:dyDescent="0.25">
      <c r="A23">
        <v>22</v>
      </c>
      <c r="B23">
        <v>56.996841000000011</v>
      </c>
      <c r="C23">
        <v>8.5296500000000002</v>
      </c>
      <c r="F23">
        <v>42.711670000000012</v>
      </c>
      <c r="G23">
        <v>7.5819169999999998</v>
      </c>
      <c r="H23">
        <v>48.928349000000011</v>
      </c>
      <c r="I23">
        <v>3.4891960000000002</v>
      </c>
    </row>
    <row r="24" spans="1:9" x14ac:dyDescent="0.25">
      <c r="A24">
        <v>23</v>
      </c>
      <c r="B24">
        <v>56.996841000000011</v>
      </c>
      <c r="C24">
        <v>8.5296500000000002</v>
      </c>
      <c r="F24">
        <v>42.711670000000012</v>
      </c>
      <c r="G24">
        <v>7.5819169999999998</v>
      </c>
      <c r="H24">
        <v>48.928349000000011</v>
      </c>
      <c r="I24">
        <v>3.4891960000000002</v>
      </c>
    </row>
    <row r="25" spans="1:9" x14ac:dyDescent="0.25">
      <c r="A25">
        <v>24</v>
      </c>
      <c r="B25">
        <v>56.996841000000011</v>
      </c>
      <c r="C25">
        <v>8.5296500000000002</v>
      </c>
      <c r="F25">
        <v>42.711670000000012</v>
      </c>
      <c r="G25">
        <v>7.5819169999999998</v>
      </c>
      <c r="H25">
        <v>48.928349000000011</v>
      </c>
      <c r="I25">
        <v>3.4891960000000002</v>
      </c>
    </row>
    <row r="26" spans="1:9" x14ac:dyDescent="0.25">
      <c r="A26">
        <v>25</v>
      </c>
      <c r="B26">
        <v>56.996841000000011</v>
      </c>
      <c r="C26">
        <v>8.5296500000000002</v>
      </c>
      <c r="F26">
        <v>42.56708900000001</v>
      </c>
      <c r="G26">
        <v>7.5763499999999997</v>
      </c>
      <c r="H26">
        <v>48.928349000000011</v>
      </c>
      <c r="I26">
        <v>3.4891960000000002</v>
      </c>
    </row>
    <row r="27" spans="1:9" x14ac:dyDescent="0.25">
      <c r="A27">
        <v>26</v>
      </c>
      <c r="B27">
        <v>56.996841000000011</v>
      </c>
      <c r="C27">
        <v>8.5296500000000002</v>
      </c>
      <c r="D27">
        <v>64.551338000000015</v>
      </c>
      <c r="E27">
        <v>6.4930570000000003</v>
      </c>
      <c r="H27">
        <v>48.928349000000011</v>
      </c>
      <c r="I27">
        <v>3.4891960000000002</v>
      </c>
    </row>
    <row r="28" spans="1:9" x14ac:dyDescent="0.25">
      <c r="A28">
        <v>27</v>
      </c>
      <c r="B28">
        <v>56.996841000000011</v>
      </c>
      <c r="C28">
        <v>8.5296500000000002</v>
      </c>
      <c r="D28">
        <v>64.588963000000007</v>
      </c>
      <c r="E28">
        <v>6.4845009999999998</v>
      </c>
      <c r="H28">
        <v>48.928349000000011</v>
      </c>
      <c r="I28">
        <v>3.4891960000000002</v>
      </c>
    </row>
    <row r="29" spans="1:9" x14ac:dyDescent="0.25">
      <c r="A29">
        <v>28</v>
      </c>
      <c r="B29">
        <v>56.996841000000011</v>
      </c>
      <c r="C29">
        <v>8.5296500000000002</v>
      </c>
      <c r="D29">
        <v>64.588963000000007</v>
      </c>
      <c r="E29">
        <v>6.4845009999999998</v>
      </c>
      <c r="H29">
        <v>48.928349000000011</v>
      </c>
      <c r="I29">
        <v>3.4891960000000002</v>
      </c>
    </row>
    <row r="30" spans="1:9" x14ac:dyDescent="0.25">
      <c r="A30">
        <v>29</v>
      </c>
      <c r="B30">
        <v>56.971790000000013</v>
      </c>
      <c r="C30">
        <v>8.5012489999999996</v>
      </c>
      <c r="D30">
        <v>64.588963000000007</v>
      </c>
      <c r="E30">
        <v>6.4845009999999998</v>
      </c>
      <c r="H30">
        <v>48.928349000000011</v>
      </c>
      <c r="I30">
        <v>3.4891960000000002</v>
      </c>
    </row>
    <row r="31" spans="1:9" x14ac:dyDescent="0.25">
      <c r="A31">
        <v>30</v>
      </c>
      <c r="D31">
        <v>64.588963000000007</v>
      </c>
      <c r="E31">
        <v>6.4845009999999998</v>
      </c>
      <c r="H31">
        <v>48.928349000000011</v>
      </c>
      <c r="I31">
        <v>3.4891960000000002</v>
      </c>
    </row>
    <row r="32" spans="1:9" x14ac:dyDescent="0.25">
      <c r="A32">
        <v>31</v>
      </c>
      <c r="D32">
        <v>64.588963000000007</v>
      </c>
      <c r="E32">
        <v>6.4845009999999998</v>
      </c>
      <c r="H32">
        <v>48.928349000000011</v>
      </c>
      <c r="I32">
        <v>3.4891960000000002</v>
      </c>
    </row>
    <row r="33" spans="1:9" x14ac:dyDescent="0.25">
      <c r="A33">
        <v>32</v>
      </c>
      <c r="D33">
        <v>64.588963000000007</v>
      </c>
      <c r="E33">
        <v>6.4845009999999998</v>
      </c>
      <c r="H33">
        <v>48.928349000000011</v>
      </c>
      <c r="I33">
        <v>3.4891960000000002</v>
      </c>
    </row>
    <row r="34" spans="1:9" x14ac:dyDescent="0.25">
      <c r="A34">
        <v>33</v>
      </c>
      <c r="D34">
        <v>64.588963000000007</v>
      </c>
      <c r="E34">
        <v>6.4845009999999998</v>
      </c>
      <c r="H34">
        <v>48.928349000000011</v>
      </c>
      <c r="I34">
        <v>3.4891960000000002</v>
      </c>
    </row>
    <row r="35" spans="1:9" x14ac:dyDescent="0.25">
      <c r="A35">
        <v>34</v>
      </c>
      <c r="D35">
        <v>64.588963000000007</v>
      </c>
      <c r="E35">
        <v>6.4845009999999998</v>
      </c>
      <c r="F35">
        <v>54.793037000000012</v>
      </c>
      <c r="G35">
        <v>9.5961400000000001</v>
      </c>
      <c r="H35">
        <v>48.928349000000011</v>
      </c>
      <c r="I35">
        <v>3.4891960000000002</v>
      </c>
    </row>
    <row r="36" spans="1:9" x14ac:dyDescent="0.25">
      <c r="A36">
        <v>35</v>
      </c>
      <c r="D36">
        <v>64.588963000000007</v>
      </c>
      <c r="E36">
        <v>6.4845009999999998</v>
      </c>
      <c r="F36">
        <v>54.899014000000008</v>
      </c>
      <c r="G36">
        <v>9.6270140000000008</v>
      </c>
      <c r="H36">
        <v>48.928349000000011</v>
      </c>
      <c r="I36">
        <v>3.4891960000000002</v>
      </c>
    </row>
    <row r="37" spans="1:9" x14ac:dyDescent="0.25">
      <c r="A37">
        <v>36</v>
      </c>
      <c r="D37">
        <v>64.588963000000007</v>
      </c>
      <c r="E37">
        <v>6.4845009999999998</v>
      </c>
      <c r="F37">
        <v>54.899014000000008</v>
      </c>
      <c r="G37">
        <v>9.6270140000000008</v>
      </c>
      <c r="H37">
        <v>48.928349000000011</v>
      </c>
      <c r="I37">
        <v>3.4891960000000002</v>
      </c>
    </row>
    <row r="38" spans="1:9" x14ac:dyDescent="0.25">
      <c r="A38">
        <v>37</v>
      </c>
      <c r="D38">
        <v>64.588963000000007</v>
      </c>
      <c r="E38">
        <v>6.4845009999999998</v>
      </c>
      <c r="F38">
        <v>54.899014000000008</v>
      </c>
      <c r="G38">
        <v>9.6270140000000008</v>
      </c>
      <c r="H38">
        <v>48.928349000000011</v>
      </c>
      <c r="I38">
        <v>3.4891960000000002</v>
      </c>
    </row>
    <row r="39" spans="1:9" x14ac:dyDescent="0.25">
      <c r="A39">
        <v>38</v>
      </c>
      <c r="D39">
        <v>64.588963000000007</v>
      </c>
      <c r="E39">
        <v>6.4845009999999998</v>
      </c>
      <c r="F39">
        <v>54.899014000000008</v>
      </c>
      <c r="G39">
        <v>9.6270140000000008</v>
      </c>
      <c r="H39">
        <v>48.928349000000011</v>
      </c>
      <c r="I39">
        <v>3.4891960000000002</v>
      </c>
    </row>
    <row r="40" spans="1:9" x14ac:dyDescent="0.25">
      <c r="A40">
        <v>39</v>
      </c>
      <c r="D40">
        <v>64.588963000000007</v>
      </c>
      <c r="E40">
        <v>6.4845009999999998</v>
      </c>
      <c r="F40">
        <v>54.899014000000008</v>
      </c>
      <c r="G40">
        <v>9.6270140000000008</v>
      </c>
      <c r="H40">
        <v>48.928349000000011</v>
      </c>
      <c r="I40">
        <v>3.4891960000000002</v>
      </c>
    </row>
    <row r="41" spans="1:9" x14ac:dyDescent="0.25">
      <c r="A41">
        <v>40</v>
      </c>
      <c r="D41">
        <v>64.588963000000007</v>
      </c>
      <c r="E41">
        <v>6.4845009999999998</v>
      </c>
      <c r="F41">
        <v>54.899014000000008</v>
      </c>
      <c r="G41">
        <v>9.6270140000000008</v>
      </c>
      <c r="H41">
        <v>48.928349000000011</v>
      </c>
      <c r="I41">
        <v>3.4891960000000002</v>
      </c>
    </row>
    <row r="42" spans="1:9" x14ac:dyDescent="0.25">
      <c r="A42">
        <v>41</v>
      </c>
      <c r="D42">
        <v>64.588963000000007</v>
      </c>
      <c r="E42">
        <v>6.4845009999999998</v>
      </c>
      <c r="F42">
        <v>54.899014000000008</v>
      </c>
      <c r="G42">
        <v>9.6270140000000008</v>
      </c>
      <c r="H42">
        <v>48.928349000000011</v>
      </c>
      <c r="I42">
        <v>3.4891960000000002</v>
      </c>
    </row>
    <row r="43" spans="1:9" x14ac:dyDescent="0.25">
      <c r="A43">
        <v>42</v>
      </c>
      <c r="D43">
        <v>64.588963000000007</v>
      </c>
      <c r="E43">
        <v>6.4845009999999998</v>
      </c>
      <c r="F43">
        <v>54.899014000000008</v>
      </c>
      <c r="G43">
        <v>9.6270140000000008</v>
      </c>
    </row>
    <row r="44" spans="1:9" x14ac:dyDescent="0.25">
      <c r="A44">
        <v>43</v>
      </c>
      <c r="D44">
        <v>64.588963000000007</v>
      </c>
      <c r="E44">
        <v>6.4845009999999998</v>
      </c>
      <c r="F44">
        <v>54.899014000000008</v>
      </c>
      <c r="G44">
        <v>9.6270140000000008</v>
      </c>
    </row>
    <row r="45" spans="1:9" x14ac:dyDescent="0.25">
      <c r="A45">
        <v>44</v>
      </c>
      <c r="B45">
        <v>72.351377000000014</v>
      </c>
      <c r="C45">
        <v>10.444642999999999</v>
      </c>
      <c r="D45">
        <v>64.588963000000007</v>
      </c>
      <c r="E45">
        <v>6.4845009999999998</v>
      </c>
      <c r="F45">
        <v>54.899014000000008</v>
      </c>
      <c r="G45">
        <v>9.6270140000000008</v>
      </c>
    </row>
    <row r="46" spans="1:9" x14ac:dyDescent="0.25">
      <c r="A46">
        <v>45</v>
      </c>
      <c r="B46">
        <v>72.388979000000006</v>
      </c>
      <c r="C46">
        <v>10.467397999999999</v>
      </c>
      <c r="D46">
        <v>64.588963000000007</v>
      </c>
      <c r="E46">
        <v>6.4845009999999998</v>
      </c>
      <c r="F46">
        <v>54.899014000000008</v>
      </c>
      <c r="G46">
        <v>9.6270140000000008</v>
      </c>
    </row>
    <row r="47" spans="1:9" x14ac:dyDescent="0.25">
      <c r="A47">
        <v>46</v>
      </c>
      <c r="B47">
        <v>72.388979000000006</v>
      </c>
      <c r="C47">
        <v>10.467397999999999</v>
      </c>
      <c r="D47">
        <v>64.588963000000007</v>
      </c>
      <c r="E47">
        <v>6.4845009999999998</v>
      </c>
      <c r="F47">
        <v>54.899014000000008</v>
      </c>
      <c r="G47">
        <v>9.6270140000000008</v>
      </c>
    </row>
    <row r="48" spans="1:9" x14ac:dyDescent="0.25">
      <c r="A48">
        <v>47</v>
      </c>
      <c r="B48">
        <v>72.388979000000006</v>
      </c>
      <c r="C48">
        <v>10.467397999999999</v>
      </c>
      <c r="D48">
        <v>64.551338000000015</v>
      </c>
      <c r="E48">
        <v>6.4930570000000003</v>
      </c>
      <c r="F48">
        <v>54.899014000000008</v>
      </c>
      <c r="G48">
        <v>9.6270140000000008</v>
      </c>
    </row>
    <row r="49" spans="1:9" x14ac:dyDescent="0.25">
      <c r="A49">
        <v>48</v>
      </c>
      <c r="B49">
        <v>72.388979000000006</v>
      </c>
      <c r="C49">
        <v>10.467397999999999</v>
      </c>
      <c r="F49">
        <v>54.899014000000008</v>
      </c>
      <c r="G49">
        <v>9.6270140000000008</v>
      </c>
    </row>
    <row r="50" spans="1:9" x14ac:dyDescent="0.25">
      <c r="A50">
        <v>49</v>
      </c>
      <c r="B50">
        <v>72.388979000000006</v>
      </c>
      <c r="C50">
        <v>10.467397999999999</v>
      </c>
      <c r="F50">
        <v>54.899014000000008</v>
      </c>
      <c r="G50">
        <v>9.6270140000000008</v>
      </c>
    </row>
    <row r="51" spans="1:9" x14ac:dyDescent="0.25">
      <c r="A51">
        <v>50</v>
      </c>
      <c r="B51">
        <v>72.388979000000006</v>
      </c>
      <c r="C51">
        <v>10.467397999999999</v>
      </c>
      <c r="F51">
        <v>54.899014000000008</v>
      </c>
      <c r="G51">
        <v>9.6270140000000008</v>
      </c>
    </row>
    <row r="52" spans="1:9" x14ac:dyDescent="0.25">
      <c r="A52">
        <v>51</v>
      </c>
      <c r="B52">
        <v>72.388979000000006</v>
      </c>
      <c r="C52">
        <v>10.467397999999999</v>
      </c>
      <c r="F52">
        <v>54.899014000000008</v>
      </c>
      <c r="G52">
        <v>9.6270140000000008</v>
      </c>
    </row>
    <row r="53" spans="1:9" x14ac:dyDescent="0.25">
      <c r="A53">
        <v>52</v>
      </c>
      <c r="B53">
        <v>72.388979000000006</v>
      </c>
      <c r="C53">
        <v>10.467397999999999</v>
      </c>
      <c r="F53">
        <v>54.899014000000008</v>
      </c>
      <c r="G53">
        <v>9.6270140000000008</v>
      </c>
    </row>
    <row r="54" spans="1:9" x14ac:dyDescent="0.25">
      <c r="A54">
        <v>53</v>
      </c>
      <c r="B54">
        <v>72.388979000000006</v>
      </c>
      <c r="C54">
        <v>10.467397999999999</v>
      </c>
      <c r="F54">
        <v>54.793037000000012</v>
      </c>
      <c r="G54">
        <v>9.5961400000000001</v>
      </c>
    </row>
    <row r="55" spans="1:9" x14ac:dyDescent="0.25">
      <c r="A55">
        <v>54</v>
      </c>
      <c r="B55">
        <v>72.388979000000006</v>
      </c>
      <c r="C55">
        <v>10.467397999999999</v>
      </c>
      <c r="F55">
        <v>54.793037000000012</v>
      </c>
      <c r="G55">
        <v>9.5961400000000001</v>
      </c>
      <c r="H55">
        <v>64.346344000000016</v>
      </c>
      <c r="I55">
        <v>6.3229110000000004</v>
      </c>
    </row>
    <row r="56" spans="1:9" x14ac:dyDescent="0.25">
      <c r="A56">
        <v>55</v>
      </c>
      <c r="B56">
        <v>72.388979000000006</v>
      </c>
      <c r="C56">
        <v>10.467397999999999</v>
      </c>
      <c r="H56">
        <v>64.339176000000009</v>
      </c>
      <c r="I56">
        <v>6.2351330000000003</v>
      </c>
    </row>
    <row r="57" spans="1:9" x14ac:dyDescent="0.25">
      <c r="A57">
        <v>56</v>
      </c>
      <c r="B57">
        <v>72.388979000000006</v>
      </c>
      <c r="C57">
        <v>10.467397999999999</v>
      </c>
      <c r="H57">
        <v>64.339176000000009</v>
      </c>
      <c r="I57">
        <v>6.2351330000000003</v>
      </c>
    </row>
    <row r="58" spans="1:9" x14ac:dyDescent="0.25">
      <c r="A58">
        <v>57</v>
      </c>
      <c r="B58">
        <v>72.388979000000006</v>
      </c>
      <c r="C58">
        <v>10.467397999999999</v>
      </c>
      <c r="H58">
        <v>64.339176000000009</v>
      </c>
      <c r="I58">
        <v>6.2351330000000003</v>
      </c>
    </row>
    <row r="59" spans="1:9" x14ac:dyDescent="0.25">
      <c r="A59">
        <v>58</v>
      </c>
      <c r="B59">
        <v>72.388979000000006</v>
      </c>
      <c r="C59">
        <v>10.467397999999999</v>
      </c>
      <c r="H59">
        <v>64.339176000000009</v>
      </c>
      <c r="I59">
        <v>6.2351330000000003</v>
      </c>
    </row>
    <row r="60" spans="1:9" x14ac:dyDescent="0.25">
      <c r="A60">
        <v>59</v>
      </c>
      <c r="B60">
        <v>72.388979000000006</v>
      </c>
      <c r="C60">
        <v>10.467397999999999</v>
      </c>
      <c r="H60">
        <v>64.339176000000009</v>
      </c>
      <c r="I60">
        <v>6.2351330000000003</v>
      </c>
    </row>
    <row r="61" spans="1:9" x14ac:dyDescent="0.25">
      <c r="A61">
        <v>60</v>
      </c>
      <c r="B61">
        <v>72.388979000000006</v>
      </c>
      <c r="C61">
        <v>10.467397999999999</v>
      </c>
      <c r="H61">
        <v>64.339176000000009</v>
      </c>
      <c r="I61">
        <v>6.2351330000000003</v>
      </c>
    </row>
    <row r="62" spans="1:9" x14ac:dyDescent="0.25">
      <c r="A62">
        <v>61</v>
      </c>
      <c r="B62">
        <v>72.351377000000014</v>
      </c>
      <c r="C62">
        <v>10.444642999999999</v>
      </c>
      <c r="H62">
        <v>64.339176000000009</v>
      </c>
      <c r="I62">
        <v>6.2351330000000003</v>
      </c>
    </row>
    <row r="63" spans="1:9" x14ac:dyDescent="0.25">
      <c r="A63">
        <v>62</v>
      </c>
      <c r="B63">
        <v>72.351377000000014</v>
      </c>
      <c r="C63">
        <v>10.444642999999999</v>
      </c>
      <c r="D63">
        <v>78.725969000000006</v>
      </c>
      <c r="E63">
        <v>8.0858679999999996</v>
      </c>
      <c r="H63">
        <v>64.339176000000009</v>
      </c>
      <c r="I63">
        <v>6.2351330000000003</v>
      </c>
    </row>
    <row r="64" spans="1:9" x14ac:dyDescent="0.25">
      <c r="A64">
        <v>63</v>
      </c>
      <c r="D64">
        <v>78.76683700000001</v>
      </c>
      <c r="E64">
        <v>8.0974489999999992</v>
      </c>
      <c r="H64">
        <v>64.339176000000009</v>
      </c>
      <c r="I64">
        <v>6.2351330000000003</v>
      </c>
    </row>
    <row r="65" spans="1:9" x14ac:dyDescent="0.25">
      <c r="A65">
        <v>64</v>
      </c>
      <c r="D65">
        <v>78.76683700000001</v>
      </c>
      <c r="E65">
        <v>8.0974489999999992</v>
      </c>
      <c r="H65">
        <v>64.339176000000009</v>
      </c>
      <c r="I65">
        <v>6.2351330000000003</v>
      </c>
    </row>
    <row r="66" spans="1:9" x14ac:dyDescent="0.25">
      <c r="A66">
        <v>65</v>
      </c>
      <c r="D66">
        <v>78.76683700000001</v>
      </c>
      <c r="E66">
        <v>8.0974489999999992</v>
      </c>
      <c r="H66">
        <v>64.339176000000009</v>
      </c>
      <c r="I66">
        <v>6.2351330000000003</v>
      </c>
    </row>
    <row r="67" spans="1:9" x14ac:dyDescent="0.25">
      <c r="A67">
        <v>66</v>
      </c>
      <c r="D67">
        <v>78.76683700000001</v>
      </c>
      <c r="E67">
        <v>8.0974489999999992</v>
      </c>
      <c r="F67">
        <v>70.957908000000003</v>
      </c>
      <c r="G67">
        <v>11.358316</v>
      </c>
      <c r="H67">
        <v>64.339176000000009</v>
      </c>
      <c r="I67">
        <v>6.2351330000000003</v>
      </c>
    </row>
    <row r="68" spans="1:9" x14ac:dyDescent="0.25">
      <c r="A68">
        <v>67</v>
      </c>
      <c r="D68">
        <v>78.76683700000001</v>
      </c>
      <c r="E68">
        <v>8.0974489999999992</v>
      </c>
      <c r="F68">
        <v>71.103520000000003</v>
      </c>
      <c r="G68">
        <v>11.405511000000001</v>
      </c>
      <c r="H68">
        <v>64.339176000000009</v>
      </c>
      <c r="I68">
        <v>6.2351330000000003</v>
      </c>
    </row>
    <row r="69" spans="1:9" x14ac:dyDescent="0.25">
      <c r="A69">
        <v>68</v>
      </c>
      <c r="D69">
        <v>78.76683700000001</v>
      </c>
      <c r="E69">
        <v>8.0974489999999992</v>
      </c>
      <c r="F69">
        <v>71.103520000000003</v>
      </c>
      <c r="G69">
        <v>11.405511000000001</v>
      </c>
      <c r="H69">
        <v>64.339176000000009</v>
      </c>
      <c r="I69">
        <v>6.2351330000000003</v>
      </c>
    </row>
    <row r="70" spans="1:9" x14ac:dyDescent="0.25">
      <c r="A70">
        <v>69</v>
      </c>
      <c r="D70">
        <v>78.76683700000001</v>
      </c>
      <c r="E70">
        <v>8.0974489999999992</v>
      </c>
      <c r="F70">
        <v>71.103520000000003</v>
      </c>
      <c r="G70">
        <v>11.405511000000001</v>
      </c>
      <c r="H70">
        <v>64.339176000000009</v>
      </c>
      <c r="I70">
        <v>6.2351330000000003</v>
      </c>
    </row>
    <row r="71" spans="1:9" x14ac:dyDescent="0.25">
      <c r="A71">
        <v>70</v>
      </c>
      <c r="D71">
        <v>78.76683700000001</v>
      </c>
      <c r="E71">
        <v>8.0974489999999992</v>
      </c>
      <c r="F71">
        <v>71.103520000000003</v>
      </c>
      <c r="G71">
        <v>11.405511000000001</v>
      </c>
      <c r="H71">
        <v>64.339176000000009</v>
      </c>
      <c r="I71">
        <v>6.2351330000000003</v>
      </c>
    </row>
    <row r="72" spans="1:9" x14ac:dyDescent="0.25">
      <c r="A72">
        <v>71</v>
      </c>
      <c r="D72">
        <v>78.76683700000001</v>
      </c>
      <c r="E72">
        <v>8.0974489999999992</v>
      </c>
      <c r="F72">
        <v>71.103520000000003</v>
      </c>
      <c r="G72">
        <v>11.405511000000001</v>
      </c>
      <c r="H72">
        <v>64.346344000000016</v>
      </c>
      <c r="I72">
        <v>6.3229110000000004</v>
      </c>
    </row>
    <row r="73" spans="1:9" x14ac:dyDescent="0.25">
      <c r="A73">
        <v>72</v>
      </c>
      <c r="D73">
        <v>78.76683700000001</v>
      </c>
      <c r="E73">
        <v>8.0974489999999992</v>
      </c>
      <c r="F73">
        <v>71.103520000000003</v>
      </c>
      <c r="G73">
        <v>11.405511000000001</v>
      </c>
    </row>
    <row r="74" spans="1:9" x14ac:dyDescent="0.25">
      <c r="A74">
        <v>73</v>
      </c>
      <c r="D74">
        <v>78.76683700000001</v>
      </c>
      <c r="E74">
        <v>8.0974489999999992</v>
      </c>
      <c r="F74">
        <v>71.103520000000003</v>
      </c>
      <c r="G74">
        <v>11.405511000000001</v>
      </c>
    </row>
    <row r="75" spans="1:9" x14ac:dyDescent="0.25">
      <c r="A75">
        <v>74</v>
      </c>
      <c r="D75">
        <v>78.76683700000001</v>
      </c>
      <c r="E75">
        <v>8.0974489999999992</v>
      </c>
      <c r="F75">
        <v>71.103520000000003</v>
      </c>
      <c r="G75">
        <v>11.405511000000001</v>
      </c>
    </row>
    <row r="76" spans="1:9" x14ac:dyDescent="0.25">
      <c r="A76">
        <v>75</v>
      </c>
      <c r="D76">
        <v>78.76683700000001</v>
      </c>
      <c r="E76">
        <v>8.0974489999999992</v>
      </c>
      <c r="F76">
        <v>71.103520000000003</v>
      </c>
      <c r="G76">
        <v>11.405511000000001</v>
      </c>
    </row>
    <row r="77" spans="1:9" x14ac:dyDescent="0.25">
      <c r="A77">
        <v>76</v>
      </c>
      <c r="B77">
        <v>85.454746</v>
      </c>
      <c r="C77">
        <v>10.759335999999999</v>
      </c>
      <c r="D77">
        <v>78.76683700000001</v>
      </c>
      <c r="E77">
        <v>8.0974489999999992</v>
      </c>
      <c r="F77">
        <v>71.103520000000003</v>
      </c>
      <c r="G77">
        <v>11.405511000000001</v>
      </c>
    </row>
    <row r="78" spans="1:9" x14ac:dyDescent="0.25">
      <c r="A78">
        <v>77</v>
      </c>
      <c r="B78">
        <v>85.490868000000006</v>
      </c>
      <c r="C78">
        <v>10.714286</v>
      </c>
      <c r="D78">
        <v>78.76683700000001</v>
      </c>
      <c r="E78">
        <v>8.0974489999999992</v>
      </c>
      <c r="F78">
        <v>71.103520000000003</v>
      </c>
      <c r="G78">
        <v>11.405511000000001</v>
      </c>
    </row>
    <row r="79" spans="1:9" x14ac:dyDescent="0.25">
      <c r="A79">
        <v>78</v>
      </c>
      <c r="B79">
        <v>85.490868000000006</v>
      </c>
      <c r="C79">
        <v>10.714286</v>
      </c>
      <c r="D79">
        <v>78.76683700000001</v>
      </c>
      <c r="E79">
        <v>8.0974489999999992</v>
      </c>
      <c r="F79">
        <v>71.103520000000003</v>
      </c>
      <c r="G79">
        <v>11.405511000000001</v>
      </c>
    </row>
    <row r="80" spans="1:9" x14ac:dyDescent="0.25">
      <c r="A80">
        <v>79</v>
      </c>
      <c r="B80">
        <v>85.490868000000006</v>
      </c>
      <c r="C80">
        <v>10.714286</v>
      </c>
      <c r="D80">
        <v>78.725969000000006</v>
      </c>
      <c r="E80">
        <v>8.0858679999999996</v>
      </c>
      <c r="F80">
        <v>71.103520000000003</v>
      </c>
      <c r="G80">
        <v>11.405511000000001</v>
      </c>
    </row>
    <row r="81" spans="1:9" x14ac:dyDescent="0.25">
      <c r="A81">
        <v>80</v>
      </c>
      <c r="B81">
        <v>85.490868000000006</v>
      </c>
      <c r="C81">
        <v>10.714286</v>
      </c>
      <c r="F81">
        <v>71.103520000000003</v>
      </c>
      <c r="G81">
        <v>11.405511000000001</v>
      </c>
    </row>
    <row r="82" spans="1:9" x14ac:dyDescent="0.25">
      <c r="A82">
        <v>81</v>
      </c>
      <c r="B82">
        <v>85.490868000000006</v>
      </c>
      <c r="C82">
        <v>10.714286</v>
      </c>
      <c r="F82">
        <v>71.103520000000003</v>
      </c>
      <c r="G82">
        <v>11.405511000000001</v>
      </c>
    </row>
    <row r="83" spans="1:9" x14ac:dyDescent="0.25">
      <c r="A83">
        <v>82</v>
      </c>
      <c r="B83">
        <v>85.490868000000006</v>
      </c>
      <c r="C83">
        <v>10.714286</v>
      </c>
      <c r="F83">
        <v>71.103520000000003</v>
      </c>
      <c r="G83">
        <v>11.405511000000001</v>
      </c>
    </row>
    <row r="84" spans="1:9" x14ac:dyDescent="0.25">
      <c r="A84">
        <v>83</v>
      </c>
      <c r="B84">
        <v>85.490868000000006</v>
      </c>
      <c r="C84">
        <v>10.714286</v>
      </c>
      <c r="F84">
        <v>70.957908000000003</v>
      </c>
      <c r="G84">
        <v>11.358316</v>
      </c>
    </row>
    <row r="85" spans="1:9" x14ac:dyDescent="0.25">
      <c r="A85">
        <v>84</v>
      </c>
      <c r="B85">
        <v>85.490868000000006</v>
      </c>
      <c r="C85">
        <v>10.714286</v>
      </c>
      <c r="H85">
        <v>77.369541000000012</v>
      </c>
      <c r="I85">
        <v>7.5889290000000003</v>
      </c>
    </row>
    <row r="86" spans="1:9" x14ac:dyDescent="0.25">
      <c r="A86">
        <v>85</v>
      </c>
      <c r="B86">
        <v>85.490868000000006</v>
      </c>
      <c r="C86">
        <v>10.714286</v>
      </c>
      <c r="H86">
        <v>77.382500000000007</v>
      </c>
      <c r="I86">
        <v>7.5049489999999999</v>
      </c>
    </row>
    <row r="87" spans="1:9" x14ac:dyDescent="0.25">
      <c r="A87">
        <v>86</v>
      </c>
      <c r="B87">
        <v>85.490868000000006</v>
      </c>
      <c r="C87">
        <v>10.714286</v>
      </c>
      <c r="H87">
        <v>77.382500000000007</v>
      </c>
      <c r="I87">
        <v>7.5049489999999999</v>
      </c>
    </row>
    <row r="88" spans="1:9" x14ac:dyDescent="0.25">
      <c r="A88">
        <v>87</v>
      </c>
      <c r="B88">
        <v>85.490868000000006</v>
      </c>
      <c r="C88">
        <v>10.714286</v>
      </c>
      <c r="H88">
        <v>77.382500000000007</v>
      </c>
      <c r="I88">
        <v>7.5049489999999999</v>
      </c>
    </row>
    <row r="89" spans="1:9" x14ac:dyDescent="0.25">
      <c r="A89">
        <v>88</v>
      </c>
      <c r="B89">
        <v>85.490868000000006</v>
      </c>
      <c r="C89">
        <v>10.714286</v>
      </c>
      <c r="H89">
        <v>77.382500000000007</v>
      </c>
      <c r="I89">
        <v>7.5049489999999999</v>
      </c>
    </row>
    <row r="90" spans="1:9" x14ac:dyDescent="0.25">
      <c r="A90">
        <v>89</v>
      </c>
      <c r="B90">
        <v>85.490868000000006</v>
      </c>
      <c r="C90">
        <v>10.714286</v>
      </c>
      <c r="H90">
        <v>77.382500000000007</v>
      </c>
      <c r="I90">
        <v>7.5049489999999999</v>
      </c>
    </row>
    <row r="91" spans="1:9" x14ac:dyDescent="0.25">
      <c r="A91">
        <v>90</v>
      </c>
      <c r="B91">
        <v>85.490868000000006</v>
      </c>
      <c r="C91">
        <v>10.714286</v>
      </c>
      <c r="H91">
        <v>77.382500000000007</v>
      </c>
      <c r="I91">
        <v>7.5049489999999999</v>
      </c>
    </row>
    <row r="92" spans="1:9" x14ac:dyDescent="0.25">
      <c r="A92">
        <v>91</v>
      </c>
      <c r="B92">
        <v>85.490868000000006</v>
      </c>
      <c r="C92">
        <v>10.714286</v>
      </c>
      <c r="H92">
        <v>77.382500000000007</v>
      </c>
      <c r="I92">
        <v>7.5049489999999999</v>
      </c>
    </row>
    <row r="93" spans="1:9" x14ac:dyDescent="0.25">
      <c r="A93">
        <v>92</v>
      </c>
      <c r="B93">
        <v>85.490868000000006</v>
      </c>
      <c r="C93">
        <v>10.714286</v>
      </c>
      <c r="H93">
        <v>77.382500000000007</v>
      </c>
      <c r="I93">
        <v>7.5049489999999999</v>
      </c>
    </row>
    <row r="94" spans="1:9" x14ac:dyDescent="0.25">
      <c r="A94">
        <v>93</v>
      </c>
      <c r="B94">
        <v>85.490868000000006</v>
      </c>
      <c r="C94">
        <v>10.714286</v>
      </c>
      <c r="D94">
        <v>93.519388000000006</v>
      </c>
      <c r="E94">
        <v>7.746429</v>
      </c>
      <c r="H94">
        <v>77.382500000000007</v>
      </c>
      <c r="I94">
        <v>7.5049489999999999</v>
      </c>
    </row>
    <row r="95" spans="1:9" x14ac:dyDescent="0.25">
      <c r="A95">
        <v>94</v>
      </c>
      <c r="B95">
        <v>85.490868000000006</v>
      </c>
      <c r="C95">
        <v>10.714286</v>
      </c>
      <c r="D95">
        <v>93.549745999999999</v>
      </c>
      <c r="E95">
        <v>7.7517860000000001</v>
      </c>
      <c r="H95">
        <v>77.382500000000007</v>
      </c>
      <c r="I95">
        <v>7.5049489999999999</v>
      </c>
    </row>
    <row r="96" spans="1:9" x14ac:dyDescent="0.25">
      <c r="A96">
        <v>95</v>
      </c>
      <c r="B96">
        <v>85.454746</v>
      </c>
      <c r="C96">
        <v>10.759335999999999</v>
      </c>
      <c r="D96">
        <v>93.549745999999999</v>
      </c>
      <c r="E96">
        <v>7.7517860000000001</v>
      </c>
      <c r="H96">
        <v>77.382500000000007</v>
      </c>
      <c r="I96">
        <v>7.5049489999999999</v>
      </c>
    </row>
    <row r="97" spans="1:9" x14ac:dyDescent="0.25">
      <c r="A97">
        <v>96</v>
      </c>
      <c r="D97">
        <v>93.549745999999999</v>
      </c>
      <c r="E97">
        <v>7.7517860000000001</v>
      </c>
      <c r="H97">
        <v>77.382500000000007</v>
      </c>
      <c r="I97">
        <v>7.5049489999999999</v>
      </c>
    </row>
    <row r="98" spans="1:9" x14ac:dyDescent="0.25">
      <c r="A98">
        <v>97</v>
      </c>
      <c r="D98">
        <v>93.599184000000008</v>
      </c>
      <c r="E98">
        <v>7.7517860000000001</v>
      </c>
      <c r="H98">
        <v>77.382500000000007</v>
      </c>
      <c r="I98">
        <v>7.5049489999999999</v>
      </c>
    </row>
    <row r="99" spans="1:9" x14ac:dyDescent="0.25">
      <c r="A99">
        <v>98</v>
      </c>
      <c r="D99">
        <v>93.599184000000008</v>
      </c>
      <c r="E99">
        <v>7.7517860000000001</v>
      </c>
      <c r="H99">
        <v>77.382500000000007</v>
      </c>
      <c r="I99">
        <v>7.5049489999999999</v>
      </c>
    </row>
    <row r="100" spans="1:9" x14ac:dyDescent="0.25">
      <c r="A100">
        <v>99</v>
      </c>
      <c r="D100">
        <v>93.599184000000008</v>
      </c>
      <c r="E100">
        <v>7.7517860000000001</v>
      </c>
      <c r="H100">
        <v>77.382500000000007</v>
      </c>
      <c r="I100">
        <v>7.5049489999999999</v>
      </c>
    </row>
    <row r="101" spans="1:9" x14ac:dyDescent="0.25">
      <c r="A101">
        <v>100</v>
      </c>
      <c r="D101">
        <v>93.599184000000008</v>
      </c>
      <c r="E101">
        <v>7.7517860000000001</v>
      </c>
      <c r="H101">
        <v>77.382500000000007</v>
      </c>
      <c r="I101">
        <v>7.5049489999999999</v>
      </c>
    </row>
    <row r="102" spans="1:9" x14ac:dyDescent="0.25">
      <c r="A102">
        <v>101</v>
      </c>
      <c r="D102">
        <v>93.599184000000008</v>
      </c>
      <c r="E102">
        <v>7.7517860000000001</v>
      </c>
      <c r="F102">
        <v>84.304338000000001</v>
      </c>
      <c r="G102">
        <v>11.995664</v>
      </c>
      <c r="H102">
        <v>77.382500000000007</v>
      </c>
      <c r="I102">
        <v>7.5049489999999999</v>
      </c>
    </row>
    <row r="103" spans="1:9" x14ac:dyDescent="0.25">
      <c r="A103">
        <v>102</v>
      </c>
      <c r="D103">
        <v>93.599184000000008</v>
      </c>
      <c r="E103">
        <v>7.7517860000000001</v>
      </c>
      <c r="F103">
        <v>84.502041000000006</v>
      </c>
      <c r="G103">
        <v>11.998011</v>
      </c>
      <c r="H103">
        <v>77.382500000000007</v>
      </c>
      <c r="I103">
        <v>7.5049489999999999</v>
      </c>
    </row>
    <row r="104" spans="1:9" x14ac:dyDescent="0.25">
      <c r="A104">
        <v>103</v>
      </c>
      <c r="D104">
        <v>93.599184000000008</v>
      </c>
      <c r="E104">
        <v>7.7517860000000001</v>
      </c>
      <c r="F104">
        <v>84.502041000000006</v>
      </c>
      <c r="G104">
        <v>11.998011</v>
      </c>
      <c r="H104">
        <v>77.369541000000012</v>
      </c>
      <c r="I104">
        <v>7.5889290000000003</v>
      </c>
    </row>
    <row r="105" spans="1:9" x14ac:dyDescent="0.25">
      <c r="A105">
        <v>104</v>
      </c>
      <c r="D105">
        <v>93.599184000000008</v>
      </c>
      <c r="E105">
        <v>7.7517860000000001</v>
      </c>
      <c r="F105">
        <v>84.502041000000006</v>
      </c>
      <c r="G105">
        <v>11.998011</v>
      </c>
    </row>
    <row r="106" spans="1:9" x14ac:dyDescent="0.25">
      <c r="A106">
        <v>105</v>
      </c>
      <c r="D106">
        <v>93.599184000000008</v>
      </c>
      <c r="E106">
        <v>7.7517860000000001</v>
      </c>
      <c r="F106">
        <v>84.502041000000006</v>
      </c>
      <c r="G106">
        <v>11.998011</v>
      </c>
    </row>
    <row r="107" spans="1:9" x14ac:dyDescent="0.25">
      <c r="A107">
        <v>106</v>
      </c>
      <c r="D107">
        <v>93.599184000000008</v>
      </c>
      <c r="E107">
        <v>7.7517860000000001</v>
      </c>
      <c r="F107">
        <v>84.502041000000006</v>
      </c>
      <c r="G107">
        <v>11.998011</v>
      </c>
    </row>
    <row r="108" spans="1:9" x14ac:dyDescent="0.25">
      <c r="A108">
        <v>107</v>
      </c>
      <c r="D108">
        <v>93.599184000000008</v>
      </c>
      <c r="E108">
        <v>7.7517860000000001</v>
      </c>
      <c r="F108">
        <v>84.502041000000006</v>
      </c>
      <c r="G108">
        <v>11.998011</v>
      </c>
    </row>
    <row r="109" spans="1:9" x14ac:dyDescent="0.25">
      <c r="A109">
        <v>108</v>
      </c>
      <c r="B109">
        <v>100.65291000000001</v>
      </c>
      <c r="C109">
        <v>11.570663</v>
      </c>
      <c r="D109">
        <v>93.599184000000008</v>
      </c>
      <c r="E109">
        <v>7.7517860000000001</v>
      </c>
      <c r="F109">
        <v>84.502041000000006</v>
      </c>
      <c r="G109">
        <v>11.998011</v>
      </c>
    </row>
    <row r="110" spans="1:9" x14ac:dyDescent="0.25">
      <c r="A110">
        <v>109</v>
      </c>
      <c r="B110">
        <v>100.718676</v>
      </c>
      <c r="C110">
        <v>11.504286</v>
      </c>
      <c r="D110">
        <v>93.599184000000008</v>
      </c>
      <c r="E110">
        <v>7.7517860000000001</v>
      </c>
      <c r="F110">
        <v>84.502041000000006</v>
      </c>
      <c r="G110">
        <v>11.998011</v>
      </c>
    </row>
    <row r="111" spans="1:9" x14ac:dyDescent="0.25">
      <c r="A111">
        <v>110</v>
      </c>
      <c r="B111">
        <v>100.718676</v>
      </c>
      <c r="C111">
        <v>11.504286</v>
      </c>
      <c r="D111">
        <v>93.599184000000008</v>
      </c>
      <c r="E111">
        <v>7.7517860000000001</v>
      </c>
      <c r="F111">
        <v>84.502041000000006</v>
      </c>
      <c r="G111">
        <v>11.998011</v>
      </c>
    </row>
    <row r="112" spans="1:9" x14ac:dyDescent="0.25">
      <c r="A112">
        <v>111</v>
      </c>
      <c r="B112">
        <v>100.718676</v>
      </c>
      <c r="C112">
        <v>11.504286</v>
      </c>
      <c r="D112">
        <v>93.599184000000008</v>
      </c>
      <c r="E112">
        <v>7.7517860000000001</v>
      </c>
      <c r="F112">
        <v>84.502041000000006</v>
      </c>
      <c r="G112">
        <v>11.998011</v>
      </c>
    </row>
    <row r="113" spans="1:9" x14ac:dyDescent="0.25">
      <c r="A113">
        <v>112</v>
      </c>
      <c r="B113">
        <v>100.718676</v>
      </c>
      <c r="C113">
        <v>11.504286</v>
      </c>
      <c r="D113">
        <v>93.599184000000008</v>
      </c>
      <c r="E113">
        <v>7.7517860000000001</v>
      </c>
      <c r="F113">
        <v>84.502041000000006</v>
      </c>
      <c r="G113">
        <v>11.998011</v>
      </c>
    </row>
    <row r="114" spans="1:9" x14ac:dyDescent="0.25">
      <c r="A114">
        <v>113</v>
      </c>
      <c r="B114">
        <v>100.718676</v>
      </c>
      <c r="C114">
        <v>11.504286</v>
      </c>
      <c r="D114">
        <v>93.519388000000006</v>
      </c>
      <c r="E114">
        <v>7.746429</v>
      </c>
      <c r="F114">
        <v>84.502041000000006</v>
      </c>
      <c r="G114">
        <v>11.998011</v>
      </c>
    </row>
    <row r="115" spans="1:9" x14ac:dyDescent="0.25">
      <c r="A115">
        <v>114</v>
      </c>
      <c r="B115">
        <v>100.718676</v>
      </c>
      <c r="C115">
        <v>11.504286</v>
      </c>
      <c r="F115">
        <v>84.502041000000006</v>
      </c>
      <c r="G115">
        <v>11.998011</v>
      </c>
    </row>
    <row r="116" spans="1:9" x14ac:dyDescent="0.25">
      <c r="A116">
        <v>115</v>
      </c>
      <c r="B116">
        <v>100.718676</v>
      </c>
      <c r="C116">
        <v>11.504286</v>
      </c>
      <c r="F116">
        <v>84.502041000000006</v>
      </c>
      <c r="G116">
        <v>11.998011</v>
      </c>
    </row>
    <row r="117" spans="1:9" x14ac:dyDescent="0.25">
      <c r="A117">
        <v>116</v>
      </c>
      <c r="B117">
        <v>100.718676</v>
      </c>
      <c r="C117">
        <v>11.504286</v>
      </c>
      <c r="F117">
        <v>84.502041000000006</v>
      </c>
      <c r="G117">
        <v>11.998011</v>
      </c>
    </row>
    <row r="118" spans="1:9" x14ac:dyDescent="0.25">
      <c r="A118">
        <v>117</v>
      </c>
      <c r="B118">
        <v>100.718676</v>
      </c>
      <c r="C118">
        <v>11.504286</v>
      </c>
      <c r="F118">
        <v>84.502041000000006</v>
      </c>
      <c r="G118">
        <v>11.998011</v>
      </c>
    </row>
    <row r="119" spans="1:9" x14ac:dyDescent="0.25">
      <c r="A119">
        <v>118</v>
      </c>
      <c r="B119">
        <v>100.718676</v>
      </c>
      <c r="C119">
        <v>11.504286</v>
      </c>
      <c r="F119">
        <v>84.502041000000006</v>
      </c>
      <c r="G119">
        <v>11.998011</v>
      </c>
      <c r="H119">
        <v>91.593367999999998</v>
      </c>
      <c r="I119">
        <v>7.3727549999999997</v>
      </c>
    </row>
    <row r="120" spans="1:9" x14ac:dyDescent="0.25">
      <c r="A120">
        <v>119</v>
      </c>
      <c r="B120">
        <v>100.718676</v>
      </c>
      <c r="C120">
        <v>11.504286</v>
      </c>
      <c r="F120">
        <v>84.502041000000006</v>
      </c>
      <c r="G120">
        <v>11.998011</v>
      </c>
      <c r="H120">
        <v>91.621530000000007</v>
      </c>
      <c r="I120">
        <v>7.3568369999999996</v>
      </c>
    </row>
    <row r="121" spans="1:9" x14ac:dyDescent="0.25">
      <c r="A121">
        <v>120</v>
      </c>
      <c r="B121">
        <v>100.718676</v>
      </c>
      <c r="C121">
        <v>11.504286</v>
      </c>
      <c r="F121">
        <v>84.502041000000006</v>
      </c>
      <c r="G121">
        <v>11.998011</v>
      </c>
      <c r="H121">
        <v>91.621530000000007</v>
      </c>
      <c r="I121">
        <v>7.3568369999999996</v>
      </c>
    </row>
    <row r="122" spans="1:9" x14ac:dyDescent="0.25">
      <c r="A122">
        <v>121</v>
      </c>
      <c r="B122">
        <v>100.718676</v>
      </c>
      <c r="C122">
        <v>11.504286</v>
      </c>
      <c r="F122">
        <v>84.304338000000001</v>
      </c>
      <c r="G122">
        <v>11.995664</v>
      </c>
      <c r="H122">
        <v>91.621530000000007</v>
      </c>
      <c r="I122">
        <v>7.3568369999999996</v>
      </c>
    </row>
    <row r="123" spans="1:9" x14ac:dyDescent="0.25">
      <c r="A123">
        <v>122</v>
      </c>
      <c r="B123">
        <v>100.718676</v>
      </c>
      <c r="C123">
        <v>11.504286</v>
      </c>
      <c r="H123">
        <v>91.621530000000007</v>
      </c>
      <c r="I123">
        <v>7.3568369999999996</v>
      </c>
    </row>
    <row r="124" spans="1:9" x14ac:dyDescent="0.25">
      <c r="A124">
        <v>123</v>
      </c>
      <c r="B124">
        <v>100.718676</v>
      </c>
      <c r="C124">
        <v>11.504286</v>
      </c>
      <c r="H124">
        <v>91.621530000000007</v>
      </c>
      <c r="I124">
        <v>7.3568369999999996</v>
      </c>
    </row>
    <row r="125" spans="1:9" x14ac:dyDescent="0.25">
      <c r="A125">
        <v>124</v>
      </c>
      <c r="B125">
        <v>100.718676</v>
      </c>
      <c r="C125">
        <v>11.504286</v>
      </c>
      <c r="H125">
        <v>91.621530000000007</v>
      </c>
      <c r="I125">
        <v>7.3568369999999996</v>
      </c>
    </row>
    <row r="126" spans="1:9" x14ac:dyDescent="0.25">
      <c r="A126">
        <v>125</v>
      </c>
      <c r="B126">
        <v>100.718676</v>
      </c>
      <c r="C126">
        <v>11.504286</v>
      </c>
      <c r="H126">
        <v>91.621530000000007</v>
      </c>
      <c r="I126">
        <v>7.3568369999999996</v>
      </c>
    </row>
    <row r="127" spans="1:9" x14ac:dyDescent="0.25">
      <c r="A127">
        <v>126</v>
      </c>
      <c r="B127">
        <v>100.718676</v>
      </c>
      <c r="C127">
        <v>11.504286</v>
      </c>
      <c r="H127">
        <v>91.621530000000007</v>
      </c>
      <c r="I127">
        <v>7.3568369999999996</v>
      </c>
    </row>
    <row r="128" spans="1:9" x14ac:dyDescent="0.25">
      <c r="A128">
        <v>127</v>
      </c>
      <c r="B128">
        <v>100.718676</v>
      </c>
      <c r="C128">
        <v>11.504286</v>
      </c>
      <c r="D128">
        <v>109.63443900000001</v>
      </c>
      <c r="E128">
        <v>7.9676020000000003</v>
      </c>
      <c r="H128">
        <v>91.621530000000007</v>
      </c>
      <c r="I128">
        <v>7.3568369999999996</v>
      </c>
    </row>
    <row r="129" spans="1:9" x14ac:dyDescent="0.25">
      <c r="A129">
        <v>128</v>
      </c>
      <c r="B129">
        <v>100.65291000000001</v>
      </c>
      <c r="C129">
        <v>11.570663</v>
      </c>
      <c r="D129">
        <v>109.71694000000001</v>
      </c>
      <c r="E129">
        <v>7.8999499999999996</v>
      </c>
      <c r="H129">
        <v>91.621530000000007</v>
      </c>
      <c r="I129">
        <v>7.3568369999999996</v>
      </c>
    </row>
    <row r="130" spans="1:9" x14ac:dyDescent="0.25">
      <c r="A130">
        <v>129</v>
      </c>
      <c r="D130">
        <v>109.71694000000001</v>
      </c>
      <c r="E130">
        <v>7.8999499999999996</v>
      </c>
      <c r="H130">
        <v>91.621530000000007</v>
      </c>
      <c r="I130">
        <v>7.3568369999999996</v>
      </c>
    </row>
    <row r="131" spans="1:9" x14ac:dyDescent="0.25">
      <c r="A131">
        <v>130</v>
      </c>
      <c r="D131">
        <v>109.71694000000001</v>
      </c>
      <c r="E131">
        <v>7.8999499999999996</v>
      </c>
      <c r="H131">
        <v>91.621530000000007</v>
      </c>
      <c r="I131">
        <v>7.3568369999999996</v>
      </c>
    </row>
    <row r="132" spans="1:9" x14ac:dyDescent="0.25">
      <c r="A132">
        <v>131</v>
      </c>
      <c r="D132">
        <v>109.71694000000001</v>
      </c>
      <c r="E132">
        <v>7.8999499999999996</v>
      </c>
      <c r="H132">
        <v>91.621530000000007</v>
      </c>
      <c r="I132">
        <v>7.3568369999999996</v>
      </c>
    </row>
    <row r="133" spans="1:9" x14ac:dyDescent="0.25">
      <c r="A133">
        <v>132</v>
      </c>
      <c r="D133">
        <v>109.71694000000001</v>
      </c>
      <c r="E133">
        <v>7.8999499999999996</v>
      </c>
      <c r="H133">
        <v>91.621530000000007</v>
      </c>
      <c r="I133">
        <v>7.3568369999999996</v>
      </c>
    </row>
    <row r="134" spans="1:9" x14ac:dyDescent="0.25">
      <c r="A134">
        <v>133</v>
      </c>
      <c r="D134">
        <v>109.71694000000001</v>
      </c>
      <c r="E134">
        <v>7.8999499999999996</v>
      </c>
      <c r="H134">
        <v>91.621530000000007</v>
      </c>
      <c r="I134">
        <v>7.3568369999999996</v>
      </c>
    </row>
    <row r="135" spans="1:9" x14ac:dyDescent="0.25">
      <c r="A135">
        <v>134</v>
      </c>
      <c r="D135">
        <v>109.71694000000001</v>
      </c>
      <c r="E135">
        <v>7.8999499999999996</v>
      </c>
      <c r="H135">
        <v>91.621530000000007</v>
      </c>
      <c r="I135">
        <v>7.3568369999999996</v>
      </c>
    </row>
    <row r="136" spans="1:9" x14ac:dyDescent="0.25">
      <c r="A136">
        <v>135</v>
      </c>
      <c r="D136">
        <v>109.71694000000001</v>
      </c>
      <c r="E136">
        <v>7.8999499999999996</v>
      </c>
      <c r="F136">
        <v>99.754897999999997</v>
      </c>
      <c r="G136">
        <v>12.726172999999999</v>
      </c>
      <c r="H136">
        <v>91.621530000000007</v>
      </c>
      <c r="I136">
        <v>7.3568369999999996</v>
      </c>
    </row>
    <row r="137" spans="1:9" x14ac:dyDescent="0.25">
      <c r="A137">
        <v>136</v>
      </c>
      <c r="D137">
        <v>109.71694000000001</v>
      </c>
      <c r="E137">
        <v>7.8999499999999996</v>
      </c>
      <c r="F137">
        <v>99.779287000000011</v>
      </c>
      <c r="G137">
        <v>12.689285999999999</v>
      </c>
      <c r="H137">
        <v>91.621530000000007</v>
      </c>
      <c r="I137">
        <v>7.3568369999999996</v>
      </c>
    </row>
    <row r="138" spans="1:9" x14ac:dyDescent="0.25">
      <c r="A138">
        <v>137</v>
      </c>
      <c r="D138">
        <v>109.71694000000001</v>
      </c>
      <c r="E138">
        <v>7.8999499999999996</v>
      </c>
      <c r="F138">
        <v>99.779287000000011</v>
      </c>
      <c r="G138">
        <v>12.689285999999999</v>
      </c>
      <c r="H138">
        <v>91.593367999999998</v>
      </c>
      <c r="I138">
        <v>7.3727549999999997</v>
      </c>
    </row>
    <row r="139" spans="1:9" x14ac:dyDescent="0.25">
      <c r="A139">
        <v>138</v>
      </c>
      <c r="D139">
        <v>109.71694000000001</v>
      </c>
      <c r="E139">
        <v>7.8999499999999996</v>
      </c>
      <c r="F139">
        <v>99.779287000000011</v>
      </c>
      <c r="G139">
        <v>12.689285999999999</v>
      </c>
    </row>
    <row r="140" spans="1:9" x14ac:dyDescent="0.25">
      <c r="A140">
        <v>139</v>
      </c>
      <c r="D140">
        <v>109.71694000000001</v>
      </c>
      <c r="E140">
        <v>7.8999499999999996</v>
      </c>
      <c r="F140">
        <v>99.779287000000011</v>
      </c>
      <c r="G140">
        <v>12.689285999999999</v>
      </c>
    </row>
    <row r="141" spans="1:9" x14ac:dyDescent="0.25">
      <c r="A141">
        <v>140</v>
      </c>
      <c r="D141">
        <v>109.71694000000001</v>
      </c>
      <c r="E141">
        <v>7.8999499999999996</v>
      </c>
      <c r="F141">
        <v>99.779287000000011</v>
      </c>
      <c r="G141">
        <v>12.689285999999999</v>
      </c>
    </row>
    <row r="142" spans="1:9" x14ac:dyDescent="0.25">
      <c r="A142">
        <v>141</v>
      </c>
      <c r="D142">
        <v>109.71694000000001</v>
      </c>
      <c r="E142">
        <v>7.8999499999999996</v>
      </c>
      <c r="F142">
        <v>99.779287000000011</v>
      </c>
      <c r="G142">
        <v>12.689285999999999</v>
      </c>
    </row>
    <row r="143" spans="1:9" x14ac:dyDescent="0.25">
      <c r="A143">
        <v>142</v>
      </c>
      <c r="D143">
        <v>109.71694000000001</v>
      </c>
      <c r="E143">
        <v>7.8999499999999996</v>
      </c>
      <c r="F143">
        <v>99.779287000000011</v>
      </c>
      <c r="G143">
        <v>12.689285999999999</v>
      </c>
    </row>
    <row r="144" spans="1:9" x14ac:dyDescent="0.25">
      <c r="A144">
        <v>143</v>
      </c>
      <c r="B144">
        <v>118.689798</v>
      </c>
      <c r="C144">
        <v>9.5315300000000001</v>
      </c>
      <c r="D144">
        <v>109.71694000000001</v>
      </c>
      <c r="E144">
        <v>7.8999499999999996</v>
      </c>
      <c r="F144">
        <v>99.779287000000011</v>
      </c>
      <c r="G144">
        <v>12.689285999999999</v>
      </c>
    </row>
    <row r="145" spans="1:9" x14ac:dyDescent="0.25">
      <c r="A145">
        <v>144</v>
      </c>
      <c r="B145">
        <v>118.81408100000002</v>
      </c>
      <c r="C145">
        <v>9.5292860000000008</v>
      </c>
      <c r="D145">
        <v>109.71694000000001</v>
      </c>
      <c r="E145">
        <v>7.8999499999999996</v>
      </c>
      <c r="F145">
        <v>99.779287000000011</v>
      </c>
      <c r="G145">
        <v>12.689285999999999</v>
      </c>
    </row>
    <row r="146" spans="1:9" x14ac:dyDescent="0.25">
      <c r="A146">
        <v>145</v>
      </c>
      <c r="B146">
        <v>118.81408100000002</v>
      </c>
      <c r="C146">
        <v>9.5292860000000008</v>
      </c>
      <c r="D146">
        <v>109.71694000000001</v>
      </c>
      <c r="E146">
        <v>7.8999499999999996</v>
      </c>
      <c r="F146">
        <v>99.779287000000011</v>
      </c>
      <c r="G146">
        <v>12.689285999999999</v>
      </c>
    </row>
    <row r="147" spans="1:9" x14ac:dyDescent="0.25">
      <c r="A147">
        <v>146</v>
      </c>
      <c r="B147">
        <v>118.81408100000002</v>
      </c>
      <c r="C147">
        <v>9.5292860000000008</v>
      </c>
      <c r="D147">
        <v>109.63443900000001</v>
      </c>
      <c r="E147">
        <v>7.9676020000000003</v>
      </c>
      <c r="F147">
        <v>99.779287000000011</v>
      </c>
      <c r="G147">
        <v>12.689285999999999</v>
      </c>
    </row>
    <row r="148" spans="1:9" x14ac:dyDescent="0.25">
      <c r="A148">
        <v>147</v>
      </c>
      <c r="B148">
        <v>118.81408100000002</v>
      </c>
      <c r="C148">
        <v>9.5292860000000008</v>
      </c>
      <c r="F148">
        <v>99.779287000000011</v>
      </c>
      <c r="G148">
        <v>12.689285999999999</v>
      </c>
    </row>
    <row r="149" spans="1:9" x14ac:dyDescent="0.25">
      <c r="A149">
        <v>148</v>
      </c>
      <c r="B149">
        <v>118.81408100000002</v>
      </c>
      <c r="C149">
        <v>9.5292860000000008</v>
      </c>
      <c r="F149">
        <v>99.779287000000011</v>
      </c>
      <c r="G149">
        <v>12.689285999999999</v>
      </c>
    </row>
    <row r="150" spans="1:9" x14ac:dyDescent="0.25">
      <c r="A150">
        <v>149</v>
      </c>
      <c r="B150">
        <v>118.81408100000002</v>
      </c>
      <c r="C150">
        <v>9.5292860000000008</v>
      </c>
      <c r="F150">
        <v>99.779287000000011</v>
      </c>
      <c r="G150">
        <v>12.689285999999999</v>
      </c>
    </row>
    <row r="151" spans="1:9" x14ac:dyDescent="0.25">
      <c r="A151">
        <v>150</v>
      </c>
      <c r="B151">
        <v>118.81408100000002</v>
      </c>
      <c r="C151">
        <v>9.5292860000000008</v>
      </c>
      <c r="F151">
        <v>99.779287000000011</v>
      </c>
      <c r="G151">
        <v>12.689285999999999</v>
      </c>
    </row>
    <row r="152" spans="1:9" x14ac:dyDescent="0.25">
      <c r="A152">
        <v>151</v>
      </c>
      <c r="B152">
        <v>118.81408100000002</v>
      </c>
      <c r="C152">
        <v>9.5292860000000008</v>
      </c>
      <c r="F152">
        <v>99.779287000000011</v>
      </c>
      <c r="G152">
        <v>12.689285999999999</v>
      </c>
    </row>
    <row r="153" spans="1:9" x14ac:dyDescent="0.25">
      <c r="A153">
        <v>152</v>
      </c>
      <c r="B153">
        <v>118.81408100000002</v>
      </c>
      <c r="C153">
        <v>9.5292860000000008</v>
      </c>
      <c r="F153">
        <v>99.779287000000011</v>
      </c>
      <c r="G153">
        <v>12.689285999999999</v>
      </c>
      <c r="H153">
        <v>108.96086700000001</v>
      </c>
      <c r="I153">
        <v>6.6672960000000003</v>
      </c>
    </row>
    <row r="154" spans="1:9" x14ac:dyDescent="0.25">
      <c r="A154">
        <v>153</v>
      </c>
      <c r="B154">
        <v>118.81408100000002</v>
      </c>
      <c r="C154">
        <v>9.5292860000000008</v>
      </c>
      <c r="F154">
        <v>99.779287000000011</v>
      </c>
      <c r="G154">
        <v>12.689285999999999</v>
      </c>
      <c r="H154">
        <v>109.07423600000001</v>
      </c>
      <c r="I154">
        <v>6.616174</v>
      </c>
    </row>
    <row r="155" spans="1:9" x14ac:dyDescent="0.25">
      <c r="A155">
        <v>154</v>
      </c>
      <c r="B155">
        <v>118.81408100000002</v>
      </c>
      <c r="C155">
        <v>9.5292860000000008</v>
      </c>
      <c r="F155">
        <v>99.754897999999997</v>
      </c>
      <c r="G155">
        <v>12.726172999999999</v>
      </c>
      <c r="H155">
        <v>109.07423600000001</v>
      </c>
      <c r="I155">
        <v>6.616174</v>
      </c>
    </row>
    <row r="156" spans="1:9" x14ac:dyDescent="0.25">
      <c r="A156">
        <v>155</v>
      </c>
      <c r="B156">
        <v>118.81408100000002</v>
      </c>
      <c r="C156">
        <v>9.5292860000000008</v>
      </c>
      <c r="H156">
        <v>109.07423600000001</v>
      </c>
      <c r="I156">
        <v>6.616174</v>
      </c>
    </row>
    <row r="157" spans="1:9" x14ac:dyDescent="0.25">
      <c r="A157">
        <v>156</v>
      </c>
      <c r="B157">
        <v>118.81408100000002</v>
      </c>
      <c r="C157">
        <v>9.5292860000000008</v>
      </c>
      <c r="H157">
        <v>109.07423600000001</v>
      </c>
      <c r="I157">
        <v>6.616174</v>
      </c>
    </row>
    <row r="158" spans="1:9" x14ac:dyDescent="0.25">
      <c r="A158">
        <v>157</v>
      </c>
      <c r="B158">
        <v>118.81408100000002</v>
      </c>
      <c r="C158">
        <v>9.5292860000000008</v>
      </c>
      <c r="H158">
        <v>109.07423600000001</v>
      </c>
      <c r="I158">
        <v>6.616174</v>
      </c>
    </row>
    <row r="159" spans="1:9" x14ac:dyDescent="0.25">
      <c r="A159">
        <v>158</v>
      </c>
      <c r="B159">
        <v>118.81408100000002</v>
      </c>
      <c r="C159">
        <v>9.5292860000000008</v>
      </c>
      <c r="H159">
        <v>109.07423600000001</v>
      </c>
      <c r="I159">
        <v>6.616174</v>
      </c>
    </row>
    <row r="160" spans="1:9" x14ac:dyDescent="0.25">
      <c r="A160">
        <v>159</v>
      </c>
      <c r="B160">
        <v>118.81408100000002</v>
      </c>
      <c r="C160">
        <v>9.5292860000000008</v>
      </c>
      <c r="H160">
        <v>109.07423600000001</v>
      </c>
      <c r="I160">
        <v>6.616174</v>
      </c>
    </row>
    <row r="161" spans="1:9" x14ac:dyDescent="0.25">
      <c r="A161">
        <v>160</v>
      </c>
      <c r="B161">
        <v>118.81408100000002</v>
      </c>
      <c r="C161">
        <v>9.5292860000000008</v>
      </c>
      <c r="H161">
        <v>109.07423600000001</v>
      </c>
      <c r="I161">
        <v>6.616174</v>
      </c>
    </row>
    <row r="162" spans="1:9" x14ac:dyDescent="0.25">
      <c r="A162">
        <v>161</v>
      </c>
      <c r="B162">
        <v>118.81408100000002</v>
      </c>
      <c r="C162">
        <v>9.5292860000000008</v>
      </c>
      <c r="D162">
        <v>126.442915</v>
      </c>
      <c r="E162">
        <v>6.4927039999999998</v>
      </c>
      <c r="H162">
        <v>109.07423600000001</v>
      </c>
      <c r="I162">
        <v>6.616174</v>
      </c>
    </row>
    <row r="163" spans="1:9" x14ac:dyDescent="0.25">
      <c r="A163">
        <v>162</v>
      </c>
      <c r="B163">
        <v>118.81408100000002</v>
      </c>
      <c r="C163">
        <v>9.5292860000000008</v>
      </c>
      <c r="D163">
        <v>126.526892</v>
      </c>
      <c r="E163">
        <v>6.4680609999999996</v>
      </c>
      <c r="H163">
        <v>109.07423600000001</v>
      </c>
      <c r="I163">
        <v>6.616174</v>
      </c>
    </row>
    <row r="164" spans="1:9" x14ac:dyDescent="0.25">
      <c r="A164">
        <v>163</v>
      </c>
      <c r="B164">
        <v>118.689798</v>
      </c>
      <c r="C164">
        <v>9.5315300000000001</v>
      </c>
      <c r="D164">
        <v>126.526892</v>
      </c>
      <c r="E164">
        <v>6.4680609999999996</v>
      </c>
      <c r="H164">
        <v>109.07423600000001</v>
      </c>
      <c r="I164">
        <v>6.616174</v>
      </c>
    </row>
    <row r="165" spans="1:9" x14ac:dyDescent="0.25">
      <c r="A165">
        <v>164</v>
      </c>
      <c r="D165">
        <v>126.526892</v>
      </c>
      <c r="E165">
        <v>6.4680609999999996</v>
      </c>
      <c r="H165">
        <v>109.07423600000001</v>
      </c>
      <c r="I165">
        <v>6.616174</v>
      </c>
    </row>
    <row r="166" spans="1:9" x14ac:dyDescent="0.25">
      <c r="A166">
        <v>165</v>
      </c>
      <c r="D166">
        <v>126.526892</v>
      </c>
      <c r="E166">
        <v>6.4680609999999996</v>
      </c>
      <c r="H166">
        <v>109.07423600000001</v>
      </c>
      <c r="I166">
        <v>6.616174</v>
      </c>
    </row>
    <row r="167" spans="1:9" x14ac:dyDescent="0.25">
      <c r="A167">
        <v>166</v>
      </c>
      <c r="D167">
        <v>126.526892</v>
      </c>
      <c r="E167">
        <v>6.4680609999999996</v>
      </c>
      <c r="H167">
        <v>109.07423600000001</v>
      </c>
      <c r="I167">
        <v>6.616174</v>
      </c>
    </row>
    <row r="168" spans="1:9" x14ac:dyDescent="0.25">
      <c r="A168">
        <v>167</v>
      </c>
      <c r="D168">
        <v>126.526892</v>
      </c>
      <c r="E168">
        <v>6.4680609999999996</v>
      </c>
      <c r="H168">
        <v>109.07423600000001</v>
      </c>
      <c r="I168">
        <v>6.616174</v>
      </c>
    </row>
    <row r="169" spans="1:9" x14ac:dyDescent="0.25">
      <c r="A169">
        <v>168</v>
      </c>
      <c r="D169">
        <v>126.526892</v>
      </c>
      <c r="E169">
        <v>6.4680609999999996</v>
      </c>
      <c r="F169">
        <v>116.74535600000002</v>
      </c>
      <c r="G169">
        <v>10.763164</v>
      </c>
      <c r="H169">
        <v>109.07423600000001</v>
      </c>
      <c r="I169">
        <v>6.616174</v>
      </c>
    </row>
    <row r="170" spans="1:9" x14ac:dyDescent="0.25">
      <c r="A170">
        <v>169</v>
      </c>
      <c r="D170">
        <v>126.526892</v>
      </c>
      <c r="E170">
        <v>6.4680609999999996</v>
      </c>
      <c r="F170">
        <v>116.88592</v>
      </c>
      <c r="G170">
        <v>10.81301</v>
      </c>
      <c r="H170">
        <v>109.07423600000001</v>
      </c>
      <c r="I170">
        <v>6.616174</v>
      </c>
    </row>
    <row r="171" spans="1:9" x14ac:dyDescent="0.25">
      <c r="A171">
        <v>170</v>
      </c>
      <c r="D171">
        <v>126.526892</v>
      </c>
      <c r="E171">
        <v>6.4680609999999996</v>
      </c>
      <c r="F171">
        <v>116.88592</v>
      </c>
      <c r="G171">
        <v>10.81301</v>
      </c>
      <c r="H171">
        <v>109.07423600000001</v>
      </c>
      <c r="I171">
        <v>6.616174</v>
      </c>
    </row>
    <row r="172" spans="1:9" x14ac:dyDescent="0.25">
      <c r="A172">
        <v>171</v>
      </c>
      <c r="D172">
        <v>126.526892</v>
      </c>
      <c r="E172">
        <v>6.4680609999999996</v>
      </c>
      <c r="F172">
        <v>116.88592</v>
      </c>
      <c r="G172">
        <v>10.81301</v>
      </c>
      <c r="H172">
        <v>108.96086700000001</v>
      </c>
      <c r="I172">
        <v>6.6672960000000003</v>
      </c>
    </row>
    <row r="173" spans="1:9" x14ac:dyDescent="0.25">
      <c r="A173">
        <v>172</v>
      </c>
      <c r="D173">
        <v>126.526892</v>
      </c>
      <c r="E173">
        <v>6.4680609999999996</v>
      </c>
      <c r="F173">
        <v>116.88592</v>
      </c>
      <c r="G173">
        <v>10.81301</v>
      </c>
      <c r="H173">
        <v>108.96086700000001</v>
      </c>
      <c r="I173">
        <v>6.6672960000000003</v>
      </c>
    </row>
    <row r="174" spans="1:9" x14ac:dyDescent="0.25">
      <c r="A174">
        <v>173</v>
      </c>
      <c r="D174">
        <v>126.526892</v>
      </c>
      <c r="E174">
        <v>6.4680609999999996</v>
      </c>
      <c r="F174">
        <v>116.88592</v>
      </c>
      <c r="G174">
        <v>10.81301</v>
      </c>
    </row>
    <row r="175" spans="1:9" x14ac:dyDescent="0.25">
      <c r="A175">
        <v>174</v>
      </c>
      <c r="D175">
        <v>126.526892</v>
      </c>
      <c r="E175">
        <v>6.4680609999999996</v>
      </c>
      <c r="F175">
        <v>116.88592</v>
      </c>
      <c r="G175">
        <v>10.81301</v>
      </c>
    </row>
    <row r="176" spans="1:9" x14ac:dyDescent="0.25">
      <c r="A176">
        <v>175</v>
      </c>
      <c r="D176">
        <v>126.526892</v>
      </c>
      <c r="E176">
        <v>6.4680609999999996</v>
      </c>
      <c r="F176">
        <v>116.88592</v>
      </c>
      <c r="G176">
        <v>10.81301</v>
      </c>
    </row>
    <row r="177" spans="1:9" x14ac:dyDescent="0.25">
      <c r="A177">
        <v>176</v>
      </c>
      <c r="D177">
        <v>126.526892</v>
      </c>
      <c r="E177">
        <v>6.4680609999999996</v>
      </c>
      <c r="F177">
        <v>116.88592</v>
      </c>
      <c r="G177">
        <v>10.81301</v>
      </c>
    </row>
    <row r="178" spans="1:9" x14ac:dyDescent="0.25">
      <c r="A178">
        <v>177</v>
      </c>
      <c r="D178">
        <v>126.526892</v>
      </c>
      <c r="E178">
        <v>6.4680609999999996</v>
      </c>
      <c r="F178">
        <v>116.88592</v>
      </c>
      <c r="G178">
        <v>10.81301</v>
      </c>
    </row>
    <row r="179" spans="1:9" x14ac:dyDescent="0.25">
      <c r="A179">
        <v>178</v>
      </c>
      <c r="D179">
        <v>126.526892</v>
      </c>
      <c r="E179">
        <v>6.4680609999999996</v>
      </c>
      <c r="F179">
        <v>116.88592</v>
      </c>
      <c r="G179">
        <v>10.81301</v>
      </c>
    </row>
    <row r="180" spans="1:9" x14ac:dyDescent="0.25">
      <c r="A180">
        <v>179</v>
      </c>
      <c r="B180">
        <v>133.54847100000001</v>
      </c>
      <c r="C180">
        <v>9.0417349999999992</v>
      </c>
      <c r="D180">
        <v>126.526892</v>
      </c>
      <c r="E180">
        <v>6.4680609999999996</v>
      </c>
      <c r="F180">
        <v>116.88592</v>
      </c>
      <c r="G180">
        <v>10.81301</v>
      </c>
    </row>
    <row r="181" spans="1:9" x14ac:dyDescent="0.25">
      <c r="A181">
        <v>180</v>
      </c>
      <c r="B181">
        <v>133.596994</v>
      </c>
      <c r="C181">
        <v>9.0355620000000005</v>
      </c>
      <c r="D181">
        <v>126.526892</v>
      </c>
      <c r="E181">
        <v>6.4680609999999996</v>
      </c>
      <c r="F181">
        <v>116.88592</v>
      </c>
      <c r="G181">
        <v>10.81301</v>
      </c>
    </row>
    <row r="182" spans="1:9" x14ac:dyDescent="0.25">
      <c r="A182">
        <v>181</v>
      </c>
      <c r="B182">
        <v>133.596994</v>
      </c>
      <c r="C182">
        <v>9.0355620000000005</v>
      </c>
      <c r="D182">
        <v>126.526892</v>
      </c>
      <c r="E182">
        <v>6.517449</v>
      </c>
      <c r="F182">
        <v>116.88592</v>
      </c>
      <c r="G182">
        <v>10.81301</v>
      </c>
    </row>
    <row r="183" spans="1:9" x14ac:dyDescent="0.25">
      <c r="A183">
        <v>182</v>
      </c>
      <c r="B183">
        <v>133.596994</v>
      </c>
      <c r="C183">
        <v>9.0355620000000005</v>
      </c>
      <c r="D183">
        <v>126.442915</v>
      </c>
      <c r="E183">
        <v>6.4927039999999998</v>
      </c>
      <c r="F183">
        <v>116.88592</v>
      </c>
      <c r="G183">
        <v>10.81301</v>
      </c>
    </row>
    <row r="184" spans="1:9" x14ac:dyDescent="0.25">
      <c r="A184">
        <v>183</v>
      </c>
      <c r="B184">
        <v>133.596994</v>
      </c>
      <c r="C184">
        <v>9.0355620000000005</v>
      </c>
      <c r="D184">
        <v>126.442915</v>
      </c>
      <c r="E184">
        <v>6.4927039999999998</v>
      </c>
      <c r="F184">
        <v>116.88592</v>
      </c>
      <c r="G184">
        <v>10.81301</v>
      </c>
    </row>
    <row r="185" spans="1:9" x14ac:dyDescent="0.25">
      <c r="A185">
        <v>184</v>
      </c>
      <c r="B185">
        <v>133.596994</v>
      </c>
      <c r="C185">
        <v>9.0355620000000005</v>
      </c>
      <c r="F185">
        <v>116.88592</v>
      </c>
      <c r="G185">
        <v>10.81301</v>
      </c>
    </row>
    <row r="186" spans="1:9" x14ac:dyDescent="0.25">
      <c r="A186">
        <v>185</v>
      </c>
      <c r="B186">
        <v>133.596994</v>
      </c>
      <c r="C186">
        <v>9.0355620000000005</v>
      </c>
      <c r="F186">
        <v>116.88592</v>
      </c>
      <c r="G186">
        <v>10.81301</v>
      </c>
    </row>
    <row r="187" spans="1:9" x14ac:dyDescent="0.25">
      <c r="A187">
        <v>186</v>
      </c>
      <c r="B187">
        <v>133.596994</v>
      </c>
      <c r="C187">
        <v>9.0355620000000005</v>
      </c>
      <c r="F187">
        <v>116.88592</v>
      </c>
      <c r="G187">
        <v>10.81301</v>
      </c>
    </row>
    <row r="188" spans="1:9" x14ac:dyDescent="0.25">
      <c r="A188">
        <v>187</v>
      </c>
      <c r="B188">
        <v>133.596994</v>
      </c>
      <c r="C188">
        <v>9.0355620000000005</v>
      </c>
      <c r="F188">
        <v>116.88592</v>
      </c>
      <c r="G188">
        <v>10.81301</v>
      </c>
      <c r="H188">
        <v>125.18969100000001</v>
      </c>
      <c r="I188">
        <v>4.9759180000000001</v>
      </c>
    </row>
    <row r="189" spans="1:9" x14ac:dyDescent="0.25">
      <c r="A189">
        <v>188</v>
      </c>
      <c r="B189">
        <v>133.596994</v>
      </c>
      <c r="C189">
        <v>9.0355620000000005</v>
      </c>
      <c r="F189">
        <v>116.88592</v>
      </c>
      <c r="G189">
        <v>10.81301</v>
      </c>
      <c r="H189">
        <v>125.24143000000001</v>
      </c>
      <c r="I189">
        <v>4.937449</v>
      </c>
    </row>
    <row r="190" spans="1:9" x14ac:dyDescent="0.25">
      <c r="A190">
        <v>189</v>
      </c>
      <c r="B190">
        <v>133.596994</v>
      </c>
      <c r="C190">
        <v>9.0355620000000005</v>
      </c>
      <c r="F190">
        <v>116.88592</v>
      </c>
      <c r="G190">
        <v>10.81301</v>
      </c>
      <c r="H190">
        <v>125.24143000000001</v>
      </c>
      <c r="I190">
        <v>4.937449</v>
      </c>
    </row>
    <row r="191" spans="1:9" x14ac:dyDescent="0.25">
      <c r="A191">
        <v>190</v>
      </c>
      <c r="B191">
        <v>133.596994</v>
      </c>
      <c r="C191">
        <v>9.0355620000000005</v>
      </c>
      <c r="F191">
        <v>116.88592</v>
      </c>
      <c r="G191">
        <v>10.81301</v>
      </c>
      <c r="H191">
        <v>125.24143000000001</v>
      </c>
      <c r="I191">
        <v>4.937449</v>
      </c>
    </row>
    <row r="192" spans="1:9" x14ac:dyDescent="0.25">
      <c r="A192">
        <v>191</v>
      </c>
      <c r="B192">
        <v>133.596994</v>
      </c>
      <c r="C192">
        <v>9.0355620000000005</v>
      </c>
      <c r="F192">
        <v>116.88592</v>
      </c>
      <c r="G192">
        <v>10.81301</v>
      </c>
      <c r="H192">
        <v>125.24143000000001</v>
      </c>
      <c r="I192">
        <v>4.937449</v>
      </c>
    </row>
    <row r="193" spans="1:9" x14ac:dyDescent="0.25">
      <c r="A193">
        <v>192</v>
      </c>
      <c r="B193">
        <v>133.596994</v>
      </c>
      <c r="C193">
        <v>9.0355620000000005</v>
      </c>
      <c r="F193">
        <v>116.74535600000002</v>
      </c>
      <c r="G193">
        <v>10.763164</v>
      </c>
      <c r="H193">
        <v>125.24143000000001</v>
      </c>
      <c r="I193">
        <v>4.937449</v>
      </c>
    </row>
    <row r="194" spans="1:9" x14ac:dyDescent="0.25">
      <c r="A194">
        <v>193</v>
      </c>
      <c r="B194">
        <v>133.596994</v>
      </c>
      <c r="C194">
        <v>9.0355620000000005</v>
      </c>
      <c r="H194">
        <v>125.24143000000001</v>
      </c>
      <c r="I194">
        <v>4.937449</v>
      </c>
    </row>
    <row r="195" spans="1:9" x14ac:dyDescent="0.25">
      <c r="A195">
        <v>194</v>
      </c>
      <c r="B195">
        <v>133.596994</v>
      </c>
      <c r="C195">
        <v>9.0355620000000005</v>
      </c>
      <c r="H195">
        <v>125.24143000000001</v>
      </c>
      <c r="I195">
        <v>4.937449</v>
      </c>
    </row>
    <row r="196" spans="1:9" x14ac:dyDescent="0.25">
      <c r="A196">
        <v>195</v>
      </c>
      <c r="B196">
        <v>133.596994</v>
      </c>
      <c r="C196">
        <v>9.0355620000000005</v>
      </c>
      <c r="H196">
        <v>125.24143000000001</v>
      </c>
      <c r="I196">
        <v>4.937449</v>
      </c>
    </row>
    <row r="197" spans="1:9" x14ac:dyDescent="0.25">
      <c r="A197">
        <v>196</v>
      </c>
      <c r="B197">
        <v>133.596994</v>
      </c>
      <c r="C197">
        <v>9.0355620000000005</v>
      </c>
      <c r="D197">
        <v>150.88437999999999</v>
      </c>
      <c r="E197">
        <v>7.170941</v>
      </c>
      <c r="H197">
        <v>125.24143000000001</v>
      </c>
      <c r="I197">
        <v>4.937449</v>
      </c>
    </row>
    <row r="198" spans="1:9" x14ac:dyDescent="0.25">
      <c r="A198">
        <v>197</v>
      </c>
      <c r="B198">
        <v>133.596994</v>
      </c>
      <c r="C198">
        <v>9.0355620000000005</v>
      </c>
      <c r="D198">
        <v>151.000775</v>
      </c>
      <c r="E198">
        <v>7.1609420000000004</v>
      </c>
      <c r="H198">
        <v>125.24143000000001</v>
      </c>
      <c r="I198">
        <v>4.937449</v>
      </c>
    </row>
    <row r="199" spans="1:9" x14ac:dyDescent="0.25">
      <c r="A199">
        <v>198</v>
      </c>
      <c r="B199">
        <v>133.596994</v>
      </c>
      <c r="C199">
        <v>9.0355620000000005</v>
      </c>
      <c r="D199">
        <v>151.000775</v>
      </c>
      <c r="E199">
        <v>7.1609420000000004</v>
      </c>
      <c r="H199">
        <v>125.24143000000001</v>
      </c>
      <c r="I199">
        <v>4.937449</v>
      </c>
    </row>
    <row r="200" spans="1:9" x14ac:dyDescent="0.25">
      <c r="A200">
        <v>199</v>
      </c>
      <c r="B200">
        <v>133.596994</v>
      </c>
      <c r="C200">
        <v>9.0355620000000005</v>
      </c>
      <c r="D200">
        <v>151.000775</v>
      </c>
      <c r="E200">
        <v>7.1609420000000004</v>
      </c>
      <c r="H200">
        <v>125.24143000000001</v>
      </c>
      <c r="I200">
        <v>4.937449</v>
      </c>
    </row>
    <row r="201" spans="1:9" x14ac:dyDescent="0.25">
      <c r="A201">
        <v>200</v>
      </c>
      <c r="B201">
        <v>133.596994</v>
      </c>
      <c r="C201">
        <v>8.9861740000000001</v>
      </c>
      <c r="D201">
        <v>151.000775</v>
      </c>
      <c r="E201">
        <v>7.1609420000000004</v>
      </c>
      <c r="H201">
        <v>125.24143000000001</v>
      </c>
      <c r="I201">
        <v>4.937449</v>
      </c>
    </row>
    <row r="202" spans="1:9" x14ac:dyDescent="0.25">
      <c r="A202">
        <v>201</v>
      </c>
      <c r="B202">
        <v>133.54847100000001</v>
      </c>
      <c r="C202">
        <v>9.0417349999999992</v>
      </c>
      <c r="D202">
        <v>151.000775</v>
      </c>
      <c r="E202">
        <v>7.1609420000000004</v>
      </c>
      <c r="H202">
        <v>125.24143000000001</v>
      </c>
      <c r="I202">
        <v>4.937449</v>
      </c>
    </row>
    <row r="203" spans="1:9" x14ac:dyDescent="0.25">
      <c r="A203">
        <v>202</v>
      </c>
      <c r="D203">
        <v>151.000775</v>
      </c>
      <c r="E203">
        <v>7.1609420000000004</v>
      </c>
      <c r="H203">
        <v>125.24143000000001</v>
      </c>
      <c r="I203">
        <v>4.937449</v>
      </c>
    </row>
    <row r="204" spans="1:9" x14ac:dyDescent="0.25">
      <c r="A204">
        <v>203</v>
      </c>
      <c r="D204">
        <v>151.000775</v>
      </c>
      <c r="E204">
        <v>7.1609420000000004</v>
      </c>
      <c r="H204">
        <v>125.24143000000001</v>
      </c>
      <c r="I204">
        <v>4.937449</v>
      </c>
    </row>
    <row r="205" spans="1:9" x14ac:dyDescent="0.25">
      <c r="A205">
        <v>204</v>
      </c>
      <c r="D205">
        <v>151.000775</v>
      </c>
      <c r="E205">
        <v>7.1609420000000004</v>
      </c>
      <c r="H205">
        <v>125.24143000000001</v>
      </c>
      <c r="I205">
        <v>4.937449</v>
      </c>
    </row>
    <row r="206" spans="1:9" x14ac:dyDescent="0.25">
      <c r="A206">
        <v>205</v>
      </c>
      <c r="D206">
        <v>151.000775</v>
      </c>
      <c r="E206">
        <v>7.1609420000000004</v>
      </c>
      <c r="F206">
        <v>130.72173900000001</v>
      </c>
      <c r="G206">
        <v>10.232296</v>
      </c>
      <c r="H206">
        <v>125.24143000000001</v>
      </c>
      <c r="I206">
        <v>4.937449</v>
      </c>
    </row>
    <row r="207" spans="1:9" x14ac:dyDescent="0.25">
      <c r="A207">
        <v>206</v>
      </c>
      <c r="D207">
        <v>151.000775</v>
      </c>
      <c r="E207">
        <v>7.1609420000000004</v>
      </c>
      <c r="F207">
        <v>130.87771000000001</v>
      </c>
      <c r="G207">
        <v>10.171173</v>
      </c>
      <c r="H207">
        <v>125.24143000000001</v>
      </c>
      <c r="I207">
        <v>4.937449</v>
      </c>
    </row>
    <row r="208" spans="1:9" x14ac:dyDescent="0.25">
      <c r="A208">
        <v>207</v>
      </c>
      <c r="D208">
        <v>151.000775</v>
      </c>
      <c r="E208">
        <v>7.1609420000000004</v>
      </c>
      <c r="F208">
        <v>130.87771000000001</v>
      </c>
      <c r="G208">
        <v>10.171173</v>
      </c>
      <c r="H208">
        <v>125.24143000000001</v>
      </c>
      <c r="I208">
        <v>4.937449</v>
      </c>
    </row>
    <row r="209" spans="1:9" x14ac:dyDescent="0.25">
      <c r="A209">
        <v>208</v>
      </c>
      <c r="D209">
        <v>151.000775</v>
      </c>
      <c r="E209">
        <v>7.1609420000000004</v>
      </c>
      <c r="F209">
        <v>130.87771000000001</v>
      </c>
      <c r="G209">
        <v>10.171173</v>
      </c>
      <c r="H209">
        <v>125.24143000000001</v>
      </c>
      <c r="I209">
        <v>4.937449</v>
      </c>
    </row>
    <row r="210" spans="1:9" x14ac:dyDescent="0.25">
      <c r="A210">
        <v>209</v>
      </c>
      <c r="D210">
        <v>151.000775</v>
      </c>
      <c r="E210">
        <v>7.1609420000000004</v>
      </c>
      <c r="F210">
        <v>130.87771000000001</v>
      </c>
      <c r="G210">
        <v>10.171173</v>
      </c>
      <c r="H210">
        <v>125.24143000000001</v>
      </c>
      <c r="I210">
        <v>4.937449</v>
      </c>
    </row>
    <row r="211" spans="1:9" x14ac:dyDescent="0.25">
      <c r="A211">
        <v>210</v>
      </c>
      <c r="D211">
        <v>151.000775</v>
      </c>
      <c r="E211">
        <v>7.1609420000000004</v>
      </c>
      <c r="F211">
        <v>130.87771000000001</v>
      </c>
      <c r="G211">
        <v>10.171173</v>
      </c>
      <c r="H211">
        <v>125.24143000000001</v>
      </c>
      <c r="I211">
        <v>4.937449</v>
      </c>
    </row>
    <row r="212" spans="1:9" x14ac:dyDescent="0.25">
      <c r="A212">
        <v>211</v>
      </c>
      <c r="D212">
        <v>151.000775</v>
      </c>
      <c r="E212">
        <v>7.1609420000000004</v>
      </c>
      <c r="F212">
        <v>130.87771000000001</v>
      </c>
      <c r="G212">
        <v>10.171173</v>
      </c>
      <c r="H212">
        <v>125.18969100000001</v>
      </c>
      <c r="I212">
        <v>4.9759180000000001</v>
      </c>
    </row>
    <row r="213" spans="1:9" x14ac:dyDescent="0.25">
      <c r="A213">
        <v>212</v>
      </c>
      <c r="D213">
        <v>151.000775</v>
      </c>
      <c r="E213">
        <v>7.1609420000000004</v>
      </c>
      <c r="F213">
        <v>130.87771000000001</v>
      </c>
      <c r="G213">
        <v>10.171173</v>
      </c>
      <c r="H213">
        <v>125.18969100000001</v>
      </c>
      <c r="I213">
        <v>4.9759180000000001</v>
      </c>
    </row>
    <row r="214" spans="1:9" x14ac:dyDescent="0.25">
      <c r="A214">
        <v>213</v>
      </c>
      <c r="D214">
        <v>151.000775</v>
      </c>
      <c r="E214">
        <v>7.1609420000000004</v>
      </c>
      <c r="F214">
        <v>130.87771000000001</v>
      </c>
      <c r="G214">
        <v>10.171173</v>
      </c>
    </row>
    <row r="215" spans="1:9" x14ac:dyDescent="0.25">
      <c r="A215">
        <v>214</v>
      </c>
      <c r="B215">
        <v>156.08996999999999</v>
      </c>
      <c r="C215">
        <v>9.7215150000000001</v>
      </c>
      <c r="D215">
        <v>151.000775</v>
      </c>
      <c r="E215">
        <v>7.1609420000000004</v>
      </c>
      <c r="F215">
        <v>130.87771000000001</v>
      </c>
      <c r="G215">
        <v>10.171173</v>
      </c>
    </row>
    <row r="216" spans="1:9" x14ac:dyDescent="0.25">
      <c r="A216">
        <v>215</v>
      </c>
      <c r="B216">
        <v>156.184865</v>
      </c>
      <c r="C216">
        <v>9.7253139999999991</v>
      </c>
      <c r="D216">
        <v>151.000775</v>
      </c>
      <c r="E216">
        <v>7.1609420000000004</v>
      </c>
      <c r="F216">
        <v>130.87771000000001</v>
      </c>
      <c r="G216">
        <v>10.171173</v>
      </c>
    </row>
    <row r="217" spans="1:9" x14ac:dyDescent="0.25">
      <c r="A217">
        <v>216</v>
      </c>
      <c r="B217">
        <v>156.184865</v>
      </c>
      <c r="C217">
        <v>9.7253139999999991</v>
      </c>
      <c r="D217">
        <v>151.000775</v>
      </c>
      <c r="E217">
        <v>7.1609420000000004</v>
      </c>
      <c r="F217">
        <v>130.87771000000001</v>
      </c>
      <c r="G217">
        <v>10.171173</v>
      </c>
    </row>
    <row r="218" spans="1:9" x14ac:dyDescent="0.25">
      <c r="A218">
        <v>217</v>
      </c>
      <c r="B218">
        <v>156.184865</v>
      </c>
      <c r="C218">
        <v>9.7253139999999991</v>
      </c>
      <c r="D218">
        <v>151.000775</v>
      </c>
      <c r="E218">
        <v>7.1609420000000004</v>
      </c>
      <c r="F218">
        <v>130.87771000000001</v>
      </c>
      <c r="G218">
        <v>10.171173</v>
      </c>
    </row>
    <row r="219" spans="1:9" x14ac:dyDescent="0.25">
      <c r="A219">
        <v>218</v>
      </c>
      <c r="B219">
        <v>156.184865</v>
      </c>
      <c r="C219">
        <v>9.7253139999999991</v>
      </c>
      <c r="D219">
        <v>150.88437999999999</v>
      </c>
      <c r="E219">
        <v>7.170941</v>
      </c>
      <c r="F219">
        <v>130.87771000000001</v>
      </c>
      <c r="G219">
        <v>10.171173</v>
      </c>
    </row>
    <row r="220" spans="1:9" x14ac:dyDescent="0.25">
      <c r="A220">
        <v>219</v>
      </c>
      <c r="B220">
        <v>156.184865</v>
      </c>
      <c r="C220">
        <v>9.7253139999999991</v>
      </c>
      <c r="F220">
        <v>130.87771000000001</v>
      </c>
      <c r="G220">
        <v>10.171173</v>
      </c>
    </row>
    <row r="221" spans="1:9" x14ac:dyDescent="0.25">
      <c r="A221">
        <v>220</v>
      </c>
      <c r="B221">
        <v>156.184865</v>
      </c>
      <c r="C221">
        <v>9.7253139999999991</v>
      </c>
      <c r="F221">
        <v>130.87771000000001</v>
      </c>
      <c r="G221">
        <v>10.171173</v>
      </c>
    </row>
    <row r="222" spans="1:9" x14ac:dyDescent="0.25">
      <c r="A222">
        <v>221</v>
      </c>
      <c r="B222">
        <v>156.184865</v>
      </c>
      <c r="C222">
        <v>9.7253139999999991</v>
      </c>
      <c r="F222">
        <v>130.87771000000001</v>
      </c>
      <c r="G222">
        <v>10.171173</v>
      </c>
    </row>
    <row r="223" spans="1:9" x14ac:dyDescent="0.25">
      <c r="A223">
        <v>222</v>
      </c>
      <c r="B223">
        <v>156.184865</v>
      </c>
      <c r="C223">
        <v>9.7253139999999991</v>
      </c>
      <c r="F223">
        <v>130.87771000000001</v>
      </c>
      <c r="G223">
        <v>10.171173</v>
      </c>
    </row>
    <row r="224" spans="1:9" x14ac:dyDescent="0.25">
      <c r="A224">
        <v>223</v>
      </c>
      <c r="B224">
        <v>156.184865</v>
      </c>
      <c r="C224">
        <v>9.7253139999999991</v>
      </c>
      <c r="F224">
        <v>130.87771000000001</v>
      </c>
      <c r="G224">
        <v>10.171173</v>
      </c>
    </row>
    <row r="225" spans="1:9" x14ac:dyDescent="0.25">
      <c r="A225">
        <v>224</v>
      </c>
      <c r="B225">
        <v>156.184865</v>
      </c>
      <c r="C225">
        <v>9.7253139999999991</v>
      </c>
      <c r="F225">
        <v>130.87771000000001</v>
      </c>
      <c r="G225">
        <v>10.171173</v>
      </c>
    </row>
    <row r="226" spans="1:9" x14ac:dyDescent="0.25">
      <c r="A226">
        <v>225</v>
      </c>
      <c r="B226">
        <v>156.184865</v>
      </c>
      <c r="C226">
        <v>9.7253139999999991</v>
      </c>
      <c r="F226">
        <v>130.87771000000001</v>
      </c>
      <c r="G226">
        <v>10.171173</v>
      </c>
      <c r="H226">
        <v>150.20476400000001</v>
      </c>
      <c r="I226">
        <v>6.9322530000000002</v>
      </c>
    </row>
    <row r="227" spans="1:9" x14ac:dyDescent="0.25">
      <c r="A227">
        <v>226</v>
      </c>
      <c r="B227">
        <v>156.184865</v>
      </c>
      <c r="C227">
        <v>9.7253139999999991</v>
      </c>
      <c r="F227">
        <v>130.87771000000001</v>
      </c>
      <c r="G227">
        <v>10.171173</v>
      </c>
      <c r="H227">
        <v>150.17711600000001</v>
      </c>
      <c r="I227">
        <v>6.8706069999999997</v>
      </c>
    </row>
    <row r="228" spans="1:9" x14ac:dyDescent="0.25">
      <c r="A228">
        <v>227</v>
      </c>
      <c r="B228">
        <v>156.184865</v>
      </c>
      <c r="C228">
        <v>9.7253139999999991</v>
      </c>
      <c r="F228">
        <v>130.87771000000001</v>
      </c>
      <c r="G228">
        <v>10.171173</v>
      </c>
      <c r="H228">
        <v>150.17711600000001</v>
      </c>
      <c r="I228">
        <v>6.8706069999999997</v>
      </c>
    </row>
    <row r="229" spans="1:9" x14ac:dyDescent="0.25">
      <c r="A229">
        <v>228</v>
      </c>
      <c r="B229">
        <v>156.184865</v>
      </c>
      <c r="C229">
        <v>9.7253139999999991</v>
      </c>
      <c r="F229">
        <v>130.72173900000001</v>
      </c>
      <c r="G229">
        <v>10.232296</v>
      </c>
      <c r="H229">
        <v>150.17711600000001</v>
      </c>
      <c r="I229">
        <v>6.8706069999999997</v>
      </c>
    </row>
    <row r="230" spans="1:9" x14ac:dyDescent="0.25">
      <c r="A230">
        <v>229</v>
      </c>
      <c r="B230">
        <v>156.184865</v>
      </c>
      <c r="C230">
        <v>9.7253139999999991</v>
      </c>
      <c r="F230">
        <v>130.83801099999999</v>
      </c>
      <c r="G230">
        <v>10.198366999999999</v>
      </c>
      <c r="H230">
        <v>150.17711600000001</v>
      </c>
      <c r="I230">
        <v>6.8706069999999997</v>
      </c>
    </row>
    <row r="231" spans="1:9" x14ac:dyDescent="0.25">
      <c r="A231">
        <v>230</v>
      </c>
      <c r="B231">
        <v>156.184865</v>
      </c>
      <c r="C231">
        <v>9.7253139999999991</v>
      </c>
      <c r="H231">
        <v>150.17711600000001</v>
      </c>
      <c r="I231">
        <v>6.8706069999999997</v>
      </c>
    </row>
    <row r="232" spans="1:9" x14ac:dyDescent="0.25">
      <c r="A232">
        <v>231</v>
      </c>
      <c r="B232">
        <v>156.184865</v>
      </c>
      <c r="C232">
        <v>9.7253139999999991</v>
      </c>
      <c r="H232">
        <v>150.17711600000001</v>
      </c>
      <c r="I232">
        <v>6.8706069999999997</v>
      </c>
    </row>
    <row r="233" spans="1:9" x14ac:dyDescent="0.25">
      <c r="A233">
        <v>232</v>
      </c>
      <c r="B233">
        <v>156.184865</v>
      </c>
      <c r="C233">
        <v>9.7253139999999991</v>
      </c>
      <c r="D233">
        <v>161.32730799999999</v>
      </c>
      <c r="E233">
        <v>6.2417379999999998</v>
      </c>
      <c r="H233">
        <v>150.17711600000001</v>
      </c>
      <c r="I233">
        <v>6.8706069999999997</v>
      </c>
    </row>
    <row r="234" spans="1:9" x14ac:dyDescent="0.25">
      <c r="A234">
        <v>233</v>
      </c>
      <c r="B234">
        <v>156.184865</v>
      </c>
      <c r="C234">
        <v>9.7253139999999991</v>
      </c>
      <c r="D234">
        <v>161.36900499999999</v>
      </c>
      <c r="E234">
        <v>6.1932410000000004</v>
      </c>
      <c r="H234">
        <v>150.17711600000001</v>
      </c>
      <c r="I234">
        <v>6.8706069999999997</v>
      </c>
    </row>
    <row r="235" spans="1:9" x14ac:dyDescent="0.25">
      <c r="A235">
        <v>234</v>
      </c>
      <c r="B235">
        <v>156.184865</v>
      </c>
      <c r="C235">
        <v>9.7253139999999991</v>
      </c>
      <c r="D235">
        <v>161.36900499999999</v>
      </c>
      <c r="E235">
        <v>6.1932410000000004</v>
      </c>
      <c r="H235">
        <v>150.17711600000001</v>
      </c>
      <c r="I235">
        <v>6.8706069999999997</v>
      </c>
    </row>
    <row r="236" spans="1:9" x14ac:dyDescent="0.25">
      <c r="A236">
        <v>235</v>
      </c>
      <c r="B236">
        <v>156.184865</v>
      </c>
      <c r="C236">
        <v>9.7253139999999991</v>
      </c>
      <c r="D236">
        <v>161.36900499999999</v>
      </c>
      <c r="E236">
        <v>6.1932410000000004</v>
      </c>
      <c r="H236">
        <v>150.17711600000001</v>
      </c>
      <c r="I236">
        <v>6.8706069999999997</v>
      </c>
    </row>
    <row r="237" spans="1:9" x14ac:dyDescent="0.25">
      <c r="A237">
        <v>236</v>
      </c>
      <c r="B237">
        <v>156.08996999999999</v>
      </c>
      <c r="C237">
        <v>9.7215150000000001</v>
      </c>
      <c r="D237">
        <v>161.36900499999999</v>
      </c>
      <c r="E237">
        <v>6.1932410000000004</v>
      </c>
      <c r="H237">
        <v>150.17711600000001</v>
      </c>
      <c r="I237">
        <v>6.8706069999999997</v>
      </c>
    </row>
    <row r="238" spans="1:9" x14ac:dyDescent="0.25">
      <c r="A238">
        <v>237</v>
      </c>
      <c r="D238">
        <v>161.36900499999999</v>
      </c>
      <c r="E238">
        <v>6.1932410000000004</v>
      </c>
      <c r="H238">
        <v>150.17711600000001</v>
      </c>
      <c r="I238">
        <v>6.8706069999999997</v>
      </c>
    </row>
    <row r="239" spans="1:9" x14ac:dyDescent="0.25">
      <c r="A239">
        <v>238</v>
      </c>
      <c r="D239">
        <v>161.36900499999999</v>
      </c>
      <c r="E239">
        <v>6.1932410000000004</v>
      </c>
      <c r="H239">
        <v>150.17711600000001</v>
      </c>
      <c r="I239">
        <v>6.8706069999999997</v>
      </c>
    </row>
    <row r="240" spans="1:9" x14ac:dyDescent="0.25">
      <c r="A240">
        <v>239</v>
      </c>
      <c r="D240">
        <v>161.36900499999999</v>
      </c>
      <c r="E240">
        <v>6.1932410000000004</v>
      </c>
      <c r="H240">
        <v>150.17711600000001</v>
      </c>
      <c r="I240">
        <v>6.8706069999999997</v>
      </c>
    </row>
    <row r="241" spans="1:9" x14ac:dyDescent="0.25">
      <c r="A241">
        <v>240</v>
      </c>
      <c r="D241">
        <v>161.36900499999999</v>
      </c>
      <c r="E241">
        <v>6.1932410000000004</v>
      </c>
      <c r="H241">
        <v>150.17711600000001</v>
      </c>
      <c r="I241">
        <v>6.8706069999999997</v>
      </c>
    </row>
    <row r="242" spans="1:9" x14ac:dyDescent="0.25">
      <c r="A242">
        <v>241</v>
      </c>
      <c r="D242">
        <v>161.36900499999999</v>
      </c>
      <c r="E242">
        <v>6.1932410000000004</v>
      </c>
      <c r="H242">
        <v>150.17711600000001</v>
      </c>
      <c r="I242">
        <v>6.8706069999999997</v>
      </c>
    </row>
    <row r="243" spans="1:9" x14ac:dyDescent="0.25">
      <c r="A243">
        <v>242</v>
      </c>
      <c r="D243">
        <v>161.36900499999999</v>
      </c>
      <c r="E243">
        <v>6.1932410000000004</v>
      </c>
      <c r="H243">
        <v>150.17711600000001</v>
      </c>
      <c r="I243">
        <v>6.8706069999999997</v>
      </c>
    </row>
    <row r="244" spans="1:9" x14ac:dyDescent="0.25">
      <c r="A244">
        <v>243</v>
      </c>
      <c r="D244">
        <v>161.36900499999999</v>
      </c>
      <c r="E244">
        <v>6.1932410000000004</v>
      </c>
      <c r="F244">
        <v>155.36900600000001</v>
      </c>
      <c r="G244">
        <v>9.8790569999999995</v>
      </c>
      <c r="H244">
        <v>150.17711600000001</v>
      </c>
      <c r="I244">
        <v>6.8706069999999997</v>
      </c>
    </row>
    <row r="245" spans="1:9" x14ac:dyDescent="0.25">
      <c r="A245">
        <v>244</v>
      </c>
      <c r="D245">
        <v>161.36900499999999</v>
      </c>
      <c r="E245">
        <v>6.1932410000000004</v>
      </c>
      <c r="F245">
        <v>155.555047</v>
      </c>
      <c r="G245">
        <v>10.063995999999999</v>
      </c>
      <c r="H245">
        <v>150.17711600000001</v>
      </c>
      <c r="I245">
        <v>6.8706069999999997</v>
      </c>
    </row>
    <row r="246" spans="1:9" x14ac:dyDescent="0.25">
      <c r="A246">
        <v>245</v>
      </c>
      <c r="D246">
        <v>161.36900499999999</v>
      </c>
      <c r="E246">
        <v>6.1932410000000004</v>
      </c>
      <c r="F246">
        <v>155.555047</v>
      </c>
      <c r="G246">
        <v>10.063995999999999</v>
      </c>
      <c r="H246">
        <v>150.17711600000001</v>
      </c>
      <c r="I246">
        <v>6.8706069999999997</v>
      </c>
    </row>
    <row r="247" spans="1:9" x14ac:dyDescent="0.25">
      <c r="A247">
        <v>246</v>
      </c>
      <c r="D247">
        <v>161.36900499999999</v>
      </c>
      <c r="E247">
        <v>6.1932410000000004</v>
      </c>
      <c r="F247">
        <v>155.555047</v>
      </c>
      <c r="G247">
        <v>10.063995999999999</v>
      </c>
      <c r="H247">
        <v>150.17711600000001</v>
      </c>
      <c r="I247">
        <v>6.8706069999999997</v>
      </c>
    </row>
    <row r="248" spans="1:9" x14ac:dyDescent="0.25">
      <c r="A248">
        <v>247</v>
      </c>
      <c r="D248">
        <v>161.36900499999999</v>
      </c>
      <c r="E248">
        <v>6.1932410000000004</v>
      </c>
      <c r="F248">
        <v>155.555047</v>
      </c>
      <c r="G248">
        <v>10.063995999999999</v>
      </c>
      <c r="H248">
        <v>150.20476400000001</v>
      </c>
      <c r="I248">
        <v>6.9322530000000002</v>
      </c>
    </row>
    <row r="249" spans="1:9" x14ac:dyDescent="0.25">
      <c r="A249">
        <v>248</v>
      </c>
      <c r="D249">
        <v>161.36900499999999</v>
      </c>
      <c r="E249">
        <v>6.1932410000000004</v>
      </c>
      <c r="F249">
        <v>155.555047</v>
      </c>
      <c r="G249">
        <v>10.063995999999999</v>
      </c>
    </row>
    <row r="250" spans="1:9" x14ac:dyDescent="0.25">
      <c r="A250">
        <v>249</v>
      </c>
      <c r="D250">
        <v>161.36900499999999</v>
      </c>
      <c r="E250">
        <v>6.1932410000000004</v>
      </c>
      <c r="F250">
        <v>155.555047</v>
      </c>
      <c r="G250">
        <v>10.063995999999999</v>
      </c>
    </row>
    <row r="251" spans="1:9" x14ac:dyDescent="0.25">
      <c r="A251">
        <v>250</v>
      </c>
      <c r="D251">
        <v>161.36900499999999</v>
      </c>
      <c r="E251">
        <v>6.1932410000000004</v>
      </c>
      <c r="F251">
        <v>155.555047</v>
      </c>
      <c r="G251">
        <v>10.063995999999999</v>
      </c>
    </row>
    <row r="252" spans="1:9" x14ac:dyDescent="0.25">
      <c r="A252">
        <v>251</v>
      </c>
      <c r="D252">
        <v>161.36900499999999</v>
      </c>
      <c r="E252">
        <v>6.1932410000000004</v>
      </c>
      <c r="F252">
        <v>155.555047</v>
      </c>
      <c r="G252">
        <v>10.063995999999999</v>
      </c>
    </row>
    <row r="253" spans="1:9" x14ac:dyDescent="0.25">
      <c r="A253">
        <v>252</v>
      </c>
      <c r="B253">
        <v>168.86503099999999</v>
      </c>
      <c r="C253">
        <v>8.2424879999999998</v>
      </c>
      <c r="D253">
        <v>161.36900499999999</v>
      </c>
      <c r="E253">
        <v>6.1932410000000004</v>
      </c>
      <c r="F253">
        <v>155.555047</v>
      </c>
      <c r="G253">
        <v>10.063995999999999</v>
      </c>
    </row>
    <row r="254" spans="1:9" x14ac:dyDescent="0.25">
      <c r="A254">
        <v>253</v>
      </c>
      <c r="B254">
        <v>169.02407299999999</v>
      </c>
      <c r="C254">
        <v>8.1286430000000003</v>
      </c>
      <c r="D254">
        <v>161.32730799999999</v>
      </c>
      <c r="E254">
        <v>6.2417379999999998</v>
      </c>
      <c r="F254">
        <v>155.555047</v>
      </c>
      <c r="G254">
        <v>10.063995999999999</v>
      </c>
    </row>
    <row r="255" spans="1:9" x14ac:dyDescent="0.25">
      <c r="A255">
        <v>254</v>
      </c>
      <c r="B255">
        <v>169.02407299999999</v>
      </c>
      <c r="C255">
        <v>8.1286430000000003</v>
      </c>
      <c r="D255">
        <v>161.32730799999999</v>
      </c>
      <c r="E255">
        <v>6.2417379999999998</v>
      </c>
      <c r="F255">
        <v>155.555047</v>
      </c>
      <c r="G255">
        <v>10.063995999999999</v>
      </c>
    </row>
    <row r="256" spans="1:9" x14ac:dyDescent="0.25">
      <c r="A256">
        <v>255</v>
      </c>
      <c r="B256">
        <v>169.02407299999999</v>
      </c>
      <c r="C256">
        <v>8.1286430000000003</v>
      </c>
      <c r="F256">
        <v>155.555047</v>
      </c>
      <c r="G256">
        <v>10.063995999999999</v>
      </c>
    </row>
    <row r="257" spans="1:9" x14ac:dyDescent="0.25">
      <c r="A257">
        <v>256</v>
      </c>
      <c r="B257">
        <v>169.02407299999999</v>
      </c>
      <c r="C257">
        <v>8.1286430000000003</v>
      </c>
      <c r="F257">
        <v>155.555047</v>
      </c>
      <c r="G257">
        <v>10.063995999999999</v>
      </c>
    </row>
    <row r="258" spans="1:9" x14ac:dyDescent="0.25">
      <c r="A258">
        <v>257</v>
      </c>
      <c r="B258">
        <v>169.02407299999999</v>
      </c>
      <c r="C258">
        <v>8.1286430000000003</v>
      </c>
      <c r="F258">
        <v>155.555047</v>
      </c>
      <c r="G258">
        <v>10.063995999999999</v>
      </c>
    </row>
    <row r="259" spans="1:9" x14ac:dyDescent="0.25">
      <c r="A259">
        <v>258</v>
      </c>
      <c r="B259">
        <v>169.02407299999999</v>
      </c>
      <c r="C259">
        <v>8.1286430000000003</v>
      </c>
      <c r="F259">
        <v>155.555047</v>
      </c>
      <c r="G259">
        <v>10.063995999999999</v>
      </c>
    </row>
    <row r="260" spans="1:9" x14ac:dyDescent="0.25">
      <c r="A260">
        <v>259</v>
      </c>
      <c r="B260">
        <v>169.02407299999999</v>
      </c>
      <c r="C260">
        <v>8.1286430000000003</v>
      </c>
      <c r="F260">
        <v>155.555047</v>
      </c>
      <c r="G260">
        <v>10.063995999999999</v>
      </c>
    </row>
    <row r="261" spans="1:9" x14ac:dyDescent="0.25">
      <c r="A261">
        <v>260</v>
      </c>
      <c r="B261">
        <v>169.02407299999999</v>
      </c>
      <c r="C261">
        <v>8.1286430000000003</v>
      </c>
      <c r="F261">
        <v>155.555047</v>
      </c>
      <c r="G261">
        <v>10.063995999999999</v>
      </c>
    </row>
    <row r="262" spans="1:9" x14ac:dyDescent="0.25">
      <c r="A262">
        <v>261</v>
      </c>
      <c r="B262">
        <v>169.02407299999999</v>
      </c>
      <c r="C262">
        <v>8.1286430000000003</v>
      </c>
      <c r="F262">
        <v>155.555047</v>
      </c>
      <c r="G262">
        <v>10.063995999999999</v>
      </c>
    </row>
    <row r="263" spans="1:9" x14ac:dyDescent="0.25">
      <c r="A263">
        <v>262</v>
      </c>
      <c r="B263">
        <v>169.02407299999999</v>
      </c>
      <c r="C263">
        <v>8.1286430000000003</v>
      </c>
      <c r="F263">
        <v>155.555047</v>
      </c>
      <c r="G263">
        <v>10.063995999999999</v>
      </c>
      <c r="H263">
        <v>161.86903100000001</v>
      </c>
      <c r="I263">
        <v>5.2324890000000002</v>
      </c>
    </row>
    <row r="264" spans="1:9" x14ac:dyDescent="0.25">
      <c r="A264">
        <v>263</v>
      </c>
      <c r="B264">
        <v>169.02407299999999</v>
      </c>
      <c r="C264">
        <v>8.1286430000000003</v>
      </c>
      <c r="F264">
        <v>155.555047</v>
      </c>
      <c r="G264">
        <v>10.063995999999999</v>
      </c>
      <c r="H264">
        <v>161.86903100000001</v>
      </c>
      <c r="I264">
        <v>5.2324890000000002</v>
      </c>
    </row>
    <row r="265" spans="1:9" x14ac:dyDescent="0.25">
      <c r="A265">
        <v>264</v>
      </c>
      <c r="B265">
        <v>169.02407299999999</v>
      </c>
      <c r="C265">
        <v>8.1286430000000003</v>
      </c>
      <c r="F265">
        <v>155.555047</v>
      </c>
      <c r="G265">
        <v>10.063995999999999</v>
      </c>
      <c r="H265">
        <v>161.86903100000001</v>
      </c>
      <c r="I265">
        <v>5.2324890000000002</v>
      </c>
    </row>
    <row r="266" spans="1:9" x14ac:dyDescent="0.25">
      <c r="A266">
        <v>265</v>
      </c>
      <c r="B266">
        <v>169.02407299999999</v>
      </c>
      <c r="C266">
        <v>8.1286430000000003</v>
      </c>
      <c r="F266">
        <v>155.36900600000001</v>
      </c>
      <c r="G266">
        <v>9.8790569999999995</v>
      </c>
      <c r="H266">
        <v>161.86903100000001</v>
      </c>
      <c r="I266">
        <v>5.2324890000000002</v>
      </c>
    </row>
    <row r="267" spans="1:9" x14ac:dyDescent="0.25">
      <c r="A267">
        <v>266</v>
      </c>
      <c r="B267">
        <v>169.02407299999999</v>
      </c>
      <c r="C267">
        <v>8.1286430000000003</v>
      </c>
      <c r="F267">
        <v>155.36900600000001</v>
      </c>
      <c r="G267">
        <v>9.8790569999999995</v>
      </c>
      <c r="H267">
        <v>161.86903100000001</v>
      </c>
      <c r="I267">
        <v>5.2324890000000002</v>
      </c>
    </row>
    <row r="268" spans="1:9" x14ac:dyDescent="0.25">
      <c r="A268">
        <v>267</v>
      </c>
      <c r="B268">
        <v>169.02407299999999</v>
      </c>
      <c r="C268">
        <v>8.1286430000000003</v>
      </c>
      <c r="H268">
        <v>161.86903100000001</v>
      </c>
      <c r="I268">
        <v>5.2324890000000002</v>
      </c>
    </row>
    <row r="269" spans="1:9" x14ac:dyDescent="0.25">
      <c r="A269">
        <v>268</v>
      </c>
      <c r="B269">
        <v>169.02407299999999</v>
      </c>
      <c r="C269">
        <v>8.1286430000000003</v>
      </c>
      <c r="H269">
        <v>161.86903100000001</v>
      </c>
      <c r="I269">
        <v>5.2324890000000002</v>
      </c>
    </row>
    <row r="270" spans="1:9" x14ac:dyDescent="0.25">
      <c r="A270">
        <v>269</v>
      </c>
      <c r="B270">
        <v>169.02407299999999</v>
      </c>
      <c r="C270">
        <v>8.1286430000000003</v>
      </c>
      <c r="D270">
        <v>176.324456</v>
      </c>
      <c r="E270">
        <v>6.3370329999999999</v>
      </c>
      <c r="H270">
        <v>161.86903100000001</v>
      </c>
      <c r="I270">
        <v>5.2324890000000002</v>
      </c>
    </row>
    <row r="271" spans="1:9" x14ac:dyDescent="0.25">
      <c r="A271">
        <v>270</v>
      </c>
      <c r="B271">
        <v>169.02407299999999</v>
      </c>
      <c r="C271">
        <v>8.1286430000000003</v>
      </c>
      <c r="D271">
        <v>176.38845499999999</v>
      </c>
      <c r="E271">
        <v>6.2899859999999999</v>
      </c>
      <c r="H271">
        <v>161.86903100000001</v>
      </c>
      <c r="I271">
        <v>5.2324890000000002</v>
      </c>
    </row>
    <row r="272" spans="1:9" x14ac:dyDescent="0.25">
      <c r="A272">
        <v>271</v>
      </c>
      <c r="B272">
        <v>169.02407299999999</v>
      </c>
      <c r="C272">
        <v>8.1286430000000003</v>
      </c>
      <c r="D272">
        <v>176.38845499999999</v>
      </c>
      <c r="E272">
        <v>6.2899859999999999</v>
      </c>
      <c r="H272">
        <v>161.86903100000001</v>
      </c>
      <c r="I272">
        <v>5.2324890000000002</v>
      </c>
    </row>
    <row r="273" spans="1:9" x14ac:dyDescent="0.25">
      <c r="A273">
        <v>272</v>
      </c>
      <c r="B273">
        <v>168.86503099999999</v>
      </c>
      <c r="C273">
        <v>8.2424879999999998</v>
      </c>
      <c r="D273">
        <v>176.38845499999999</v>
      </c>
      <c r="E273">
        <v>6.2899859999999999</v>
      </c>
      <c r="H273">
        <v>161.86903100000001</v>
      </c>
      <c r="I273">
        <v>5.2324890000000002</v>
      </c>
    </row>
    <row r="274" spans="1:9" x14ac:dyDescent="0.25">
      <c r="A274">
        <v>273</v>
      </c>
      <c r="D274">
        <v>176.38845499999999</v>
      </c>
      <c r="E274">
        <v>6.2899859999999999</v>
      </c>
      <c r="H274">
        <v>161.86903100000001</v>
      </c>
      <c r="I274">
        <v>5.2324890000000002</v>
      </c>
    </row>
    <row r="275" spans="1:9" x14ac:dyDescent="0.25">
      <c r="A275">
        <v>274</v>
      </c>
      <c r="D275">
        <v>176.38845499999999</v>
      </c>
      <c r="E275">
        <v>6.2899859999999999</v>
      </c>
      <c r="H275">
        <v>161.86903100000001</v>
      </c>
      <c r="I275">
        <v>5.2324890000000002</v>
      </c>
    </row>
    <row r="276" spans="1:9" x14ac:dyDescent="0.25">
      <c r="A276">
        <v>275</v>
      </c>
      <c r="D276">
        <v>176.38845499999999</v>
      </c>
      <c r="E276">
        <v>6.2899859999999999</v>
      </c>
      <c r="H276">
        <v>161.86903100000001</v>
      </c>
      <c r="I276">
        <v>5.2324890000000002</v>
      </c>
    </row>
    <row r="277" spans="1:9" x14ac:dyDescent="0.25">
      <c r="A277">
        <v>276</v>
      </c>
      <c r="D277">
        <v>176.38845499999999</v>
      </c>
      <c r="E277">
        <v>6.2899859999999999</v>
      </c>
      <c r="H277">
        <v>161.86903100000001</v>
      </c>
      <c r="I277">
        <v>5.2324890000000002</v>
      </c>
    </row>
    <row r="278" spans="1:9" x14ac:dyDescent="0.25">
      <c r="A278">
        <v>277</v>
      </c>
      <c r="D278">
        <v>176.38845499999999</v>
      </c>
      <c r="E278">
        <v>6.2899859999999999</v>
      </c>
      <c r="H278">
        <v>161.86903100000001</v>
      </c>
      <c r="I278">
        <v>5.2324890000000002</v>
      </c>
    </row>
    <row r="279" spans="1:9" x14ac:dyDescent="0.25">
      <c r="A279">
        <v>278</v>
      </c>
      <c r="D279">
        <v>176.38845499999999</v>
      </c>
      <c r="E279">
        <v>6.2899859999999999</v>
      </c>
      <c r="H279">
        <v>161.86903100000001</v>
      </c>
      <c r="I279">
        <v>5.2324890000000002</v>
      </c>
    </row>
    <row r="280" spans="1:9" x14ac:dyDescent="0.25">
      <c r="A280">
        <v>279</v>
      </c>
      <c r="D280">
        <v>176.38845499999999</v>
      </c>
      <c r="E280">
        <v>6.2899859999999999</v>
      </c>
      <c r="H280">
        <v>161.86903100000001</v>
      </c>
      <c r="I280">
        <v>5.2324890000000002</v>
      </c>
    </row>
    <row r="281" spans="1:9" x14ac:dyDescent="0.25">
      <c r="A281">
        <v>280</v>
      </c>
      <c r="D281">
        <v>176.38845499999999</v>
      </c>
      <c r="E281">
        <v>6.2899859999999999</v>
      </c>
      <c r="H281">
        <v>161.86903100000001</v>
      </c>
      <c r="I281">
        <v>5.2324890000000002</v>
      </c>
    </row>
    <row r="282" spans="1:9" x14ac:dyDescent="0.25">
      <c r="A282">
        <v>281</v>
      </c>
      <c r="D282">
        <v>176.38845499999999</v>
      </c>
      <c r="E282">
        <v>6.2899859999999999</v>
      </c>
      <c r="H282">
        <v>161.86903100000001</v>
      </c>
      <c r="I282">
        <v>5.2324890000000002</v>
      </c>
    </row>
    <row r="283" spans="1:9" x14ac:dyDescent="0.25">
      <c r="A283">
        <v>282</v>
      </c>
      <c r="D283">
        <v>176.38845499999999</v>
      </c>
      <c r="E283">
        <v>6.2899859999999999</v>
      </c>
      <c r="F283">
        <v>168.88088099999999</v>
      </c>
      <c r="G283">
        <v>8.5802209999999999</v>
      </c>
      <c r="H283">
        <v>161.86903100000001</v>
      </c>
      <c r="I283">
        <v>5.2324890000000002</v>
      </c>
    </row>
    <row r="284" spans="1:9" x14ac:dyDescent="0.25">
      <c r="A284">
        <v>283</v>
      </c>
      <c r="D284">
        <v>176.38845499999999</v>
      </c>
      <c r="E284">
        <v>6.2899859999999999</v>
      </c>
      <c r="F284">
        <v>168.88088099999999</v>
      </c>
      <c r="G284">
        <v>8.5802209999999999</v>
      </c>
      <c r="H284">
        <v>161.86903100000001</v>
      </c>
      <c r="I284">
        <v>5.2324890000000002</v>
      </c>
    </row>
    <row r="285" spans="1:9" x14ac:dyDescent="0.25">
      <c r="A285">
        <v>284</v>
      </c>
      <c r="D285">
        <v>176.38845499999999</v>
      </c>
      <c r="E285">
        <v>6.2899859999999999</v>
      </c>
      <c r="F285">
        <v>168.88088099999999</v>
      </c>
      <c r="G285">
        <v>8.5802209999999999</v>
      </c>
      <c r="H285">
        <v>161.86903100000001</v>
      </c>
      <c r="I285">
        <v>5.2324890000000002</v>
      </c>
    </row>
    <row r="286" spans="1:9" x14ac:dyDescent="0.25">
      <c r="A286">
        <v>285</v>
      </c>
      <c r="D286">
        <v>176.38845499999999</v>
      </c>
      <c r="E286">
        <v>6.2899859999999999</v>
      </c>
      <c r="F286">
        <v>168.88088099999999</v>
      </c>
      <c r="G286">
        <v>8.5802209999999999</v>
      </c>
    </row>
    <row r="287" spans="1:9" x14ac:dyDescent="0.25">
      <c r="A287">
        <v>286</v>
      </c>
      <c r="D287">
        <v>176.38845499999999</v>
      </c>
      <c r="E287">
        <v>6.2899859999999999</v>
      </c>
      <c r="F287">
        <v>168.88088099999999</v>
      </c>
      <c r="G287">
        <v>8.5802209999999999</v>
      </c>
    </row>
    <row r="288" spans="1:9" x14ac:dyDescent="0.25">
      <c r="A288">
        <v>287</v>
      </c>
      <c r="D288">
        <v>176.38845499999999</v>
      </c>
      <c r="E288">
        <v>6.2899859999999999</v>
      </c>
      <c r="F288">
        <v>168.88088099999999</v>
      </c>
      <c r="G288">
        <v>8.5802209999999999</v>
      </c>
    </row>
    <row r="289" spans="1:9" x14ac:dyDescent="0.25">
      <c r="A289">
        <v>288</v>
      </c>
      <c r="D289">
        <v>176.38845499999999</v>
      </c>
      <c r="E289">
        <v>6.2899859999999999</v>
      </c>
      <c r="F289">
        <v>168.88088099999999</v>
      </c>
      <c r="G289">
        <v>8.5802209999999999</v>
      </c>
    </row>
    <row r="290" spans="1:9" x14ac:dyDescent="0.25">
      <c r="A290">
        <v>289</v>
      </c>
      <c r="B290">
        <v>185.30285900000001</v>
      </c>
      <c r="C290">
        <v>7.0454480000000004</v>
      </c>
      <c r="D290">
        <v>176.38845499999999</v>
      </c>
      <c r="E290">
        <v>6.2899859999999999</v>
      </c>
      <c r="F290">
        <v>168.88088099999999</v>
      </c>
      <c r="G290">
        <v>8.5802209999999999</v>
      </c>
    </row>
    <row r="291" spans="1:9" x14ac:dyDescent="0.25">
      <c r="A291">
        <v>290</v>
      </c>
      <c r="B291">
        <v>185.400103</v>
      </c>
      <c r="C291">
        <v>6.9674019999999999</v>
      </c>
      <c r="D291">
        <v>176.324456</v>
      </c>
      <c r="E291">
        <v>6.3370329999999999</v>
      </c>
      <c r="F291">
        <v>168.88088099999999</v>
      </c>
      <c r="G291">
        <v>8.5802209999999999</v>
      </c>
    </row>
    <row r="292" spans="1:9" x14ac:dyDescent="0.25">
      <c r="A292">
        <v>291</v>
      </c>
      <c r="B292">
        <v>185.400103</v>
      </c>
      <c r="C292">
        <v>6.9674019999999999</v>
      </c>
      <c r="F292">
        <v>168.88088099999999</v>
      </c>
      <c r="G292">
        <v>8.5802209999999999</v>
      </c>
    </row>
    <row r="293" spans="1:9" x14ac:dyDescent="0.25">
      <c r="A293">
        <v>292</v>
      </c>
      <c r="B293">
        <v>185.400103</v>
      </c>
      <c r="C293">
        <v>6.9674019999999999</v>
      </c>
      <c r="F293">
        <v>168.88088099999999</v>
      </c>
      <c r="G293">
        <v>8.5802209999999999</v>
      </c>
    </row>
    <row r="294" spans="1:9" x14ac:dyDescent="0.25">
      <c r="A294">
        <v>293</v>
      </c>
      <c r="B294">
        <v>185.400103</v>
      </c>
      <c r="C294">
        <v>6.9674019999999999</v>
      </c>
      <c r="F294">
        <v>168.88088099999999</v>
      </c>
      <c r="G294">
        <v>8.5802209999999999</v>
      </c>
    </row>
    <row r="295" spans="1:9" x14ac:dyDescent="0.25">
      <c r="A295">
        <v>294</v>
      </c>
      <c r="B295">
        <v>185.400103</v>
      </c>
      <c r="C295">
        <v>6.9674019999999999</v>
      </c>
      <c r="F295">
        <v>168.88088099999999</v>
      </c>
      <c r="G295">
        <v>8.5802209999999999</v>
      </c>
    </row>
    <row r="296" spans="1:9" x14ac:dyDescent="0.25">
      <c r="A296">
        <v>295</v>
      </c>
      <c r="B296">
        <v>185.400103</v>
      </c>
      <c r="C296">
        <v>6.9674019999999999</v>
      </c>
      <c r="F296">
        <v>168.88088099999999</v>
      </c>
      <c r="G296">
        <v>8.5802209999999999</v>
      </c>
    </row>
    <row r="297" spans="1:9" x14ac:dyDescent="0.25">
      <c r="A297">
        <v>296</v>
      </c>
      <c r="B297">
        <v>185.400103</v>
      </c>
      <c r="C297">
        <v>6.9674019999999999</v>
      </c>
      <c r="F297">
        <v>168.88088099999999</v>
      </c>
      <c r="G297">
        <v>8.5802209999999999</v>
      </c>
      <c r="H297">
        <v>176.531148</v>
      </c>
      <c r="I297">
        <v>3.8287589999999998</v>
      </c>
    </row>
    <row r="298" spans="1:9" x14ac:dyDescent="0.25">
      <c r="A298">
        <v>297</v>
      </c>
      <c r="B298">
        <v>185.400103</v>
      </c>
      <c r="C298">
        <v>6.9674019999999999</v>
      </c>
      <c r="F298">
        <v>168.88088099999999</v>
      </c>
      <c r="G298">
        <v>8.5802209999999999</v>
      </c>
      <c r="H298">
        <v>176.531148</v>
      </c>
      <c r="I298">
        <v>3.8287589999999998</v>
      </c>
    </row>
    <row r="299" spans="1:9" x14ac:dyDescent="0.25">
      <c r="A299">
        <v>298</v>
      </c>
      <c r="B299">
        <v>185.400103</v>
      </c>
      <c r="C299">
        <v>6.9674019999999999</v>
      </c>
      <c r="F299">
        <v>168.88088099999999</v>
      </c>
      <c r="G299">
        <v>8.5802209999999999</v>
      </c>
      <c r="H299">
        <v>176.531148</v>
      </c>
      <c r="I299">
        <v>3.8287589999999998</v>
      </c>
    </row>
    <row r="300" spans="1:9" x14ac:dyDescent="0.25">
      <c r="A300">
        <v>299</v>
      </c>
      <c r="B300">
        <v>185.400103</v>
      </c>
      <c r="C300">
        <v>6.9674019999999999</v>
      </c>
      <c r="F300">
        <v>168.88088099999999</v>
      </c>
      <c r="G300">
        <v>8.5802209999999999</v>
      </c>
      <c r="H300">
        <v>176.531148</v>
      </c>
      <c r="I300">
        <v>3.8287589999999998</v>
      </c>
    </row>
    <row r="301" spans="1:9" x14ac:dyDescent="0.25">
      <c r="A301">
        <v>300</v>
      </c>
      <c r="B301">
        <v>185.400103</v>
      </c>
      <c r="C301">
        <v>6.9674019999999999</v>
      </c>
      <c r="F301">
        <v>168.88088099999999</v>
      </c>
      <c r="G301">
        <v>8.5802209999999999</v>
      </c>
      <c r="H301">
        <v>176.531148</v>
      </c>
      <c r="I301">
        <v>3.8287589999999998</v>
      </c>
    </row>
    <row r="302" spans="1:9" x14ac:dyDescent="0.25">
      <c r="A302">
        <v>301</v>
      </c>
      <c r="B302">
        <v>185.400103</v>
      </c>
      <c r="C302">
        <v>6.9674019999999999</v>
      </c>
      <c r="H302">
        <v>176.531148</v>
      </c>
      <c r="I302">
        <v>3.8287589999999998</v>
      </c>
    </row>
    <row r="303" spans="1:9" x14ac:dyDescent="0.25">
      <c r="A303">
        <v>302</v>
      </c>
      <c r="B303">
        <v>185.400103</v>
      </c>
      <c r="C303">
        <v>6.9674019999999999</v>
      </c>
      <c r="H303">
        <v>176.531148</v>
      </c>
      <c r="I303">
        <v>3.8287589999999998</v>
      </c>
    </row>
    <row r="304" spans="1:9" x14ac:dyDescent="0.25">
      <c r="A304">
        <v>303</v>
      </c>
      <c r="B304">
        <v>185.400103</v>
      </c>
      <c r="C304">
        <v>6.9674019999999999</v>
      </c>
      <c r="D304">
        <v>192.295008</v>
      </c>
      <c r="E304">
        <v>5.8880059999999999</v>
      </c>
      <c r="H304">
        <v>176.531148</v>
      </c>
      <c r="I304">
        <v>3.8287589999999998</v>
      </c>
    </row>
    <row r="305" spans="1:9" x14ac:dyDescent="0.25">
      <c r="A305">
        <v>304</v>
      </c>
      <c r="B305">
        <v>185.400103</v>
      </c>
      <c r="C305">
        <v>6.9674019999999999</v>
      </c>
      <c r="D305">
        <v>192.47379899999999</v>
      </c>
      <c r="E305">
        <v>5.8545579999999999</v>
      </c>
      <c r="H305">
        <v>176.531148</v>
      </c>
      <c r="I305">
        <v>3.8287589999999998</v>
      </c>
    </row>
    <row r="306" spans="1:9" x14ac:dyDescent="0.25">
      <c r="A306">
        <v>305</v>
      </c>
      <c r="B306">
        <v>185.400103</v>
      </c>
      <c r="C306">
        <v>6.9674019999999999</v>
      </c>
      <c r="D306">
        <v>192.47379899999999</v>
      </c>
      <c r="E306">
        <v>5.8545579999999999</v>
      </c>
      <c r="H306">
        <v>176.531148</v>
      </c>
      <c r="I306">
        <v>3.8287589999999998</v>
      </c>
    </row>
    <row r="307" spans="1:9" x14ac:dyDescent="0.25">
      <c r="A307">
        <v>306</v>
      </c>
      <c r="B307">
        <v>185.400103</v>
      </c>
      <c r="C307">
        <v>6.9674019999999999</v>
      </c>
      <c r="D307">
        <v>192.47379899999999</v>
      </c>
      <c r="E307">
        <v>5.8545579999999999</v>
      </c>
      <c r="H307">
        <v>176.531148</v>
      </c>
      <c r="I307">
        <v>3.8287589999999998</v>
      </c>
    </row>
    <row r="308" spans="1:9" x14ac:dyDescent="0.25">
      <c r="A308">
        <v>307</v>
      </c>
      <c r="B308">
        <v>185.400103</v>
      </c>
      <c r="C308">
        <v>6.9674019999999999</v>
      </c>
      <c r="D308">
        <v>192.47379899999999</v>
      </c>
      <c r="E308">
        <v>5.8545579999999999</v>
      </c>
      <c r="H308">
        <v>176.531148</v>
      </c>
      <c r="I308">
        <v>3.8287589999999998</v>
      </c>
    </row>
    <row r="309" spans="1:9" x14ac:dyDescent="0.25">
      <c r="A309">
        <v>308</v>
      </c>
      <c r="B309">
        <v>185.30285900000001</v>
      </c>
      <c r="C309">
        <v>7.0454480000000004</v>
      </c>
      <c r="D309">
        <v>192.47379899999999</v>
      </c>
      <c r="E309">
        <v>5.8545579999999999</v>
      </c>
      <c r="H309">
        <v>176.531148</v>
      </c>
      <c r="I309">
        <v>3.8287589999999998</v>
      </c>
    </row>
    <row r="310" spans="1:9" x14ac:dyDescent="0.25">
      <c r="A310">
        <v>309</v>
      </c>
      <c r="D310">
        <v>192.47379899999999</v>
      </c>
      <c r="E310">
        <v>5.8545579999999999</v>
      </c>
      <c r="H310">
        <v>176.531148</v>
      </c>
      <c r="I310">
        <v>3.8287589999999998</v>
      </c>
    </row>
    <row r="311" spans="1:9" x14ac:dyDescent="0.25">
      <c r="A311">
        <v>310</v>
      </c>
      <c r="D311">
        <v>192.47379899999999</v>
      </c>
      <c r="E311">
        <v>5.8545579999999999</v>
      </c>
      <c r="H311">
        <v>176.531148</v>
      </c>
      <c r="I311">
        <v>3.8287589999999998</v>
      </c>
    </row>
    <row r="312" spans="1:9" x14ac:dyDescent="0.25">
      <c r="A312">
        <v>311</v>
      </c>
      <c r="D312">
        <v>192.47379899999999</v>
      </c>
      <c r="E312">
        <v>5.8545579999999999</v>
      </c>
      <c r="H312">
        <v>176.531148</v>
      </c>
      <c r="I312">
        <v>3.8287589999999998</v>
      </c>
    </row>
    <row r="313" spans="1:9" x14ac:dyDescent="0.25">
      <c r="A313">
        <v>312</v>
      </c>
      <c r="D313">
        <v>192.47379899999999</v>
      </c>
      <c r="E313">
        <v>5.8545579999999999</v>
      </c>
      <c r="H313">
        <v>176.531148</v>
      </c>
      <c r="I313">
        <v>3.8287589999999998</v>
      </c>
    </row>
    <row r="314" spans="1:9" x14ac:dyDescent="0.25">
      <c r="A314">
        <v>313</v>
      </c>
      <c r="D314">
        <v>192.47379899999999</v>
      </c>
      <c r="E314">
        <v>5.8545579999999999</v>
      </c>
      <c r="H314">
        <v>176.531148</v>
      </c>
      <c r="I314">
        <v>3.8287589999999998</v>
      </c>
    </row>
    <row r="315" spans="1:9" x14ac:dyDescent="0.25">
      <c r="A315">
        <v>314</v>
      </c>
      <c r="D315">
        <v>192.47379899999999</v>
      </c>
      <c r="E315">
        <v>5.8545579999999999</v>
      </c>
      <c r="H315">
        <v>176.531148</v>
      </c>
      <c r="I315">
        <v>3.8287589999999998</v>
      </c>
    </row>
    <row r="316" spans="1:9" x14ac:dyDescent="0.25">
      <c r="A316">
        <v>315</v>
      </c>
      <c r="D316">
        <v>192.47379899999999</v>
      </c>
      <c r="E316">
        <v>5.8545579999999999</v>
      </c>
      <c r="H316">
        <v>176.531148</v>
      </c>
      <c r="I316">
        <v>3.8287589999999998</v>
      </c>
    </row>
    <row r="317" spans="1:9" x14ac:dyDescent="0.25">
      <c r="A317">
        <v>316</v>
      </c>
      <c r="D317">
        <v>192.47379899999999</v>
      </c>
      <c r="E317">
        <v>5.8545579999999999</v>
      </c>
      <c r="H317">
        <v>176.531148</v>
      </c>
      <c r="I317">
        <v>3.8287589999999998</v>
      </c>
    </row>
    <row r="318" spans="1:9" x14ac:dyDescent="0.25">
      <c r="A318">
        <v>317</v>
      </c>
      <c r="D318">
        <v>192.47379899999999</v>
      </c>
      <c r="E318">
        <v>5.8545579999999999</v>
      </c>
      <c r="H318">
        <v>176.531148</v>
      </c>
      <c r="I318">
        <v>3.8287589999999998</v>
      </c>
    </row>
    <row r="319" spans="1:9" x14ac:dyDescent="0.25">
      <c r="A319">
        <v>318</v>
      </c>
      <c r="D319">
        <v>192.47379899999999</v>
      </c>
      <c r="E319">
        <v>5.8545579999999999</v>
      </c>
      <c r="F319">
        <v>184.20896399999998</v>
      </c>
      <c r="G319">
        <v>7.3397329999999998</v>
      </c>
    </row>
    <row r="320" spans="1:9" x14ac:dyDescent="0.25">
      <c r="A320">
        <v>319</v>
      </c>
      <c r="D320">
        <v>192.47379899999999</v>
      </c>
      <c r="E320">
        <v>5.8545579999999999</v>
      </c>
      <c r="F320">
        <v>184.20896399999998</v>
      </c>
      <c r="G320">
        <v>7.3397329999999998</v>
      </c>
    </row>
    <row r="321" spans="1:9" x14ac:dyDescent="0.25">
      <c r="A321">
        <v>320</v>
      </c>
      <c r="D321">
        <v>192.47379899999999</v>
      </c>
      <c r="E321">
        <v>5.8545579999999999</v>
      </c>
      <c r="F321">
        <v>184.20896399999998</v>
      </c>
      <c r="G321">
        <v>7.3397329999999998</v>
      </c>
    </row>
    <row r="322" spans="1:9" x14ac:dyDescent="0.25">
      <c r="A322">
        <v>321</v>
      </c>
      <c r="D322">
        <v>192.47379899999999</v>
      </c>
      <c r="E322">
        <v>5.8545579999999999</v>
      </c>
      <c r="F322">
        <v>184.20896399999998</v>
      </c>
      <c r="G322">
        <v>7.3397329999999998</v>
      </c>
    </row>
    <row r="323" spans="1:9" x14ac:dyDescent="0.25">
      <c r="A323">
        <v>322</v>
      </c>
      <c r="D323">
        <v>192.47379899999999</v>
      </c>
      <c r="E323">
        <v>5.8545579999999999</v>
      </c>
      <c r="F323">
        <v>184.20896399999998</v>
      </c>
      <c r="G323">
        <v>7.3397329999999998</v>
      </c>
    </row>
    <row r="324" spans="1:9" x14ac:dyDescent="0.25">
      <c r="A324">
        <v>323</v>
      </c>
      <c r="B324">
        <v>200.14066600000001</v>
      </c>
      <c r="C324">
        <v>6.9878010000000002</v>
      </c>
      <c r="D324">
        <v>192.47379899999999</v>
      </c>
      <c r="E324">
        <v>5.8545579999999999</v>
      </c>
      <c r="F324">
        <v>184.20896399999998</v>
      </c>
      <c r="G324">
        <v>7.3397329999999998</v>
      </c>
    </row>
    <row r="325" spans="1:9" x14ac:dyDescent="0.25">
      <c r="A325">
        <v>324</v>
      </c>
      <c r="B325">
        <v>200.17731699999999</v>
      </c>
      <c r="C325">
        <v>6.9674019999999999</v>
      </c>
      <c r="D325">
        <v>192.47379899999999</v>
      </c>
      <c r="E325">
        <v>5.8545579999999999</v>
      </c>
      <c r="F325">
        <v>184.20896399999998</v>
      </c>
      <c r="G325">
        <v>7.3397329999999998</v>
      </c>
    </row>
    <row r="326" spans="1:9" x14ac:dyDescent="0.25">
      <c r="A326">
        <v>325</v>
      </c>
      <c r="B326">
        <v>200.17731699999999</v>
      </c>
      <c r="C326">
        <v>6.9674019999999999</v>
      </c>
      <c r="D326">
        <v>192.295008</v>
      </c>
      <c r="E326">
        <v>5.8880059999999999</v>
      </c>
      <c r="F326">
        <v>184.20896399999998</v>
      </c>
      <c r="G326">
        <v>7.3397329999999998</v>
      </c>
    </row>
    <row r="327" spans="1:9" x14ac:dyDescent="0.25">
      <c r="A327">
        <v>326</v>
      </c>
      <c r="B327">
        <v>200.17731699999999</v>
      </c>
      <c r="C327">
        <v>6.9674019999999999</v>
      </c>
      <c r="F327">
        <v>184.20896399999998</v>
      </c>
      <c r="G327">
        <v>7.3397329999999998</v>
      </c>
    </row>
    <row r="328" spans="1:9" x14ac:dyDescent="0.25">
      <c r="A328">
        <v>327</v>
      </c>
      <c r="B328">
        <v>200.17731699999999</v>
      </c>
      <c r="C328">
        <v>6.9674019999999999</v>
      </c>
      <c r="F328">
        <v>184.20896399999998</v>
      </c>
      <c r="G328">
        <v>7.3397329999999998</v>
      </c>
    </row>
    <row r="329" spans="1:9" x14ac:dyDescent="0.25">
      <c r="A329">
        <v>328</v>
      </c>
      <c r="B329">
        <v>200.17731699999999</v>
      </c>
      <c r="C329">
        <v>6.9674019999999999</v>
      </c>
      <c r="F329">
        <v>184.20896399999998</v>
      </c>
      <c r="G329">
        <v>7.3397329999999998</v>
      </c>
    </row>
    <row r="330" spans="1:9" x14ac:dyDescent="0.25">
      <c r="A330">
        <v>329</v>
      </c>
      <c r="B330">
        <v>200.17731699999999</v>
      </c>
      <c r="C330">
        <v>6.9674019999999999</v>
      </c>
      <c r="F330">
        <v>184.20896399999998</v>
      </c>
      <c r="G330">
        <v>7.3397329999999998</v>
      </c>
      <c r="H330">
        <v>191.631991</v>
      </c>
      <c r="I330">
        <v>3.223239</v>
      </c>
    </row>
    <row r="331" spans="1:9" x14ac:dyDescent="0.25">
      <c r="A331">
        <v>330</v>
      </c>
      <c r="B331">
        <v>200.17731699999999</v>
      </c>
      <c r="C331">
        <v>6.9674019999999999</v>
      </c>
      <c r="F331">
        <v>184.20896399999998</v>
      </c>
      <c r="G331">
        <v>7.3397329999999998</v>
      </c>
      <c r="H331">
        <v>191.631991</v>
      </c>
      <c r="I331">
        <v>3.223239</v>
      </c>
    </row>
    <row r="332" spans="1:9" x14ac:dyDescent="0.25">
      <c r="A332">
        <v>331</v>
      </c>
      <c r="B332">
        <v>200.17731699999999</v>
      </c>
      <c r="C332">
        <v>6.9674019999999999</v>
      </c>
      <c r="F332">
        <v>184.20896399999998</v>
      </c>
      <c r="G332">
        <v>7.3397329999999998</v>
      </c>
      <c r="H332">
        <v>191.631991</v>
      </c>
      <c r="I332">
        <v>3.223239</v>
      </c>
    </row>
    <row r="333" spans="1:9" x14ac:dyDescent="0.25">
      <c r="A333">
        <v>332</v>
      </c>
      <c r="B333">
        <v>200.17731699999999</v>
      </c>
      <c r="C333">
        <v>6.9674019999999999</v>
      </c>
      <c r="F333">
        <v>184.20896399999998</v>
      </c>
      <c r="G333">
        <v>7.3397329999999998</v>
      </c>
      <c r="H333">
        <v>191.631991</v>
      </c>
      <c r="I333">
        <v>3.223239</v>
      </c>
    </row>
    <row r="334" spans="1:9" x14ac:dyDescent="0.25">
      <c r="A334">
        <v>333</v>
      </c>
      <c r="B334">
        <v>200.17731699999999</v>
      </c>
      <c r="C334">
        <v>6.9674019999999999</v>
      </c>
      <c r="F334">
        <v>184.20896399999998</v>
      </c>
      <c r="G334">
        <v>7.3397329999999998</v>
      </c>
      <c r="H334">
        <v>191.631991</v>
      </c>
      <c r="I334">
        <v>3.223239</v>
      </c>
    </row>
    <row r="335" spans="1:9" x14ac:dyDescent="0.25">
      <c r="A335">
        <v>334</v>
      </c>
      <c r="B335">
        <v>200.17731699999999</v>
      </c>
      <c r="C335">
        <v>6.9674019999999999</v>
      </c>
      <c r="F335">
        <v>184.20896399999998</v>
      </c>
      <c r="G335">
        <v>7.3397329999999998</v>
      </c>
      <c r="H335">
        <v>191.631991</v>
      </c>
      <c r="I335">
        <v>3.223239</v>
      </c>
    </row>
    <row r="336" spans="1:9" x14ac:dyDescent="0.25">
      <c r="A336">
        <v>335</v>
      </c>
      <c r="B336">
        <v>200.17731699999999</v>
      </c>
      <c r="C336">
        <v>6.9674019999999999</v>
      </c>
      <c r="H336">
        <v>191.631991</v>
      </c>
      <c r="I336">
        <v>3.223239</v>
      </c>
    </row>
    <row r="337" spans="1:9" x14ac:dyDescent="0.25">
      <c r="A337">
        <v>336</v>
      </c>
      <c r="B337">
        <v>200.17731699999999</v>
      </c>
      <c r="C337">
        <v>6.9674019999999999</v>
      </c>
      <c r="H337">
        <v>191.631991</v>
      </c>
      <c r="I337">
        <v>3.223239</v>
      </c>
    </row>
    <row r="338" spans="1:9" x14ac:dyDescent="0.25">
      <c r="A338">
        <v>337</v>
      </c>
      <c r="B338">
        <v>200.17731699999999</v>
      </c>
      <c r="C338">
        <v>6.9674019999999999</v>
      </c>
      <c r="D338">
        <v>206.22826599999999</v>
      </c>
      <c r="E338">
        <v>6.0992949999999997</v>
      </c>
      <c r="H338">
        <v>191.631991</v>
      </c>
      <c r="I338">
        <v>3.223239</v>
      </c>
    </row>
    <row r="339" spans="1:9" x14ac:dyDescent="0.25">
      <c r="A339">
        <v>338</v>
      </c>
      <c r="B339">
        <v>200.17731699999999</v>
      </c>
      <c r="C339">
        <v>6.9674019999999999</v>
      </c>
      <c r="D339">
        <v>206.330409</v>
      </c>
      <c r="E339">
        <v>6.0964450000000001</v>
      </c>
      <c r="H339">
        <v>191.631991</v>
      </c>
      <c r="I339">
        <v>3.223239</v>
      </c>
    </row>
    <row r="340" spans="1:9" x14ac:dyDescent="0.25">
      <c r="A340">
        <v>339</v>
      </c>
      <c r="B340">
        <v>200.17731699999999</v>
      </c>
      <c r="C340">
        <v>6.9674019999999999</v>
      </c>
      <c r="D340">
        <v>206.330409</v>
      </c>
      <c r="E340">
        <v>6.0964450000000001</v>
      </c>
      <c r="H340">
        <v>191.631991</v>
      </c>
      <c r="I340">
        <v>3.223239</v>
      </c>
    </row>
    <row r="341" spans="1:9" x14ac:dyDescent="0.25">
      <c r="A341">
        <v>340</v>
      </c>
      <c r="B341">
        <v>200.17731699999999</v>
      </c>
      <c r="C341">
        <v>6.9674019999999999</v>
      </c>
      <c r="D341">
        <v>206.330409</v>
      </c>
      <c r="E341">
        <v>6.0964450000000001</v>
      </c>
      <c r="H341">
        <v>191.631991</v>
      </c>
      <c r="I341">
        <v>3.223239</v>
      </c>
    </row>
    <row r="342" spans="1:9" x14ac:dyDescent="0.25">
      <c r="A342">
        <v>341</v>
      </c>
      <c r="B342">
        <v>200.17731699999999</v>
      </c>
      <c r="C342">
        <v>6.9674019999999999</v>
      </c>
      <c r="D342">
        <v>206.330409</v>
      </c>
      <c r="E342">
        <v>6.0964450000000001</v>
      </c>
      <c r="H342">
        <v>191.631991</v>
      </c>
      <c r="I342">
        <v>3.223239</v>
      </c>
    </row>
    <row r="343" spans="1:9" x14ac:dyDescent="0.25">
      <c r="A343">
        <v>342</v>
      </c>
      <c r="B343">
        <v>200.14066600000001</v>
      </c>
      <c r="C343">
        <v>6.9878010000000002</v>
      </c>
      <c r="D343">
        <v>206.330409</v>
      </c>
      <c r="E343">
        <v>6.0964450000000001</v>
      </c>
      <c r="H343">
        <v>191.631991</v>
      </c>
      <c r="I343">
        <v>3.223239</v>
      </c>
    </row>
    <row r="344" spans="1:9" x14ac:dyDescent="0.25">
      <c r="A344">
        <v>343</v>
      </c>
      <c r="B344">
        <v>200.14066600000001</v>
      </c>
      <c r="C344">
        <v>6.9878010000000002</v>
      </c>
      <c r="D344">
        <v>206.330409</v>
      </c>
      <c r="E344">
        <v>6.0964450000000001</v>
      </c>
      <c r="H344">
        <v>191.631991</v>
      </c>
      <c r="I344">
        <v>3.223239</v>
      </c>
    </row>
    <row r="345" spans="1:9" x14ac:dyDescent="0.25">
      <c r="A345">
        <v>344</v>
      </c>
      <c r="D345">
        <v>206.330409</v>
      </c>
      <c r="E345">
        <v>6.0964450000000001</v>
      </c>
      <c r="H345">
        <v>191.631991</v>
      </c>
      <c r="I345">
        <v>3.223239</v>
      </c>
    </row>
    <row r="346" spans="1:9" x14ac:dyDescent="0.25">
      <c r="A346">
        <v>345</v>
      </c>
      <c r="D346">
        <v>206.330409</v>
      </c>
      <c r="E346">
        <v>6.0964450000000001</v>
      </c>
      <c r="H346">
        <v>191.631991</v>
      </c>
      <c r="I346">
        <v>3.223239</v>
      </c>
    </row>
    <row r="347" spans="1:9" x14ac:dyDescent="0.25">
      <c r="A347">
        <v>346</v>
      </c>
      <c r="D347">
        <v>206.330409</v>
      </c>
      <c r="E347">
        <v>6.0964450000000001</v>
      </c>
      <c r="H347">
        <v>191.631991</v>
      </c>
      <c r="I347">
        <v>3.223239</v>
      </c>
    </row>
    <row r="348" spans="1:9" x14ac:dyDescent="0.25">
      <c r="A348">
        <v>347</v>
      </c>
      <c r="D348">
        <v>206.330409</v>
      </c>
      <c r="E348">
        <v>6.0964450000000001</v>
      </c>
      <c r="F348">
        <v>196.68893700000001</v>
      </c>
      <c r="G348">
        <v>8.1472429999999996</v>
      </c>
      <c r="H348">
        <v>191.631991</v>
      </c>
      <c r="I348">
        <v>3.223239</v>
      </c>
    </row>
    <row r="349" spans="1:9" x14ac:dyDescent="0.25">
      <c r="A349">
        <v>348</v>
      </c>
      <c r="D349">
        <v>206.330409</v>
      </c>
      <c r="E349">
        <v>6.0964450000000001</v>
      </c>
      <c r="F349">
        <v>196.88273099999998</v>
      </c>
      <c r="G349">
        <v>8.1769909999999992</v>
      </c>
      <c r="H349">
        <v>191.631991</v>
      </c>
      <c r="I349">
        <v>3.223239</v>
      </c>
    </row>
    <row r="350" spans="1:9" x14ac:dyDescent="0.25">
      <c r="A350">
        <v>349</v>
      </c>
      <c r="D350">
        <v>206.330409</v>
      </c>
      <c r="E350">
        <v>6.0964450000000001</v>
      </c>
      <c r="F350">
        <v>196.88273099999998</v>
      </c>
      <c r="G350">
        <v>8.1769909999999992</v>
      </c>
      <c r="H350">
        <v>191.631991</v>
      </c>
      <c r="I350">
        <v>3.223239</v>
      </c>
    </row>
    <row r="351" spans="1:9" x14ac:dyDescent="0.25">
      <c r="A351">
        <v>350</v>
      </c>
      <c r="D351">
        <v>206.330409</v>
      </c>
      <c r="E351">
        <v>6.0964450000000001</v>
      </c>
      <c r="F351">
        <v>196.88273099999998</v>
      </c>
      <c r="G351">
        <v>8.1769909999999992</v>
      </c>
      <c r="H351">
        <v>191.631991</v>
      </c>
      <c r="I351">
        <v>3.223239</v>
      </c>
    </row>
    <row r="352" spans="1:9" x14ac:dyDescent="0.25">
      <c r="A352">
        <v>351</v>
      </c>
      <c r="D352">
        <v>206.330409</v>
      </c>
      <c r="E352">
        <v>6.0964450000000001</v>
      </c>
      <c r="F352">
        <v>196.88273099999998</v>
      </c>
      <c r="G352">
        <v>8.1769909999999992</v>
      </c>
      <c r="H352">
        <v>191.631991</v>
      </c>
      <c r="I352">
        <v>3.223239</v>
      </c>
    </row>
    <row r="353" spans="1:9" x14ac:dyDescent="0.25">
      <c r="A353">
        <v>352</v>
      </c>
      <c r="D353">
        <v>206.330409</v>
      </c>
      <c r="E353">
        <v>6.0964450000000001</v>
      </c>
      <c r="F353">
        <v>196.88273099999998</v>
      </c>
      <c r="G353">
        <v>8.1769909999999992</v>
      </c>
      <c r="H353">
        <v>191.631991</v>
      </c>
      <c r="I353">
        <v>3.223239</v>
      </c>
    </row>
    <row r="354" spans="1:9" x14ac:dyDescent="0.25">
      <c r="A354">
        <v>353</v>
      </c>
      <c r="D354">
        <v>206.330409</v>
      </c>
      <c r="E354">
        <v>6.0964450000000001</v>
      </c>
      <c r="F354">
        <v>196.88273099999998</v>
      </c>
      <c r="G354">
        <v>8.1769909999999992</v>
      </c>
      <c r="H354">
        <v>191.631991</v>
      </c>
      <c r="I354">
        <v>3.223239</v>
      </c>
    </row>
    <row r="355" spans="1:9" x14ac:dyDescent="0.25">
      <c r="A355">
        <v>354</v>
      </c>
      <c r="D355">
        <v>206.330409</v>
      </c>
      <c r="E355">
        <v>6.0964450000000001</v>
      </c>
      <c r="F355">
        <v>196.88273099999998</v>
      </c>
      <c r="G355">
        <v>8.1769909999999992</v>
      </c>
      <c r="H355">
        <v>191.631991</v>
      </c>
      <c r="I355">
        <v>3.223239</v>
      </c>
    </row>
    <row r="356" spans="1:9" x14ac:dyDescent="0.25">
      <c r="A356">
        <v>355</v>
      </c>
      <c r="D356">
        <v>206.330409</v>
      </c>
      <c r="E356">
        <v>6.0964450000000001</v>
      </c>
      <c r="F356">
        <v>196.88273099999998</v>
      </c>
      <c r="G356">
        <v>8.1769909999999992</v>
      </c>
      <c r="H356">
        <v>191.631991</v>
      </c>
      <c r="I356">
        <v>3.223239</v>
      </c>
    </row>
    <row r="357" spans="1:9" x14ac:dyDescent="0.25">
      <c r="A357">
        <v>356</v>
      </c>
      <c r="D357">
        <v>206.330409</v>
      </c>
      <c r="E357">
        <v>6.0964450000000001</v>
      </c>
      <c r="F357">
        <v>196.88273099999998</v>
      </c>
      <c r="G357">
        <v>8.1769909999999992</v>
      </c>
      <c r="H357">
        <v>191.631991</v>
      </c>
      <c r="I357">
        <v>3.223239</v>
      </c>
    </row>
    <row r="358" spans="1:9" x14ac:dyDescent="0.25">
      <c r="A358">
        <v>357</v>
      </c>
      <c r="D358">
        <v>206.330409</v>
      </c>
      <c r="E358">
        <v>6.0964450000000001</v>
      </c>
      <c r="F358">
        <v>196.88273099999998</v>
      </c>
      <c r="G358">
        <v>8.1769909999999992</v>
      </c>
    </row>
    <row r="359" spans="1:9" x14ac:dyDescent="0.25">
      <c r="A359">
        <v>358</v>
      </c>
      <c r="D359">
        <v>206.330409</v>
      </c>
      <c r="E359">
        <v>6.0964450000000001</v>
      </c>
      <c r="F359">
        <v>196.88273099999998</v>
      </c>
      <c r="G359">
        <v>8.1769909999999992</v>
      </c>
    </row>
    <row r="360" spans="1:9" x14ac:dyDescent="0.25">
      <c r="A360">
        <v>359</v>
      </c>
      <c r="D360">
        <v>206.330409</v>
      </c>
      <c r="E360">
        <v>6.0964450000000001</v>
      </c>
      <c r="F360">
        <v>196.88273099999998</v>
      </c>
      <c r="G360">
        <v>8.1769909999999992</v>
      </c>
    </row>
    <row r="361" spans="1:9" x14ac:dyDescent="0.25">
      <c r="A361">
        <v>360</v>
      </c>
      <c r="B361">
        <v>214.27030199999999</v>
      </c>
      <c r="C361">
        <v>10.021806</v>
      </c>
      <c r="D361">
        <v>206.330409</v>
      </c>
      <c r="E361">
        <v>6.0964450000000001</v>
      </c>
      <c r="F361">
        <v>196.88273099999998</v>
      </c>
      <c r="G361">
        <v>8.1769909999999992</v>
      </c>
    </row>
    <row r="362" spans="1:9" x14ac:dyDescent="0.25">
      <c r="A362">
        <v>361</v>
      </c>
      <c r="B362">
        <v>214.27030199999999</v>
      </c>
      <c r="C362">
        <v>10.021806</v>
      </c>
      <c r="D362">
        <v>206.330409</v>
      </c>
      <c r="E362">
        <v>6.0964450000000001</v>
      </c>
      <c r="F362">
        <v>196.88273099999998</v>
      </c>
      <c r="G362">
        <v>8.1769909999999992</v>
      </c>
    </row>
    <row r="363" spans="1:9" x14ac:dyDescent="0.25">
      <c r="A363">
        <v>362</v>
      </c>
      <c r="B363">
        <v>214.27030199999999</v>
      </c>
      <c r="C363">
        <v>10.021806</v>
      </c>
      <c r="D363">
        <v>206.330409</v>
      </c>
      <c r="E363">
        <v>6.0964450000000001</v>
      </c>
      <c r="F363">
        <v>196.88273099999998</v>
      </c>
      <c r="G363">
        <v>8.1769909999999992</v>
      </c>
    </row>
    <row r="364" spans="1:9" x14ac:dyDescent="0.25">
      <c r="A364">
        <v>363</v>
      </c>
      <c r="B364">
        <v>214.27030199999999</v>
      </c>
      <c r="C364">
        <v>10.021806</v>
      </c>
      <c r="D364">
        <v>206.330409</v>
      </c>
      <c r="E364">
        <v>6.0964450000000001</v>
      </c>
      <c r="F364">
        <v>196.88273099999998</v>
      </c>
      <c r="G364">
        <v>8.1769909999999992</v>
      </c>
    </row>
    <row r="365" spans="1:9" x14ac:dyDescent="0.25">
      <c r="A365">
        <v>364</v>
      </c>
      <c r="B365">
        <v>214.27030199999999</v>
      </c>
      <c r="C365">
        <v>10.021806</v>
      </c>
      <c r="D365">
        <v>206.330409</v>
      </c>
      <c r="E365">
        <v>6.0964450000000001</v>
      </c>
      <c r="F365">
        <v>196.88273099999998</v>
      </c>
      <c r="G365">
        <v>8.1769909999999992</v>
      </c>
    </row>
    <row r="366" spans="1:9" x14ac:dyDescent="0.25">
      <c r="A366">
        <v>365</v>
      </c>
      <c r="B366">
        <v>214.27030199999999</v>
      </c>
      <c r="C366">
        <v>10.021806</v>
      </c>
      <c r="D366">
        <v>206.22826599999999</v>
      </c>
      <c r="E366">
        <v>6.0992949999999997</v>
      </c>
      <c r="F366">
        <v>196.88273099999998</v>
      </c>
      <c r="G366">
        <v>8.1769909999999992</v>
      </c>
    </row>
    <row r="367" spans="1:9" x14ac:dyDescent="0.25">
      <c r="A367">
        <v>366</v>
      </c>
      <c r="B367">
        <v>214.27030199999999</v>
      </c>
      <c r="C367">
        <v>10.021806</v>
      </c>
      <c r="F367">
        <v>196.88273099999998</v>
      </c>
      <c r="G367">
        <v>8.1769909999999992</v>
      </c>
    </row>
    <row r="368" spans="1:9" x14ac:dyDescent="0.25">
      <c r="A368">
        <v>367</v>
      </c>
      <c r="B368">
        <v>214.27030199999999</v>
      </c>
      <c r="C368">
        <v>10.021806</v>
      </c>
      <c r="F368">
        <v>196.88273099999998</v>
      </c>
      <c r="G368">
        <v>8.1769909999999992</v>
      </c>
    </row>
    <row r="369" spans="1:9" x14ac:dyDescent="0.25">
      <c r="A369">
        <v>368</v>
      </c>
      <c r="B369">
        <v>214.27030199999999</v>
      </c>
      <c r="C369">
        <v>10.021806</v>
      </c>
      <c r="F369">
        <v>196.88273099999998</v>
      </c>
      <c r="G369">
        <v>8.1769909999999992</v>
      </c>
    </row>
    <row r="370" spans="1:9" x14ac:dyDescent="0.25">
      <c r="A370">
        <v>369</v>
      </c>
      <c r="B370">
        <v>214.27030199999999</v>
      </c>
      <c r="C370">
        <v>10.021806</v>
      </c>
      <c r="F370">
        <v>196.88273099999998</v>
      </c>
      <c r="G370">
        <v>8.1769909999999992</v>
      </c>
      <c r="H370">
        <v>205.23580799999999</v>
      </c>
      <c r="I370">
        <v>4.0741459999999998</v>
      </c>
    </row>
    <row r="371" spans="1:9" x14ac:dyDescent="0.25">
      <c r="A371">
        <v>370</v>
      </c>
      <c r="B371">
        <v>214.27030199999999</v>
      </c>
      <c r="C371">
        <v>10.021806</v>
      </c>
      <c r="F371">
        <v>196.88273099999998</v>
      </c>
      <c r="G371">
        <v>8.1769909999999992</v>
      </c>
      <c r="H371">
        <v>205.23580799999999</v>
      </c>
      <c r="I371">
        <v>4.0741459999999998</v>
      </c>
    </row>
    <row r="372" spans="1:9" x14ac:dyDescent="0.25">
      <c r="A372">
        <v>371</v>
      </c>
      <c r="B372">
        <v>214.27030199999999</v>
      </c>
      <c r="C372">
        <v>10.021806</v>
      </c>
      <c r="F372">
        <v>196.88273099999998</v>
      </c>
      <c r="G372">
        <v>8.1769909999999992</v>
      </c>
      <c r="H372">
        <v>205.23580799999999</v>
      </c>
      <c r="I372">
        <v>4.0741459999999998</v>
      </c>
    </row>
    <row r="373" spans="1:9" x14ac:dyDescent="0.25">
      <c r="A373">
        <v>372</v>
      </c>
      <c r="B373">
        <v>214.27030199999999</v>
      </c>
      <c r="C373">
        <v>10.021806</v>
      </c>
      <c r="F373">
        <v>196.88273099999998</v>
      </c>
      <c r="G373">
        <v>8.1769909999999992</v>
      </c>
      <c r="H373">
        <v>205.23580799999999</v>
      </c>
      <c r="I373">
        <v>4.0741459999999998</v>
      </c>
    </row>
    <row r="374" spans="1:9" x14ac:dyDescent="0.25">
      <c r="A374">
        <v>373</v>
      </c>
      <c r="B374">
        <v>214.27030199999999</v>
      </c>
      <c r="C374">
        <v>10.021806</v>
      </c>
      <c r="F374">
        <v>196.88273099999998</v>
      </c>
      <c r="G374">
        <v>8.1769909999999992</v>
      </c>
      <c r="H374">
        <v>205.23580799999999</v>
      </c>
      <c r="I374">
        <v>4.0741459999999998</v>
      </c>
    </row>
    <row r="375" spans="1:9" x14ac:dyDescent="0.25">
      <c r="A375">
        <v>374</v>
      </c>
      <c r="B375">
        <v>214.27030199999999</v>
      </c>
      <c r="C375">
        <v>10.021806</v>
      </c>
      <c r="F375">
        <v>196.88273099999998</v>
      </c>
      <c r="G375">
        <v>8.1769909999999992</v>
      </c>
      <c r="H375">
        <v>205.23580799999999</v>
      </c>
      <c r="I375">
        <v>4.0741459999999998</v>
      </c>
    </row>
    <row r="376" spans="1:9" x14ac:dyDescent="0.25">
      <c r="A376">
        <v>375</v>
      </c>
      <c r="B376">
        <v>214.27030199999999</v>
      </c>
      <c r="C376">
        <v>10.021806</v>
      </c>
      <c r="F376">
        <v>196.68893700000001</v>
      </c>
      <c r="G376">
        <v>8.1472429999999996</v>
      </c>
      <c r="H376">
        <v>205.23580799999999</v>
      </c>
      <c r="I376">
        <v>4.0741459999999998</v>
      </c>
    </row>
    <row r="377" spans="1:9" x14ac:dyDescent="0.25">
      <c r="A377">
        <v>376</v>
      </c>
      <c r="B377">
        <v>214.27030199999999</v>
      </c>
      <c r="C377">
        <v>10.021806</v>
      </c>
      <c r="H377">
        <v>205.23580799999999</v>
      </c>
      <c r="I377">
        <v>4.0741459999999998</v>
      </c>
    </row>
    <row r="378" spans="1:9" x14ac:dyDescent="0.25">
      <c r="A378">
        <v>377</v>
      </c>
      <c r="B378">
        <v>214.27030199999999</v>
      </c>
      <c r="C378">
        <v>10.021806</v>
      </c>
      <c r="H378">
        <v>205.23580799999999</v>
      </c>
      <c r="I378">
        <v>4.0741459999999998</v>
      </c>
    </row>
    <row r="379" spans="1:9" x14ac:dyDescent="0.25">
      <c r="A379">
        <v>378</v>
      </c>
      <c r="B379">
        <v>214.27030199999999</v>
      </c>
      <c r="C379">
        <v>10.021806</v>
      </c>
      <c r="H379">
        <v>205.23580799999999</v>
      </c>
      <c r="I379">
        <v>4.0741459999999998</v>
      </c>
    </row>
    <row r="380" spans="1:9" x14ac:dyDescent="0.25">
      <c r="A380">
        <v>379</v>
      </c>
      <c r="B380">
        <v>214.27030199999999</v>
      </c>
      <c r="C380">
        <v>10.021806</v>
      </c>
      <c r="D380">
        <v>219.39166800000001</v>
      </c>
      <c r="E380">
        <v>7.247668</v>
      </c>
      <c r="H380">
        <v>205.23580799999999</v>
      </c>
      <c r="I380">
        <v>4.0741459999999998</v>
      </c>
    </row>
    <row r="381" spans="1:9" x14ac:dyDescent="0.25">
      <c r="A381">
        <v>380</v>
      </c>
      <c r="B381">
        <v>214.27030199999999</v>
      </c>
      <c r="C381">
        <v>10.021806</v>
      </c>
      <c r="D381">
        <v>219.462716</v>
      </c>
      <c r="E381">
        <v>7.1798140000000004</v>
      </c>
      <c r="H381">
        <v>205.23580799999999</v>
      </c>
      <c r="I381">
        <v>4.0741459999999998</v>
      </c>
    </row>
    <row r="382" spans="1:9" x14ac:dyDescent="0.25">
      <c r="A382">
        <v>381</v>
      </c>
      <c r="B382">
        <v>214.27030199999999</v>
      </c>
      <c r="C382">
        <v>10.021806</v>
      </c>
      <c r="D382">
        <v>219.462716</v>
      </c>
      <c r="E382">
        <v>7.1798140000000004</v>
      </c>
      <c r="H382">
        <v>205.23580799999999</v>
      </c>
      <c r="I382">
        <v>4.0741459999999998</v>
      </c>
    </row>
    <row r="383" spans="1:9" x14ac:dyDescent="0.25">
      <c r="A383">
        <v>382</v>
      </c>
      <c r="B383">
        <v>214.27030199999999</v>
      </c>
      <c r="C383">
        <v>10.021806</v>
      </c>
      <c r="D383">
        <v>219.462716</v>
      </c>
      <c r="E383">
        <v>7.1798140000000004</v>
      </c>
      <c r="H383">
        <v>205.23580799999999</v>
      </c>
      <c r="I383">
        <v>4.0741459999999998</v>
      </c>
    </row>
    <row r="384" spans="1:9" x14ac:dyDescent="0.25">
      <c r="A384">
        <v>383</v>
      </c>
      <c r="B384">
        <v>214.27030199999999</v>
      </c>
      <c r="C384">
        <v>10.021806</v>
      </c>
      <c r="D384">
        <v>219.462716</v>
      </c>
      <c r="E384">
        <v>7.1798140000000004</v>
      </c>
      <c r="H384">
        <v>205.23580799999999</v>
      </c>
      <c r="I384">
        <v>4.0741459999999998</v>
      </c>
    </row>
    <row r="385" spans="1:9" x14ac:dyDescent="0.25">
      <c r="A385">
        <v>384</v>
      </c>
      <c r="B385">
        <v>214.27030199999999</v>
      </c>
      <c r="C385">
        <v>10.021806</v>
      </c>
      <c r="D385">
        <v>219.462716</v>
      </c>
      <c r="E385">
        <v>7.1798140000000004</v>
      </c>
      <c r="H385">
        <v>205.23580799999999</v>
      </c>
      <c r="I385">
        <v>4.0741459999999998</v>
      </c>
    </row>
    <row r="386" spans="1:9" x14ac:dyDescent="0.25">
      <c r="A386">
        <v>385</v>
      </c>
      <c r="D386">
        <v>219.462716</v>
      </c>
      <c r="E386">
        <v>7.1798140000000004</v>
      </c>
      <c r="H386">
        <v>205.23580799999999</v>
      </c>
      <c r="I386">
        <v>4.0741459999999998</v>
      </c>
    </row>
    <row r="387" spans="1:9" x14ac:dyDescent="0.25">
      <c r="A387">
        <v>386</v>
      </c>
      <c r="D387">
        <v>219.462716</v>
      </c>
      <c r="E387">
        <v>7.1798140000000004</v>
      </c>
      <c r="H387">
        <v>205.23580799999999</v>
      </c>
      <c r="I387">
        <v>4.0741459999999998</v>
      </c>
    </row>
    <row r="388" spans="1:9" x14ac:dyDescent="0.25">
      <c r="A388">
        <v>387</v>
      </c>
      <c r="D388">
        <v>219.462716</v>
      </c>
      <c r="E388">
        <v>7.1798140000000004</v>
      </c>
      <c r="H388">
        <v>205.23580799999999</v>
      </c>
      <c r="I388">
        <v>4.0741459999999998</v>
      </c>
    </row>
    <row r="389" spans="1:9" x14ac:dyDescent="0.25">
      <c r="A389">
        <v>388</v>
      </c>
      <c r="D389">
        <v>219.462716</v>
      </c>
      <c r="E389">
        <v>7.1798140000000004</v>
      </c>
      <c r="H389">
        <v>205.23580799999999</v>
      </c>
      <c r="I389">
        <v>4.0741459999999998</v>
      </c>
    </row>
    <row r="390" spans="1:9" x14ac:dyDescent="0.25">
      <c r="A390">
        <v>389</v>
      </c>
      <c r="D390">
        <v>219.462716</v>
      </c>
      <c r="E390">
        <v>7.1798140000000004</v>
      </c>
      <c r="F390">
        <v>212.08691300000001</v>
      </c>
      <c r="G390">
        <v>10.518732999999999</v>
      </c>
      <c r="H390">
        <v>205.23580799999999</v>
      </c>
      <c r="I390">
        <v>4.0741459999999998</v>
      </c>
    </row>
    <row r="391" spans="1:9" x14ac:dyDescent="0.25">
      <c r="A391">
        <v>390</v>
      </c>
      <c r="D391">
        <v>219.462716</v>
      </c>
      <c r="E391">
        <v>7.1798140000000004</v>
      </c>
      <c r="F391">
        <v>212.22329099999999</v>
      </c>
      <c r="G391">
        <v>10.620127999999999</v>
      </c>
      <c r="H391">
        <v>205.23580799999999</v>
      </c>
      <c r="I391">
        <v>4.0741459999999998</v>
      </c>
    </row>
    <row r="392" spans="1:9" x14ac:dyDescent="0.25">
      <c r="A392">
        <v>391</v>
      </c>
      <c r="D392">
        <v>219.462716</v>
      </c>
      <c r="E392">
        <v>7.1798140000000004</v>
      </c>
      <c r="F392">
        <v>212.22329099999999</v>
      </c>
      <c r="G392">
        <v>10.620127999999999</v>
      </c>
      <c r="H392">
        <v>205.23580799999999</v>
      </c>
      <c r="I392">
        <v>4.0741459999999998</v>
      </c>
    </row>
    <row r="393" spans="1:9" x14ac:dyDescent="0.25">
      <c r="A393">
        <v>392</v>
      </c>
      <c r="D393">
        <v>219.462716</v>
      </c>
      <c r="E393">
        <v>7.1798140000000004</v>
      </c>
      <c r="F393">
        <v>212.22329099999999</v>
      </c>
      <c r="G393">
        <v>10.620127999999999</v>
      </c>
      <c r="H393">
        <v>205.23580799999999</v>
      </c>
      <c r="I393">
        <v>4.0741459999999998</v>
      </c>
    </row>
    <row r="394" spans="1:9" x14ac:dyDescent="0.25">
      <c r="A394">
        <v>393</v>
      </c>
      <c r="D394">
        <v>219.462716</v>
      </c>
      <c r="E394">
        <v>7.1798140000000004</v>
      </c>
      <c r="F394">
        <v>212.22329099999999</v>
      </c>
      <c r="G394">
        <v>10.620127999999999</v>
      </c>
      <c r="H394">
        <v>205.23580799999999</v>
      </c>
      <c r="I394">
        <v>4.0741459999999998</v>
      </c>
    </row>
    <row r="395" spans="1:9" x14ac:dyDescent="0.25">
      <c r="A395">
        <v>394</v>
      </c>
      <c r="D395">
        <v>219.462716</v>
      </c>
      <c r="E395">
        <v>7.1798140000000004</v>
      </c>
      <c r="F395">
        <v>212.22329099999999</v>
      </c>
      <c r="G395">
        <v>10.620127999999999</v>
      </c>
      <c r="H395">
        <v>205.23580799999999</v>
      </c>
      <c r="I395">
        <v>4.0741459999999998</v>
      </c>
    </row>
    <row r="396" spans="1:9" x14ac:dyDescent="0.25">
      <c r="A396">
        <v>395</v>
      </c>
      <c r="D396">
        <v>219.462716</v>
      </c>
      <c r="E396">
        <v>7.1798140000000004</v>
      </c>
      <c r="F396">
        <v>212.22329099999999</v>
      </c>
      <c r="G396">
        <v>10.620127999999999</v>
      </c>
    </row>
    <row r="397" spans="1:9" x14ac:dyDescent="0.25">
      <c r="A397">
        <v>396</v>
      </c>
      <c r="D397">
        <v>219.462716</v>
      </c>
      <c r="E397">
        <v>7.1798140000000004</v>
      </c>
      <c r="F397">
        <v>212.22329099999999</v>
      </c>
      <c r="G397">
        <v>10.620127999999999</v>
      </c>
    </row>
    <row r="398" spans="1:9" x14ac:dyDescent="0.25">
      <c r="A398">
        <v>397</v>
      </c>
      <c r="B398">
        <v>226.15930800000001</v>
      </c>
      <c r="C398">
        <v>10.9239</v>
      </c>
      <c r="D398">
        <v>219.462716</v>
      </c>
      <c r="E398">
        <v>7.1798140000000004</v>
      </c>
      <c r="F398">
        <v>212.22329099999999</v>
      </c>
      <c r="G398">
        <v>10.620127999999999</v>
      </c>
    </row>
    <row r="399" spans="1:9" x14ac:dyDescent="0.25">
      <c r="A399">
        <v>398</v>
      </c>
      <c r="B399">
        <v>226.302693</v>
      </c>
      <c r="C399">
        <v>10.919263000000001</v>
      </c>
      <c r="D399">
        <v>219.462716</v>
      </c>
      <c r="E399">
        <v>7.1798140000000004</v>
      </c>
      <c r="F399">
        <v>212.22329099999999</v>
      </c>
      <c r="G399">
        <v>10.620127999999999</v>
      </c>
    </row>
    <row r="400" spans="1:9" x14ac:dyDescent="0.25">
      <c r="A400">
        <v>399</v>
      </c>
      <c r="B400">
        <v>226.302693</v>
      </c>
      <c r="C400">
        <v>10.919263000000001</v>
      </c>
      <c r="D400">
        <v>219.462716</v>
      </c>
      <c r="E400">
        <v>7.1798140000000004</v>
      </c>
      <c r="F400">
        <v>212.22329099999999</v>
      </c>
      <c r="G400">
        <v>10.620127999999999</v>
      </c>
    </row>
    <row r="401" spans="1:9" x14ac:dyDescent="0.25">
      <c r="A401">
        <v>400</v>
      </c>
      <c r="B401">
        <v>226.302693</v>
      </c>
      <c r="C401">
        <v>10.919263000000001</v>
      </c>
      <c r="D401">
        <v>219.462716</v>
      </c>
      <c r="E401">
        <v>7.1798140000000004</v>
      </c>
      <c r="F401">
        <v>212.22329099999999</v>
      </c>
      <c r="G401">
        <v>10.620127999999999</v>
      </c>
    </row>
    <row r="402" spans="1:9" x14ac:dyDescent="0.25">
      <c r="A402">
        <v>401</v>
      </c>
      <c r="B402">
        <v>226.302693</v>
      </c>
      <c r="C402">
        <v>10.919263000000001</v>
      </c>
      <c r="D402">
        <v>219.39166800000001</v>
      </c>
      <c r="E402">
        <v>7.247668</v>
      </c>
      <c r="F402">
        <v>212.22329099999999</v>
      </c>
      <c r="G402">
        <v>10.620127999999999</v>
      </c>
    </row>
    <row r="403" spans="1:9" x14ac:dyDescent="0.25">
      <c r="A403">
        <v>402</v>
      </c>
      <c r="B403">
        <v>226.302693</v>
      </c>
      <c r="C403">
        <v>10.919263000000001</v>
      </c>
      <c r="F403">
        <v>212.22329099999999</v>
      </c>
      <c r="G403">
        <v>10.620127999999999</v>
      </c>
    </row>
    <row r="404" spans="1:9" x14ac:dyDescent="0.25">
      <c r="A404">
        <v>403</v>
      </c>
      <c r="B404">
        <v>226.302693</v>
      </c>
      <c r="C404">
        <v>10.919263000000001</v>
      </c>
      <c r="F404">
        <v>212.22329099999999</v>
      </c>
      <c r="G404">
        <v>10.620127999999999</v>
      </c>
    </row>
    <row r="405" spans="1:9" x14ac:dyDescent="0.25">
      <c r="A405">
        <v>404</v>
      </c>
      <c r="B405">
        <v>226.302693</v>
      </c>
      <c r="C405">
        <v>10.919263000000001</v>
      </c>
      <c r="F405">
        <v>212.22329099999999</v>
      </c>
      <c r="G405">
        <v>10.620127999999999</v>
      </c>
    </row>
    <row r="406" spans="1:9" x14ac:dyDescent="0.25">
      <c r="A406">
        <v>405</v>
      </c>
      <c r="B406">
        <v>226.302693</v>
      </c>
      <c r="C406">
        <v>10.919263000000001</v>
      </c>
      <c r="F406">
        <v>212.22329099999999</v>
      </c>
      <c r="G406">
        <v>10.620127999999999</v>
      </c>
    </row>
    <row r="407" spans="1:9" x14ac:dyDescent="0.25">
      <c r="A407">
        <v>406</v>
      </c>
      <c r="B407">
        <v>226.302693</v>
      </c>
      <c r="C407">
        <v>10.919263000000001</v>
      </c>
      <c r="F407">
        <v>212.22329099999999</v>
      </c>
      <c r="G407">
        <v>10.620127999999999</v>
      </c>
    </row>
    <row r="408" spans="1:9" x14ac:dyDescent="0.25">
      <c r="A408">
        <v>407</v>
      </c>
      <c r="B408">
        <v>226.302693</v>
      </c>
      <c r="C408">
        <v>10.919263000000001</v>
      </c>
      <c r="F408">
        <v>212.22329099999999</v>
      </c>
      <c r="G408">
        <v>10.620127999999999</v>
      </c>
    </row>
    <row r="409" spans="1:9" x14ac:dyDescent="0.25">
      <c r="A409">
        <v>408</v>
      </c>
      <c r="B409">
        <v>226.302693</v>
      </c>
      <c r="C409">
        <v>10.919263000000001</v>
      </c>
      <c r="F409">
        <v>212.22329099999999</v>
      </c>
      <c r="G409">
        <v>10.620127999999999</v>
      </c>
    </row>
    <row r="410" spans="1:9" x14ac:dyDescent="0.25">
      <c r="A410">
        <v>409</v>
      </c>
      <c r="B410">
        <v>226.302693</v>
      </c>
      <c r="C410">
        <v>10.919263000000001</v>
      </c>
      <c r="F410">
        <v>212.22329099999999</v>
      </c>
      <c r="G410">
        <v>10.620127999999999</v>
      </c>
      <c r="H410">
        <v>218.81364500000001</v>
      </c>
      <c r="I410">
        <v>7.3792549999999997</v>
      </c>
    </row>
    <row r="411" spans="1:9" x14ac:dyDescent="0.25">
      <c r="A411">
        <v>410</v>
      </c>
      <c r="B411">
        <v>226.302693</v>
      </c>
      <c r="C411">
        <v>10.919263000000001</v>
      </c>
      <c r="F411">
        <v>212.08691300000001</v>
      </c>
      <c r="G411">
        <v>10.518732999999999</v>
      </c>
      <c r="H411">
        <v>218.81364500000001</v>
      </c>
      <c r="I411">
        <v>7.3792549999999997</v>
      </c>
    </row>
    <row r="412" spans="1:9" x14ac:dyDescent="0.25">
      <c r="A412">
        <v>411</v>
      </c>
      <c r="B412">
        <v>226.302693</v>
      </c>
      <c r="C412">
        <v>10.919263000000001</v>
      </c>
      <c r="F412">
        <v>212.08691300000001</v>
      </c>
      <c r="G412">
        <v>10.518732999999999</v>
      </c>
      <c r="H412">
        <v>218.81364500000001</v>
      </c>
      <c r="I412">
        <v>7.3792549999999997</v>
      </c>
    </row>
    <row r="413" spans="1:9" x14ac:dyDescent="0.25">
      <c r="A413">
        <v>412</v>
      </c>
      <c r="B413">
        <v>226.302693</v>
      </c>
      <c r="C413">
        <v>10.919263000000001</v>
      </c>
      <c r="H413">
        <v>218.81364500000001</v>
      </c>
      <c r="I413">
        <v>7.3792549999999997</v>
      </c>
    </row>
    <row r="414" spans="1:9" x14ac:dyDescent="0.25">
      <c r="A414">
        <v>413</v>
      </c>
      <c r="B414">
        <v>226.302693</v>
      </c>
      <c r="C414">
        <v>10.919263000000001</v>
      </c>
      <c r="H414">
        <v>218.81364500000001</v>
      </c>
      <c r="I414">
        <v>7.3792549999999997</v>
      </c>
    </row>
    <row r="415" spans="1:9" x14ac:dyDescent="0.25">
      <c r="A415">
        <v>414</v>
      </c>
      <c r="B415">
        <v>226.302693</v>
      </c>
      <c r="C415">
        <v>10.919263000000001</v>
      </c>
      <c r="H415">
        <v>218.81364500000001</v>
      </c>
      <c r="I415">
        <v>7.3792549999999997</v>
      </c>
    </row>
    <row r="416" spans="1:9" x14ac:dyDescent="0.25">
      <c r="A416">
        <v>415</v>
      </c>
      <c r="B416">
        <v>226.302693</v>
      </c>
      <c r="C416">
        <v>10.919263000000001</v>
      </c>
      <c r="H416">
        <v>218.81364500000001</v>
      </c>
      <c r="I416">
        <v>7.3792549999999997</v>
      </c>
    </row>
    <row r="417" spans="1:9" x14ac:dyDescent="0.25">
      <c r="A417">
        <v>416</v>
      </c>
      <c r="B417">
        <v>226.302693</v>
      </c>
      <c r="C417">
        <v>10.919263000000001</v>
      </c>
      <c r="D417">
        <v>233.90735599999999</v>
      </c>
      <c r="E417">
        <v>7.5888460000000002</v>
      </c>
      <c r="H417">
        <v>218.81364500000001</v>
      </c>
      <c r="I417">
        <v>7.3792549999999997</v>
      </c>
    </row>
    <row r="418" spans="1:9" x14ac:dyDescent="0.25">
      <c r="A418">
        <v>417</v>
      </c>
      <c r="B418">
        <v>226.302693</v>
      </c>
      <c r="C418">
        <v>10.919263000000001</v>
      </c>
      <c r="D418">
        <v>234.04136399999999</v>
      </c>
      <c r="E418">
        <v>7.4789500000000002</v>
      </c>
      <c r="H418">
        <v>218.81364500000001</v>
      </c>
      <c r="I418">
        <v>7.3792549999999997</v>
      </c>
    </row>
    <row r="419" spans="1:9" x14ac:dyDescent="0.25">
      <c r="A419">
        <v>418</v>
      </c>
      <c r="B419">
        <v>226.302693</v>
      </c>
      <c r="C419">
        <v>10.919263000000001</v>
      </c>
      <c r="D419">
        <v>234.04136399999999</v>
      </c>
      <c r="E419">
        <v>7.4789500000000002</v>
      </c>
      <c r="H419">
        <v>218.81364500000001</v>
      </c>
      <c r="I419">
        <v>7.3792549999999997</v>
      </c>
    </row>
    <row r="420" spans="1:9" x14ac:dyDescent="0.25">
      <c r="A420">
        <v>419</v>
      </c>
      <c r="B420">
        <v>226.15930800000001</v>
      </c>
      <c r="C420">
        <v>10.9239</v>
      </c>
      <c r="D420">
        <v>234.04136399999999</v>
      </c>
      <c r="E420">
        <v>7.4789500000000002</v>
      </c>
      <c r="H420">
        <v>218.81364500000001</v>
      </c>
      <c r="I420">
        <v>7.3792549999999997</v>
      </c>
    </row>
    <row r="421" spans="1:9" x14ac:dyDescent="0.25">
      <c r="A421">
        <v>420</v>
      </c>
      <c r="D421">
        <v>234.04136399999999</v>
      </c>
      <c r="E421">
        <v>7.4789500000000002</v>
      </c>
      <c r="H421">
        <v>218.81364500000001</v>
      </c>
      <c r="I421">
        <v>7.3792549999999997</v>
      </c>
    </row>
    <row r="422" spans="1:9" x14ac:dyDescent="0.25">
      <c r="A422">
        <v>421</v>
      </c>
      <c r="D422">
        <v>234.04136399999999</v>
      </c>
      <c r="E422">
        <v>7.4789500000000002</v>
      </c>
      <c r="H422">
        <v>218.81364500000001</v>
      </c>
      <c r="I422">
        <v>7.3792549999999997</v>
      </c>
    </row>
    <row r="423" spans="1:9" x14ac:dyDescent="0.25">
      <c r="A423">
        <v>422</v>
      </c>
      <c r="D423">
        <v>234.04136399999999</v>
      </c>
      <c r="E423">
        <v>7.4789500000000002</v>
      </c>
      <c r="H423">
        <v>218.81364500000001</v>
      </c>
      <c r="I423">
        <v>7.3792549999999997</v>
      </c>
    </row>
    <row r="424" spans="1:9" x14ac:dyDescent="0.25">
      <c r="A424">
        <v>423</v>
      </c>
      <c r="D424">
        <v>234.04136399999999</v>
      </c>
      <c r="E424">
        <v>7.4789500000000002</v>
      </c>
      <c r="H424">
        <v>218.81364500000001</v>
      </c>
      <c r="I424">
        <v>7.3792549999999997</v>
      </c>
    </row>
    <row r="425" spans="1:9" x14ac:dyDescent="0.25">
      <c r="A425">
        <v>424</v>
      </c>
      <c r="D425">
        <v>234.04136399999999</v>
      </c>
      <c r="E425">
        <v>7.4789500000000002</v>
      </c>
      <c r="H425">
        <v>218.81364500000001</v>
      </c>
      <c r="I425">
        <v>7.3792549999999997</v>
      </c>
    </row>
    <row r="426" spans="1:9" x14ac:dyDescent="0.25">
      <c r="A426">
        <v>425</v>
      </c>
      <c r="D426">
        <v>234.04136399999999</v>
      </c>
      <c r="E426">
        <v>7.4789500000000002</v>
      </c>
      <c r="F426">
        <v>224.77811199999999</v>
      </c>
      <c r="G426">
        <v>12.158825999999999</v>
      </c>
      <c r="H426">
        <v>218.81364500000001</v>
      </c>
      <c r="I426">
        <v>7.3792549999999997</v>
      </c>
    </row>
    <row r="427" spans="1:9" x14ac:dyDescent="0.25">
      <c r="A427">
        <v>426</v>
      </c>
      <c r="D427">
        <v>234.04136399999999</v>
      </c>
      <c r="E427">
        <v>7.4789500000000002</v>
      </c>
      <c r="F427">
        <v>224.80485300000001</v>
      </c>
      <c r="G427">
        <v>12.115907999999999</v>
      </c>
      <c r="H427">
        <v>218.81364500000001</v>
      </c>
      <c r="I427">
        <v>7.3792549999999997</v>
      </c>
    </row>
    <row r="428" spans="1:9" x14ac:dyDescent="0.25">
      <c r="A428">
        <v>427</v>
      </c>
      <c r="D428">
        <v>234.04136399999999</v>
      </c>
      <c r="E428">
        <v>7.4789500000000002</v>
      </c>
      <c r="F428">
        <v>224.80485300000001</v>
      </c>
      <c r="G428">
        <v>12.115907999999999</v>
      </c>
      <c r="H428">
        <v>218.81364500000001</v>
      </c>
      <c r="I428">
        <v>7.3792549999999997</v>
      </c>
    </row>
    <row r="429" spans="1:9" x14ac:dyDescent="0.25">
      <c r="A429">
        <v>428</v>
      </c>
      <c r="D429">
        <v>234.04136399999999</v>
      </c>
      <c r="E429">
        <v>7.4789500000000002</v>
      </c>
      <c r="F429">
        <v>224.80485300000001</v>
      </c>
      <c r="G429">
        <v>12.115907999999999</v>
      </c>
      <c r="H429">
        <v>218.81364500000001</v>
      </c>
      <c r="I429">
        <v>7.3792549999999997</v>
      </c>
    </row>
    <row r="430" spans="1:9" x14ac:dyDescent="0.25">
      <c r="A430">
        <v>429</v>
      </c>
      <c r="D430">
        <v>234.04136399999999</v>
      </c>
      <c r="E430">
        <v>7.4789500000000002</v>
      </c>
      <c r="F430">
        <v>224.80485300000001</v>
      </c>
      <c r="G430">
        <v>12.115907999999999</v>
      </c>
      <c r="H430">
        <v>218.831008</v>
      </c>
      <c r="I430">
        <v>7.3933720000000003</v>
      </c>
    </row>
    <row r="431" spans="1:9" x14ac:dyDescent="0.25">
      <c r="A431">
        <v>430</v>
      </c>
      <c r="D431">
        <v>234.04136399999999</v>
      </c>
      <c r="E431">
        <v>7.4789500000000002</v>
      </c>
      <c r="F431">
        <v>224.80485300000001</v>
      </c>
      <c r="G431">
        <v>12.115907999999999</v>
      </c>
    </row>
    <row r="432" spans="1:9" x14ac:dyDescent="0.25">
      <c r="A432">
        <v>431</v>
      </c>
      <c r="D432">
        <v>234.04136399999999</v>
      </c>
      <c r="E432">
        <v>7.4789500000000002</v>
      </c>
      <c r="F432">
        <v>224.80485300000001</v>
      </c>
      <c r="G432">
        <v>12.115907999999999</v>
      </c>
    </row>
    <row r="433" spans="1:9" x14ac:dyDescent="0.25">
      <c r="A433">
        <v>432</v>
      </c>
      <c r="D433">
        <v>234.04136399999999</v>
      </c>
      <c r="E433">
        <v>7.4789500000000002</v>
      </c>
      <c r="F433">
        <v>224.80485300000001</v>
      </c>
      <c r="G433">
        <v>12.115907999999999</v>
      </c>
    </row>
    <row r="434" spans="1:9" x14ac:dyDescent="0.25">
      <c r="A434">
        <v>433</v>
      </c>
      <c r="D434">
        <v>234.04136399999999</v>
      </c>
      <c r="E434">
        <v>7.4789500000000002</v>
      </c>
      <c r="F434">
        <v>224.80485300000001</v>
      </c>
      <c r="G434">
        <v>12.115907999999999</v>
      </c>
    </row>
    <row r="435" spans="1:9" x14ac:dyDescent="0.25">
      <c r="A435">
        <v>434</v>
      </c>
      <c r="D435">
        <v>234.04136399999999</v>
      </c>
      <c r="E435">
        <v>7.4789500000000002</v>
      </c>
      <c r="F435">
        <v>224.80485300000001</v>
      </c>
      <c r="G435">
        <v>12.115907999999999</v>
      </c>
    </row>
    <row r="436" spans="1:9" x14ac:dyDescent="0.25">
      <c r="A436">
        <v>435</v>
      </c>
      <c r="B436">
        <v>242.348783</v>
      </c>
      <c r="C436">
        <v>10.369475</v>
      </c>
      <c r="D436">
        <v>234.04136399999999</v>
      </c>
      <c r="E436">
        <v>7.4789500000000002</v>
      </c>
      <c r="F436">
        <v>224.80485300000001</v>
      </c>
      <c r="G436">
        <v>12.115907999999999</v>
      </c>
    </row>
    <row r="437" spans="1:9" x14ac:dyDescent="0.25">
      <c r="A437">
        <v>436</v>
      </c>
      <c r="B437">
        <v>242.42905500000001</v>
      </c>
      <c r="C437">
        <v>10.370813999999999</v>
      </c>
      <c r="D437">
        <v>234.04136399999999</v>
      </c>
      <c r="E437">
        <v>7.4789500000000002</v>
      </c>
      <c r="F437">
        <v>224.80485300000001</v>
      </c>
      <c r="G437">
        <v>12.115907999999999</v>
      </c>
    </row>
    <row r="438" spans="1:9" x14ac:dyDescent="0.25">
      <c r="A438">
        <v>437</v>
      </c>
      <c r="B438">
        <v>242.42905500000001</v>
      </c>
      <c r="C438">
        <v>10.370813999999999</v>
      </c>
      <c r="D438">
        <v>234.04136399999999</v>
      </c>
      <c r="E438">
        <v>7.4789500000000002</v>
      </c>
      <c r="F438">
        <v>224.80485300000001</v>
      </c>
      <c r="G438">
        <v>12.115907999999999</v>
      </c>
    </row>
    <row r="439" spans="1:9" x14ac:dyDescent="0.25">
      <c r="A439">
        <v>438</v>
      </c>
      <c r="B439">
        <v>242.42905500000001</v>
      </c>
      <c r="C439">
        <v>10.370813999999999</v>
      </c>
      <c r="D439">
        <v>233.90735599999999</v>
      </c>
      <c r="E439">
        <v>7.5888460000000002</v>
      </c>
      <c r="F439">
        <v>224.80485300000001</v>
      </c>
      <c r="G439">
        <v>12.115907999999999</v>
      </c>
    </row>
    <row r="440" spans="1:9" x14ac:dyDescent="0.25">
      <c r="A440">
        <v>439</v>
      </c>
      <c r="B440">
        <v>242.42905500000001</v>
      </c>
      <c r="C440">
        <v>10.370813999999999</v>
      </c>
      <c r="D440">
        <v>233.90735599999999</v>
      </c>
      <c r="E440">
        <v>7.5888460000000002</v>
      </c>
      <c r="F440">
        <v>224.80485300000001</v>
      </c>
      <c r="G440">
        <v>12.115907999999999</v>
      </c>
    </row>
    <row r="441" spans="1:9" x14ac:dyDescent="0.25">
      <c r="A441">
        <v>440</v>
      </c>
      <c r="B441">
        <v>242.42905500000001</v>
      </c>
      <c r="C441">
        <v>10.370813999999999</v>
      </c>
      <c r="F441">
        <v>224.80485300000001</v>
      </c>
      <c r="G441">
        <v>12.115907999999999</v>
      </c>
    </row>
    <row r="442" spans="1:9" x14ac:dyDescent="0.25">
      <c r="A442">
        <v>441</v>
      </c>
      <c r="B442">
        <v>242.42905500000001</v>
      </c>
      <c r="C442">
        <v>10.370813999999999</v>
      </c>
      <c r="F442">
        <v>224.80485300000001</v>
      </c>
      <c r="G442">
        <v>12.115907999999999</v>
      </c>
    </row>
    <row r="443" spans="1:9" x14ac:dyDescent="0.25">
      <c r="A443">
        <v>442</v>
      </c>
      <c r="B443">
        <v>242.42905500000001</v>
      </c>
      <c r="C443">
        <v>10.370813999999999</v>
      </c>
      <c r="F443">
        <v>224.80485300000001</v>
      </c>
      <c r="G443">
        <v>12.115907999999999</v>
      </c>
    </row>
    <row r="444" spans="1:9" x14ac:dyDescent="0.25">
      <c r="A444">
        <v>443</v>
      </c>
      <c r="B444">
        <v>242.42905500000001</v>
      </c>
      <c r="C444">
        <v>10.370813999999999</v>
      </c>
      <c r="F444">
        <v>224.80485300000001</v>
      </c>
      <c r="G444">
        <v>12.115907999999999</v>
      </c>
    </row>
    <row r="445" spans="1:9" x14ac:dyDescent="0.25">
      <c r="A445">
        <v>444</v>
      </c>
      <c r="B445">
        <v>242.42905500000001</v>
      </c>
      <c r="C445">
        <v>10.370813999999999</v>
      </c>
      <c r="F445">
        <v>224.80485300000001</v>
      </c>
      <c r="G445">
        <v>12.115907999999999</v>
      </c>
    </row>
    <row r="446" spans="1:9" x14ac:dyDescent="0.25">
      <c r="A446">
        <v>445</v>
      </c>
      <c r="B446">
        <v>242.42905500000001</v>
      </c>
      <c r="C446">
        <v>10.370813999999999</v>
      </c>
      <c r="F446">
        <v>224.79114799999999</v>
      </c>
      <c r="G446">
        <v>12.128531000000001</v>
      </c>
      <c r="H446">
        <v>232.62312399999999</v>
      </c>
      <c r="I446">
        <v>7.0929489999999999</v>
      </c>
    </row>
    <row r="447" spans="1:9" x14ac:dyDescent="0.25">
      <c r="A447">
        <v>446</v>
      </c>
      <c r="B447">
        <v>242.42905500000001</v>
      </c>
      <c r="C447">
        <v>10.370813999999999</v>
      </c>
      <c r="F447">
        <v>224.80485300000001</v>
      </c>
      <c r="G447">
        <v>12.115907999999999</v>
      </c>
      <c r="H447">
        <v>232.79319899999999</v>
      </c>
      <c r="I447">
        <v>6.9305009999999996</v>
      </c>
    </row>
    <row r="448" spans="1:9" x14ac:dyDescent="0.25">
      <c r="A448">
        <v>447</v>
      </c>
      <c r="B448">
        <v>242.42905500000001</v>
      </c>
      <c r="C448">
        <v>10.370813999999999</v>
      </c>
      <c r="F448">
        <v>224.80485300000001</v>
      </c>
      <c r="G448">
        <v>12.115907999999999</v>
      </c>
      <c r="H448">
        <v>232.79319899999999</v>
      </c>
      <c r="I448">
        <v>6.9305009999999996</v>
      </c>
    </row>
    <row r="449" spans="1:9" x14ac:dyDescent="0.25">
      <c r="A449">
        <v>448</v>
      </c>
      <c r="B449">
        <v>242.42905500000001</v>
      </c>
      <c r="C449">
        <v>10.370813999999999</v>
      </c>
      <c r="F449">
        <v>224.80485300000001</v>
      </c>
      <c r="G449">
        <v>12.115907999999999</v>
      </c>
      <c r="H449">
        <v>232.79319899999999</v>
      </c>
      <c r="I449">
        <v>6.9305009999999996</v>
      </c>
    </row>
    <row r="450" spans="1:9" x14ac:dyDescent="0.25">
      <c r="A450">
        <v>449</v>
      </c>
      <c r="B450">
        <v>242.42905500000001</v>
      </c>
      <c r="C450">
        <v>10.370813999999999</v>
      </c>
      <c r="F450">
        <v>224.80485300000001</v>
      </c>
      <c r="G450">
        <v>12.115907999999999</v>
      </c>
      <c r="H450">
        <v>232.79319899999999</v>
      </c>
      <c r="I450">
        <v>6.9305009999999996</v>
      </c>
    </row>
    <row r="451" spans="1:9" x14ac:dyDescent="0.25">
      <c r="A451">
        <v>450</v>
      </c>
      <c r="B451">
        <v>242.42905500000001</v>
      </c>
      <c r="C451">
        <v>10.370813999999999</v>
      </c>
      <c r="F451">
        <v>224.77811199999999</v>
      </c>
      <c r="G451">
        <v>12.158825999999999</v>
      </c>
      <c r="H451">
        <v>232.79319899999999</v>
      </c>
      <c r="I451">
        <v>6.9305009999999996</v>
      </c>
    </row>
    <row r="452" spans="1:9" x14ac:dyDescent="0.25">
      <c r="A452">
        <v>451</v>
      </c>
      <c r="B452">
        <v>242.42905500000001</v>
      </c>
      <c r="C452">
        <v>10.370813999999999</v>
      </c>
      <c r="H452">
        <v>232.79319899999999</v>
      </c>
      <c r="I452">
        <v>6.9305009999999996</v>
      </c>
    </row>
    <row r="453" spans="1:9" x14ac:dyDescent="0.25">
      <c r="A453">
        <v>452</v>
      </c>
      <c r="B453">
        <v>242.42905500000001</v>
      </c>
      <c r="C453">
        <v>10.370813999999999</v>
      </c>
      <c r="H453">
        <v>232.79319899999999</v>
      </c>
      <c r="I453">
        <v>6.9305009999999996</v>
      </c>
    </row>
    <row r="454" spans="1:9" x14ac:dyDescent="0.25">
      <c r="A454">
        <v>453</v>
      </c>
      <c r="B454">
        <v>242.42905500000001</v>
      </c>
      <c r="C454">
        <v>10.370813999999999</v>
      </c>
      <c r="H454">
        <v>232.79319899999999</v>
      </c>
      <c r="I454">
        <v>6.9305009999999996</v>
      </c>
    </row>
    <row r="455" spans="1:9" x14ac:dyDescent="0.25">
      <c r="A455">
        <v>454</v>
      </c>
      <c r="B455">
        <v>242.42905500000001</v>
      </c>
      <c r="C455">
        <v>10.370813999999999</v>
      </c>
      <c r="H455">
        <v>232.79319899999999</v>
      </c>
      <c r="I455">
        <v>6.9305009999999996</v>
      </c>
    </row>
    <row r="456" spans="1:9" x14ac:dyDescent="0.25">
      <c r="A456">
        <v>455</v>
      </c>
      <c r="B456">
        <v>242.42905500000001</v>
      </c>
      <c r="C456">
        <v>10.370813999999999</v>
      </c>
      <c r="D456">
        <v>250.811385</v>
      </c>
      <c r="E456">
        <v>6.9740359999999999</v>
      </c>
      <c r="H456">
        <v>232.79319899999999</v>
      </c>
      <c r="I456">
        <v>6.9305009999999996</v>
      </c>
    </row>
    <row r="457" spans="1:9" x14ac:dyDescent="0.25">
      <c r="A457">
        <v>456</v>
      </c>
      <c r="B457">
        <v>242.42905500000001</v>
      </c>
      <c r="C457">
        <v>10.370813999999999</v>
      </c>
      <c r="D457">
        <v>250.81679800000001</v>
      </c>
      <c r="E457">
        <v>6.9305009999999996</v>
      </c>
      <c r="H457">
        <v>232.79319899999999</v>
      </c>
      <c r="I457">
        <v>6.9305009999999996</v>
      </c>
    </row>
    <row r="458" spans="1:9" x14ac:dyDescent="0.25">
      <c r="A458">
        <v>457</v>
      </c>
      <c r="B458">
        <v>242.42905500000001</v>
      </c>
      <c r="C458">
        <v>10.370813999999999</v>
      </c>
      <c r="D458">
        <v>250.81679800000001</v>
      </c>
      <c r="E458">
        <v>6.9305009999999996</v>
      </c>
      <c r="H458">
        <v>232.79319899999999</v>
      </c>
      <c r="I458">
        <v>6.9305009999999996</v>
      </c>
    </row>
    <row r="459" spans="1:9" x14ac:dyDescent="0.25">
      <c r="A459">
        <v>458</v>
      </c>
      <c r="B459">
        <v>242.42905500000001</v>
      </c>
      <c r="C459">
        <v>10.370813999999999</v>
      </c>
      <c r="D459">
        <v>250.81679800000001</v>
      </c>
      <c r="E459">
        <v>6.9305009999999996</v>
      </c>
      <c r="H459">
        <v>232.79319899999999</v>
      </c>
      <c r="I459">
        <v>6.9305009999999996</v>
      </c>
    </row>
    <row r="460" spans="1:9" x14ac:dyDescent="0.25">
      <c r="A460">
        <v>459</v>
      </c>
      <c r="B460">
        <v>242.348783</v>
      </c>
      <c r="C460">
        <v>10.369475</v>
      </c>
      <c r="D460">
        <v>250.81679800000001</v>
      </c>
      <c r="E460">
        <v>6.9305009999999996</v>
      </c>
      <c r="H460">
        <v>232.79319899999999</v>
      </c>
      <c r="I460">
        <v>6.9305009999999996</v>
      </c>
    </row>
    <row r="461" spans="1:9" x14ac:dyDescent="0.25">
      <c r="A461">
        <v>460</v>
      </c>
      <c r="D461">
        <v>250.81679800000001</v>
      </c>
      <c r="E461">
        <v>6.9305009999999996</v>
      </c>
      <c r="H461">
        <v>232.79319899999999</v>
      </c>
      <c r="I461">
        <v>6.9305009999999996</v>
      </c>
    </row>
    <row r="462" spans="1:9" x14ac:dyDescent="0.25">
      <c r="A462">
        <v>461</v>
      </c>
      <c r="D462">
        <v>250.81679800000001</v>
      </c>
      <c r="E462">
        <v>6.9305009999999996</v>
      </c>
      <c r="H462">
        <v>232.79319899999999</v>
      </c>
      <c r="I462">
        <v>6.9305009999999996</v>
      </c>
    </row>
    <row r="463" spans="1:9" x14ac:dyDescent="0.25">
      <c r="A463">
        <v>462</v>
      </c>
      <c r="D463">
        <v>250.81679800000001</v>
      </c>
      <c r="E463">
        <v>6.9305009999999996</v>
      </c>
      <c r="H463">
        <v>232.79319899999999</v>
      </c>
      <c r="I463">
        <v>6.9305009999999996</v>
      </c>
    </row>
    <row r="464" spans="1:9" x14ac:dyDescent="0.25">
      <c r="A464">
        <v>463</v>
      </c>
      <c r="D464">
        <v>250.81679800000001</v>
      </c>
      <c r="E464">
        <v>6.9305009999999996</v>
      </c>
      <c r="H464">
        <v>232.79319899999999</v>
      </c>
      <c r="I464">
        <v>6.9305009999999996</v>
      </c>
    </row>
    <row r="465" spans="1:9" x14ac:dyDescent="0.25">
      <c r="A465">
        <v>464</v>
      </c>
      <c r="D465">
        <v>250.81679800000001</v>
      </c>
      <c r="E465">
        <v>6.9305009999999996</v>
      </c>
      <c r="F465">
        <v>239.94931299999999</v>
      </c>
      <c r="G465">
        <v>11.991842999999999</v>
      </c>
      <c r="H465">
        <v>232.79319899999999</v>
      </c>
      <c r="I465">
        <v>6.9305009999999996</v>
      </c>
    </row>
    <row r="466" spans="1:9" x14ac:dyDescent="0.25">
      <c r="A466">
        <v>465</v>
      </c>
      <c r="D466">
        <v>250.81679800000001</v>
      </c>
      <c r="E466">
        <v>6.9305009999999996</v>
      </c>
      <c r="F466">
        <v>240.03257099999999</v>
      </c>
      <c r="G466">
        <v>11.916467000000001</v>
      </c>
      <c r="H466">
        <v>232.79319899999999</v>
      </c>
      <c r="I466">
        <v>6.9305009999999996</v>
      </c>
    </row>
    <row r="467" spans="1:9" x14ac:dyDescent="0.25">
      <c r="A467">
        <v>466</v>
      </c>
      <c r="D467">
        <v>250.81679800000001</v>
      </c>
      <c r="E467">
        <v>6.9305009999999996</v>
      </c>
      <c r="F467">
        <v>240.03257099999999</v>
      </c>
      <c r="G467">
        <v>11.916467000000001</v>
      </c>
      <c r="H467">
        <v>232.79319899999999</v>
      </c>
      <c r="I467">
        <v>6.9305009999999996</v>
      </c>
    </row>
    <row r="468" spans="1:9" x14ac:dyDescent="0.25">
      <c r="A468">
        <v>467</v>
      </c>
      <c r="D468">
        <v>250.81679800000001</v>
      </c>
      <c r="E468">
        <v>6.9305009999999996</v>
      </c>
      <c r="F468">
        <v>240.03257099999999</v>
      </c>
      <c r="G468">
        <v>11.916467000000001</v>
      </c>
      <c r="H468">
        <v>232.79319899999999</v>
      </c>
      <c r="I468">
        <v>6.9305009999999996</v>
      </c>
    </row>
    <row r="469" spans="1:9" x14ac:dyDescent="0.25">
      <c r="A469">
        <v>468</v>
      </c>
      <c r="D469">
        <v>250.81679800000001</v>
      </c>
      <c r="E469">
        <v>6.9305009999999996</v>
      </c>
      <c r="F469">
        <v>240.03257099999999</v>
      </c>
      <c r="G469">
        <v>11.916467000000001</v>
      </c>
      <c r="H469">
        <v>232.791394</v>
      </c>
      <c r="I469">
        <v>6.9237000000000002</v>
      </c>
    </row>
    <row r="470" spans="1:9" x14ac:dyDescent="0.25">
      <c r="A470">
        <v>469</v>
      </c>
      <c r="D470">
        <v>250.81679800000001</v>
      </c>
      <c r="E470">
        <v>6.9305009999999996</v>
      </c>
      <c r="F470">
        <v>240.03257099999999</v>
      </c>
      <c r="G470">
        <v>11.916467000000001</v>
      </c>
      <c r="H470">
        <v>232.62312399999999</v>
      </c>
      <c r="I470">
        <v>7.0929489999999999</v>
      </c>
    </row>
    <row r="471" spans="1:9" x14ac:dyDescent="0.25">
      <c r="A471">
        <v>470</v>
      </c>
      <c r="D471">
        <v>250.81679800000001</v>
      </c>
      <c r="E471">
        <v>6.9305009999999996</v>
      </c>
      <c r="F471">
        <v>240.03257099999999</v>
      </c>
      <c r="G471">
        <v>11.916467000000001</v>
      </c>
    </row>
    <row r="472" spans="1:9" x14ac:dyDescent="0.25">
      <c r="A472">
        <v>471</v>
      </c>
      <c r="D472">
        <v>250.81679800000001</v>
      </c>
      <c r="E472">
        <v>6.9305009999999996</v>
      </c>
      <c r="F472">
        <v>240.03257099999999</v>
      </c>
      <c r="G472">
        <v>11.916467000000001</v>
      </c>
    </row>
    <row r="473" spans="1:9" x14ac:dyDescent="0.25">
      <c r="A473">
        <v>472</v>
      </c>
      <c r="D473">
        <v>250.81679800000001</v>
      </c>
      <c r="E473">
        <v>6.9305009999999996</v>
      </c>
      <c r="F473">
        <v>240.03257099999999</v>
      </c>
      <c r="G473">
        <v>11.916467000000001</v>
      </c>
    </row>
    <row r="474" spans="1:9" x14ac:dyDescent="0.25">
      <c r="A474">
        <v>473</v>
      </c>
      <c r="B474">
        <v>258.68267400000002</v>
      </c>
      <c r="C474">
        <v>10.41399</v>
      </c>
      <c r="D474">
        <v>250.81679800000001</v>
      </c>
      <c r="E474">
        <v>6.9305009999999996</v>
      </c>
      <c r="F474">
        <v>240.03257099999999</v>
      </c>
      <c r="G474">
        <v>11.916467000000001</v>
      </c>
    </row>
    <row r="475" spans="1:9" x14ac:dyDescent="0.25">
      <c r="A475">
        <v>474</v>
      </c>
      <c r="B475">
        <v>258.85501399999998</v>
      </c>
      <c r="C475">
        <v>10.320992</v>
      </c>
      <c r="D475">
        <v>250.81679800000001</v>
      </c>
      <c r="E475">
        <v>6.9305009999999996</v>
      </c>
      <c r="F475">
        <v>240.03257099999999</v>
      </c>
      <c r="G475">
        <v>11.916467000000001</v>
      </c>
    </row>
    <row r="476" spans="1:9" x14ac:dyDescent="0.25">
      <c r="A476">
        <v>475</v>
      </c>
      <c r="B476">
        <v>258.85501399999998</v>
      </c>
      <c r="C476">
        <v>10.320992</v>
      </c>
      <c r="D476">
        <v>250.81679800000001</v>
      </c>
      <c r="E476">
        <v>6.9305009999999996</v>
      </c>
      <c r="F476">
        <v>240.03257099999999</v>
      </c>
      <c r="G476">
        <v>11.916467000000001</v>
      </c>
    </row>
    <row r="477" spans="1:9" x14ac:dyDescent="0.25">
      <c r="A477">
        <v>476</v>
      </c>
      <c r="B477">
        <v>258.85501399999998</v>
      </c>
      <c r="C477">
        <v>10.320992</v>
      </c>
      <c r="D477">
        <v>250.81679800000001</v>
      </c>
      <c r="E477">
        <v>6.9305009999999996</v>
      </c>
      <c r="F477">
        <v>240.03257099999999</v>
      </c>
      <c r="G477">
        <v>11.916467000000001</v>
      </c>
    </row>
    <row r="478" spans="1:9" x14ac:dyDescent="0.25">
      <c r="A478">
        <v>477</v>
      </c>
      <c r="B478">
        <v>258.85501399999998</v>
      </c>
      <c r="C478">
        <v>10.320992</v>
      </c>
      <c r="D478">
        <v>250.81679800000001</v>
      </c>
      <c r="E478">
        <v>6.9305009999999996</v>
      </c>
      <c r="F478">
        <v>240.03257099999999</v>
      </c>
      <c r="G478">
        <v>11.916467000000001</v>
      </c>
    </row>
    <row r="479" spans="1:9" x14ac:dyDescent="0.25">
      <c r="A479">
        <v>478</v>
      </c>
      <c r="B479">
        <v>258.85501399999998</v>
      </c>
      <c r="C479">
        <v>10.320992</v>
      </c>
      <c r="D479">
        <v>250.81679800000001</v>
      </c>
      <c r="E479">
        <v>6.9305009999999996</v>
      </c>
      <c r="F479">
        <v>240.03257099999999</v>
      </c>
      <c r="G479">
        <v>11.916467000000001</v>
      </c>
    </row>
    <row r="480" spans="1:9" x14ac:dyDescent="0.25">
      <c r="A480">
        <v>479</v>
      </c>
      <c r="B480">
        <v>258.85501399999998</v>
      </c>
      <c r="C480">
        <v>10.320992</v>
      </c>
      <c r="D480">
        <v>250.811385</v>
      </c>
      <c r="E480">
        <v>6.9740359999999999</v>
      </c>
      <c r="F480">
        <v>240.03257099999999</v>
      </c>
      <c r="G480">
        <v>11.916467000000001</v>
      </c>
    </row>
    <row r="481" spans="1:9" x14ac:dyDescent="0.25">
      <c r="A481">
        <v>480</v>
      </c>
      <c r="B481">
        <v>258.85501399999998</v>
      </c>
      <c r="C481">
        <v>10.320992</v>
      </c>
      <c r="F481">
        <v>240.03257099999999</v>
      </c>
      <c r="G481">
        <v>11.916467000000001</v>
      </c>
    </row>
    <row r="482" spans="1:9" x14ac:dyDescent="0.25">
      <c r="A482">
        <v>481</v>
      </c>
      <c r="B482">
        <v>258.85501399999998</v>
      </c>
      <c r="C482">
        <v>10.320992</v>
      </c>
      <c r="F482">
        <v>240.03257099999999</v>
      </c>
      <c r="G482">
        <v>11.916467000000001</v>
      </c>
    </row>
    <row r="483" spans="1:9" x14ac:dyDescent="0.25">
      <c r="A483">
        <v>482</v>
      </c>
      <c r="B483">
        <v>258.85501399999998</v>
      </c>
      <c r="C483">
        <v>10.320992</v>
      </c>
      <c r="F483">
        <v>240.03257099999999</v>
      </c>
      <c r="G483">
        <v>11.916467000000001</v>
      </c>
    </row>
    <row r="484" spans="1:9" x14ac:dyDescent="0.25">
      <c r="A484">
        <v>483</v>
      </c>
      <c r="B484">
        <v>258.85501399999998</v>
      </c>
      <c r="C484">
        <v>10.320992</v>
      </c>
      <c r="F484">
        <v>240.03257099999999</v>
      </c>
      <c r="G484">
        <v>11.916467000000001</v>
      </c>
    </row>
    <row r="485" spans="1:9" x14ac:dyDescent="0.25">
      <c r="A485">
        <v>484</v>
      </c>
      <c r="B485">
        <v>258.85501399999998</v>
      </c>
      <c r="C485">
        <v>10.320992</v>
      </c>
      <c r="F485">
        <v>240.03257099999999</v>
      </c>
      <c r="G485">
        <v>11.916467000000001</v>
      </c>
    </row>
    <row r="486" spans="1:9" x14ac:dyDescent="0.25">
      <c r="A486">
        <v>485</v>
      </c>
      <c r="B486">
        <v>258.85501399999998</v>
      </c>
      <c r="C486">
        <v>10.320992</v>
      </c>
      <c r="F486">
        <v>240.03257099999999</v>
      </c>
      <c r="G486">
        <v>11.916467000000001</v>
      </c>
      <c r="H486">
        <v>248.59342900000001</v>
      </c>
      <c r="I486">
        <v>6.88171</v>
      </c>
    </row>
    <row r="487" spans="1:9" x14ac:dyDescent="0.25">
      <c r="A487">
        <v>486</v>
      </c>
      <c r="B487">
        <v>258.85501399999998</v>
      </c>
      <c r="C487">
        <v>10.320992</v>
      </c>
      <c r="F487">
        <v>240.03257099999999</v>
      </c>
      <c r="G487">
        <v>11.916467000000001</v>
      </c>
      <c r="H487">
        <v>248.76978600000001</v>
      </c>
      <c r="I487">
        <v>6.7809330000000001</v>
      </c>
    </row>
    <row r="488" spans="1:9" x14ac:dyDescent="0.25">
      <c r="A488">
        <v>487</v>
      </c>
      <c r="B488">
        <v>258.85501399999998</v>
      </c>
      <c r="C488">
        <v>10.320992</v>
      </c>
      <c r="F488">
        <v>240.03257099999999</v>
      </c>
      <c r="G488">
        <v>11.916467000000001</v>
      </c>
      <c r="H488">
        <v>248.76978600000001</v>
      </c>
      <c r="I488">
        <v>6.7809330000000001</v>
      </c>
    </row>
    <row r="489" spans="1:9" x14ac:dyDescent="0.25">
      <c r="A489">
        <v>488</v>
      </c>
      <c r="B489">
        <v>258.85501399999998</v>
      </c>
      <c r="C489">
        <v>10.320992</v>
      </c>
      <c r="F489">
        <v>240.03257099999999</v>
      </c>
      <c r="G489">
        <v>11.916467000000001</v>
      </c>
      <c r="H489">
        <v>248.76978600000001</v>
      </c>
      <c r="I489">
        <v>6.7809330000000001</v>
      </c>
    </row>
    <row r="490" spans="1:9" x14ac:dyDescent="0.25">
      <c r="A490">
        <v>489</v>
      </c>
      <c r="B490">
        <v>258.85501399999998</v>
      </c>
      <c r="C490">
        <v>10.320992</v>
      </c>
      <c r="F490">
        <v>239.94931299999999</v>
      </c>
      <c r="G490">
        <v>11.991842999999999</v>
      </c>
      <c r="H490">
        <v>248.76978600000001</v>
      </c>
      <c r="I490">
        <v>6.7809330000000001</v>
      </c>
    </row>
    <row r="491" spans="1:9" x14ac:dyDescent="0.25">
      <c r="A491">
        <v>490</v>
      </c>
      <c r="B491">
        <v>258.85501399999998</v>
      </c>
      <c r="C491">
        <v>10.320992</v>
      </c>
      <c r="H491">
        <v>248.76978600000001</v>
      </c>
      <c r="I491">
        <v>6.7809330000000001</v>
      </c>
    </row>
    <row r="492" spans="1:9" x14ac:dyDescent="0.25">
      <c r="A492">
        <v>491</v>
      </c>
      <c r="B492">
        <v>258.85501399999998</v>
      </c>
      <c r="C492">
        <v>10.320992</v>
      </c>
      <c r="H492">
        <v>248.76978600000001</v>
      </c>
      <c r="I492">
        <v>6.7809330000000001</v>
      </c>
    </row>
    <row r="493" spans="1:9" x14ac:dyDescent="0.25">
      <c r="A493">
        <v>492</v>
      </c>
      <c r="B493">
        <v>258.85501399999998</v>
      </c>
      <c r="C493">
        <v>10.320992</v>
      </c>
      <c r="H493">
        <v>248.76978600000001</v>
      </c>
      <c r="I493">
        <v>6.7809330000000001</v>
      </c>
    </row>
    <row r="494" spans="1:9" x14ac:dyDescent="0.25">
      <c r="A494">
        <v>493</v>
      </c>
      <c r="B494">
        <v>258.85501399999998</v>
      </c>
      <c r="C494">
        <v>10.320992</v>
      </c>
      <c r="D494">
        <v>265.983203</v>
      </c>
      <c r="E494">
        <v>6.9473989999999999</v>
      </c>
      <c r="H494">
        <v>248.76978600000001</v>
      </c>
      <c r="I494">
        <v>6.7809330000000001</v>
      </c>
    </row>
    <row r="495" spans="1:9" x14ac:dyDescent="0.25">
      <c r="A495">
        <v>494</v>
      </c>
      <c r="B495">
        <v>258.85501399999998</v>
      </c>
      <c r="C495">
        <v>10.320992</v>
      </c>
      <c r="D495">
        <v>265.99453699999998</v>
      </c>
      <c r="E495">
        <v>6.9305009999999996</v>
      </c>
      <c r="H495">
        <v>248.76978600000001</v>
      </c>
      <c r="I495">
        <v>6.7809330000000001</v>
      </c>
    </row>
    <row r="496" spans="1:9" x14ac:dyDescent="0.25">
      <c r="A496">
        <v>495</v>
      </c>
      <c r="B496">
        <v>258.85501399999998</v>
      </c>
      <c r="C496">
        <v>10.320992</v>
      </c>
      <c r="D496">
        <v>265.99453699999998</v>
      </c>
      <c r="E496">
        <v>6.9305009999999996</v>
      </c>
      <c r="H496">
        <v>248.76978600000001</v>
      </c>
      <c r="I496">
        <v>6.7809330000000001</v>
      </c>
    </row>
    <row r="497" spans="1:9" x14ac:dyDescent="0.25">
      <c r="A497">
        <v>496</v>
      </c>
      <c r="B497">
        <v>258.85501399999998</v>
      </c>
      <c r="C497">
        <v>10.320992</v>
      </c>
      <c r="D497">
        <v>265.99453699999998</v>
      </c>
      <c r="E497">
        <v>6.9305009999999996</v>
      </c>
      <c r="H497">
        <v>248.76978600000001</v>
      </c>
      <c r="I497">
        <v>6.7809330000000001</v>
      </c>
    </row>
    <row r="498" spans="1:9" x14ac:dyDescent="0.25">
      <c r="A498">
        <v>497</v>
      </c>
      <c r="B498">
        <v>258.68267400000002</v>
      </c>
      <c r="C498">
        <v>10.41399</v>
      </c>
      <c r="D498">
        <v>265.99453699999998</v>
      </c>
      <c r="E498">
        <v>6.9305009999999996</v>
      </c>
      <c r="H498">
        <v>248.76978600000001</v>
      </c>
      <c r="I498">
        <v>6.7809330000000001</v>
      </c>
    </row>
    <row r="499" spans="1:9" x14ac:dyDescent="0.25">
      <c r="A499">
        <v>498</v>
      </c>
      <c r="B499">
        <v>258.68267400000002</v>
      </c>
      <c r="C499">
        <v>10.41399</v>
      </c>
      <c r="D499">
        <v>265.99453699999998</v>
      </c>
      <c r="E499">
        <v>6.9305009999999996</v>
      </c>
      <c r="H499">
        <v>248.76978600000001</v>
      </c>
      <c r="I499">
        <v>6.7809330000000001</v>
      </c>
    </row>
    <row r="500" spans="1:9" x14ac:dyDescent="0.25">
      <c r="A500">
        <v>499</v>
      </c>
      <c r="D500">
        <v>265.99453699999998</v>
      </c>
      <c r="E500">
        <v>6.9305009999999996</v>
      </c>
      <c r="H500">
        <v>248.76978600000001</v>
      </c>
      <c r="I500">
        <v>6.7809330000000001</v>
      </c>
    </row>
    <row r="501" spans="1:9" x14ac:dyDescent="0.25">
      <c r="A501">
        <v>500</v>
      </c>
      <c r="D501">
        <v>265.99453699999998</v>
      </c>
      <c r="E501">
        <v>6.9305009999999996</v>
      </c>
      <c r="H501">
        <v>248.76978600000001</v>
      </c>
      <c r="I501">
        <v>6.7809330000000001</v>
      </c>
    </row>
    <row r="502" spans="1:9" x14ac:dyDescent="0.25">
      <c r="A502">
        <v>501</v>
      </c>
      <c r="D502">
        <v>265.99453699999998</v>
      </c>
      <c r="E502">
        <v>6.9305009999999996</v>
      </c>
      <c r="H502">
        <v>248.76978600000001</v>
      </c>
      <c r="I502">
        <v>6.7809330000000001</v>
      </c>
    </row>
    <row r="503" spans="1:9" x14ac:dyDescent="0.25">
      <c r="A503">
        <v>502</v>
      </c>
      <c r="D503">
        <v>265.99453699999998</v>
      </c>
      <c r="E503">
        <v>6.9305009999999996</v>
      </c>
      <c r="H503">
        <v>248.76978600000001</v>
      </c>
      <c r="I503">
        <v>6.7809330000000001</v>
      </c>
    </row>
    <row r="504" spans="1:9" x14ac:dyDescent="0.25">
      <c r="A504">
        <v>503</v>
      </c>
      <c r="D504">
        <v>265.99453699999998</v>
      </c>
      <c r="E504">
        <v>6.9305009999999996</v>
      </c>
      <c r="F504">
        <v>256.36924299999998</v>
      </c>
      <c r="G504">
        <v>11.908275</v>
      </c>
      <c r="H504">
        <v>248.76978600000001</v>
      </c>
      <c r="I504">
        <v>6.7809330000000001</v>
      </c>
    </row>
    <row r="505" spans="1:9" x14ac:dyDescent="0.25">
      <c r="A505">
        <v>504</v>
      </c>
      <c r="D505">
        <v>265.99453699999998</v>
      </c>
      <c r="E505">
        <v>6.9305009999999996</v>
      </c>
      <c r="F505">
        <v>256.50845600000002</v>
      </c>
      <c r="G505">
        <v>11.866645</v>
      </c>
      <c r="H505">
        <v>248.76978600000001</v>
      </c>
      <c r="I505">
        <v>6.7809330000000001</v>
      </c>
    </row>
    <row r="506" spans="1:9" x14ac:dyDescent="0.25">
      <c r="A506">
        <v>505</v>
      </c>
      <c r="D506">
        <v>265.99453699999998</v>
      </c>
      <c r="E506">
        <v>6.9305009999999996</v>
      </c>
      <c r="F506">
        <v>256.50845600000002</v>
      </c>
      <c r="G506">
        <v>11.866645</v>
      </c>
      <c r="H506">
        <v>248.76978600000001</v>
      </c>
      <c r="I506">
        <v>6.7809330000000001</v>
      </c>
    </row>
    <row r="507" spans="1:9" x14ac:dyDescent="0.25">
      <c r="A507">
        <v>506</v>
      </c>
      <c r="D507">
        <v>265.99453699999998</v>
      </c>
      <c r="E507">
        <v>6.9305009999999996</v>
      </c>
      <c r="F507">
        <v>256.50845600000002</v>
      </c>
      <c r="G507">
        <v>11.866645</v>
      </c>
      <c r="H507">
        <v>248.76978600000001</v>
      </c>
      <c r="I507">
        <v>6.7809330000000001</v>
      </c>
    </row>
    <row r="508" spans="1:9" x14ac:dyDescent="0.25">
      <c r="A508">
        <v>507</v>
      </c>
      <c r="D508">
        <v>265.99453699999998</v>
      </c>
      <c r="E508">
        <v>6.9305009999999996</v>
      </c>
      <c r="F508">
        <v>256.50845600000002</v>
      </c>
      <c r="G508">
        <v>11.866645</v>
      </c>
      <c r="H508">
        <v>248.752837</v>
      </c>
      <c r="I508">
        <v>6.7591390000000002</v>
      </c>
    </row>
    <row r="509" spans="1:9" x14ac:dyDescent="0.25">
      <c r="A509">
        <v>508</v>
      </c>
      <c r="D509">
        <v>265.99453699999998</v>
      </c>
      <c r="E509">
        <v>6.9305009999999996</v>
      </c>
      <c r="F509">
        <v>256.50845600000002</v>
      </c>
      <c r="G509">
        <v>11.866645</v>
      </c>
      <c r="H509">
        <v>248.752837</v>
      </c>
      <c r="I509">
        <v>6.7591390000000002</v>
      </c>
    </row>
    <row r="510" spans="1:9" x14ac:dyDescent="0.25">
      <c r="A510">
        <v>509</v>
      </c>
      <c r="D510">
        <v>265.99453699999998</v>
      </c>
      <c r="E510">
        <v>6.9305009999999996</v>
      </c>
      <c r="F510">
        <v>256.50845600000002</v>
      </c>
      <c r="G510">
        <v>11.866645</v>
      </c>
      <c r="H510">
        <v>248.752837</v>
      </c>
      <c r="I510">
        <v>6.7591390000000002</v>
      </c>
    </row>
    <row r="511" spans="1:9" x14ac:dyDescent="0.25">
      <c r="A511">
        <v>510</v>
      </c>
      <c r="D511">
        <v>265.99453699999998</v>
      </c>
      <c r="E511">
        <v>6.9305009999999996</v>
      </c>
      <c r="F511">
        <v>256.50845600000002</v>
      </c>
      <c r="G511">
        <v>11.866645</v>
      </c>
      <c r="H511">
        <v>248.752837</v>
      </c>
      <c r="I511">
        <v>6.7591390000000002</v>
      </c>
    </row>
    <row r="512" spans="1:9" x14ac:dyDescent="0.25">
      <c r="A512">
        <v>511</v>
      </c>
      <c r="B512">
        <v>272.08596</v>
      </c>
      <c r="C512">
        <v>9.0191929999999996</v>
      </c>
      <c r="D512">
        <v>265.99453699999998</v>
      </c>
      <c r="E512">
        <v>6.9305009999999996</v>
      </c>
      <c r="F512">
        <v>256.50845600000002</v>
      </c>
      <c r="G512">
        <v>11.866645</v>
      </c>
      <c r="H512">
        <v>248.59342900000001</v>
      </c>
      <c r="I512">
        <v>6.88171</v>
      </c>
    </row>
    <row r="513" spans="1:11" x14ac:dyDescent="0.25">
      <c r="A513">
        <v>512</v>
      </c>
      <c r="B513">
        <v>272.13557400000002</v>
      </c>
      <c r="C513">
        <v>9.0246019999999998</v>
      </c>
      <c r="D513">
        <v>265.99453699999998</v>
      </c>
      <c r="E513">
        <v>6.9305009999999996</v>
      </c>
      <c r="F513">
        <v>256.50845600000002</v>
      </c>
      <c r="G513">
        <v>11.866645</v>
      </c>
    </row>
    <row r="514" spans="1:11" x14ac:dyDescent="0.25">
      <c r="A514">
        <v>513</v>
      </c>
      <c r="B514">
        <v>272.13557400000002</v>
      </c>
      <c r="C514">
        <v>9.0246019999999998</v>
      </c>
      <c r="D514">
        <v>265.99453699999998</v>
      </c>
      <c r="E514">
        <v>6.9305009999999996</v>
      </c>
      <c r="F514">
        <v>256.50845600000002</v>
      </c>
      <c r="G514">
        <v>11.866645</v>
      </c>
    </row>
    <row r="515" spans="1:11" x14ac:dyDescent="0.25">
      <c r="A515">
        <v>514</v>
      </c>
      <c r="B515">
        <v>272.13557400000002</v>
      </c>
      <c r="C515">
        <v>9.0246019999999998</v>
      </c>
      <c r="D515">
        <v>265.99453699999998</v>
      </c>
      <c r="E515">
        <v>6.9305009999999996</v>
      </c>
      <c r="F515">
        <v>256.50845600000002</v>
      </c>
      <c r="G515">
        <v>11.866645</v>
      </c>
    </row>
    <row r="516" spans="1:11" x14ac:dyDescent="0.25">
      <c r="A516">
        <v>515</v>
      </c>
      <c r="B516">
        <v>272.13557400000002</v>
      </c>
      <c r="C516">
        <v>9.0246019999999998</v>
      </c>
      <c r="D516">
        <v>265.99453699999998</v>
      </c>
      <c r="E516">
        <v>6.9305009999999996</v>
      </c>
      <c r="F516">
        <v>256.50845600000002</v>
      </c>
      <c r="G516">
        <v>11.866645</v>
      </c>
    </row>
    <row r="517" spans="1:11" x14ac:dyDescent="0.25">
      <c r="A517">
        <v>516</v>
      </c>
      <c r="B517">
        <v>272.13557400000002</v>
      </c>
      <c r="C517">
        <v>9.0246019999999998</v>
      </c>
      <c r="D517">
        <v>265.99453699999998</v>
      </c>
      <c r="E517">
        <v>6.9305009999999996</v>
      </c>
      <c r="F517">
        <v>256.50845600000002</v>
      </c>
      <c r="G517">
        <v>11.866645</v>
      </c>
    </row>
    <row r="518" spans="1:11" x14ac:dyDescent="0.25">
      <c r="A518">
        <v>517</v>
      </c>
      <c r="B518">
        <v>272.13557400000002</v>
      </c>
      <c r="C518">
        <v>9.0246019999999998</v>
      </c>
      <c r="D518">
        <v>265.99453699999998</v>
      </c>
      <c r="E518">
        <v>6.9305009999999996</v>
      </c>
      <c r="F518">
        <v>256.50845600000002</v>
      </c>
      <c r="G518">
        <v>11.866645</v>
      </c>
    </row>
    <row r="519" spans="1:11" x14ac:dyDescent="0.25">
      <c r="A519">
        <v>518</v>
      </c>
      <c r="B519">
        <v>272.13557400000002</v>
      </c>
      <c r="C519">
        <v>9.0246019999999998</v>
      </c>
      <c r="D519">
        <v>265.99453699999998</v>
      </c>
      <c r="E519">
        <v>6.9305009999999996</v>
      </c>
      <c r="F519">
        <v>256.50845600000002</v>
      </c>
      <c r="G519">
        <v>11.866645</v>
      </c>
    </row>
    <row r="520" spans="1:11" x14ac:dyDescent="0.25">
      <c r="A520">
        <v>519</v>
      </c>
      <c r="B520">
        <v>272.13557400000002</v>
      </c>
      <c r="C520">
        <v>9.0246019999999998</v>
      </c>
      <c r="D520">
        <v>265.99453699999998</v>
      </c>
      <c r="E520">
        <v>6.9305009999999996</v>
      </c>
      <c r="F520">
        <v>256.50845600000002</v>
      </c>
      <c r="G520">
        <v>11.866645</v>
      </c>
    </row>
    <row r="521" spans="1:11" x14ac:dyDescent="0.25">
      <c r="A521">
        <v>520</v>
      </c>
      <c r="B521">
        <v>272.13557400000002</v>
      </c>
      <c r="C521">
        <v>9.0246019999999998</v>
      </c>
      <c r="D521">
        <v>265.983203</v>
      </c>
      <c r="E521">
        <v>6.9473989999999999</v>
      </c>
      <c r="F521">
        <v>256.50845600000002</v>
      </c>
      <c r="G521">
        <v>11.866645</v>
      </c>
    </row>
    <row r="522" spans="1:11" x14ac:dyDescent="0.25">
      <c r="A522">
        <v>521</v>
      </c>
      <c r="B522">
        <v>272.13557400000002</v>
      </c>
      <c r="C522">
        <v>9.0246019999999998</v>
      </c>
      <c r="F522">
        <v>256.50845600000002</v>
      </c>
      <c r="G522">
        <v>11.866645</v>
      </c>
    </row>
    <row r="523" spans="1:11" x14ac:dyDescent="0.25">
      <c r="A523">
        <v>522</v>
      </c>
      <c r="B523">
        <v>272.13557400000002</v>
      </c>
      <c r="C523">
        <v>9.0246019999999998</v>
      </c>
      <c r="F523">
        <v>256.50845600000002</v>
      </c>
      <c r="G523">
        <v>11.866645</v>
      </c>
    </row>
    <row r="524" spans="1:11" x14ac:dyDescent="0.25">
      <c r="A524">
        <v>523</v>
      </c>
      <c r="B524">
        <v>272.13557400000002</v>
      </c>
      <c r="C524">
        <v>9.0246019999999998</v>
      </c>
      <c r="F524">
        <v>256.50845600000002</v>
      </c>
      <c r="G524">
        <v>11.866645</v>
      </c>
    </row>
    <row r="525" spans="1:11" x14ac:dyDescent="0.25">
      <c r="A525">
        <v>524</v>
      </c>
      <c r="B525">
        <v>272.13557400000002</v>
      </c>
      <c r="C525">
        <v>9.0246019999999998</v>
      </c>
      <c r="F525">
        <v>256.50845600000002</v>
      </c>
      <c r="G525">
        <v>11.866645</v>
      </c>
      <c r="H525">
        <v>262.54536400000001</v>
      </c>
      <c r="I525">
        <v>5.554354</v>
      </c>
    </row>
    <row r="526" spans="1:11" x14ac:dyDescent="0.25">
      <c r="A526">
        <v>525</v>
      </c>
      <c r="B526">
        <v>272.13557400000002</v>
      </c>
      <c r="C526">
        <v>9.0246019999999998</v>
      </c>
      <c r="F526">
        <v>256.50845600000002</v>
      </c>
      <c r="G526">
        <v>11.866645</v>
      </c>
      <c r="H526">
        <v>262.54536400000001</v>
      </c>
      <c r="I526">
        <v>5.554354</v>
      </c>
    </row>
    <row r="527" spans="1:11" x14ac:dyDescent="0.25">
      <c r="A527">
        <v>526</v>
      </c>
      <c r="B527">
        <v>272.08596</v>
      </c>
      <c r="C527">
        <v>9.0191929999999996</v>
      </c>
      <c r="F527">
        <v>256.36924299999998</v>
      </c>
      <c r="G527">
        <v>11.908275</v>
      </c>
      <c r="H527">
        <v>262.54536400000001</v>
      </c>
      <c r="I527">
        <v>5.554354</v>
      </c>
      <c r="J527">
        <v>235.82787999999999</v>
      </c>
      <c r="K527">
        <v>14.297287000000001</v>
      </c>
    </row>
    <row r="528" spans="1:1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1" x14ac:dyDescent="0.25">
      <c r="A545">
        <v>544</v>
      </c>
    </row>
    <row r="546" spans="1:11" x14ac:dyDescent="0.25">
      <c r="A546">
        <v>545</v>
      </c>
    </row>
    <row r="547" spans="1:11" x14ac:dyDescent="0.25">
      <c r="A547">
        <v>546</v>
      </c>
    </row>
    <row r="548" spans="1:11" x14ac:dyDescent="0.25">
      <c r="A548">
        <v>547</v>
      </c>
    </row>
    <row r="549" spans="1:11" x14ac:dyDescent="0.25">
      <c r="A549">
        <v>548</v>
      </c>
    </row>
    <row r="550" spans="1:11" x14ac:dyDescent="0.25">
      <c r="A550">
        <v>549</v>
      </c>
    </row>
    <row r="551" spans="1:11" x14ac:dyDescent="0.25">
      <c r="A551">
        <v>550</v>
      </c>
    </row>
    <row r="552" spans="1:11" x14ac:dyDescent="0.25">
      <c r="A552">
        <v>551</v>
      </c>
    </row>
    <row r="553" spans="1:11" x14ac:dyDescent="0.25">
      <c r="A553">
        <v>552</v>
      </c>
    </row>
    <row r="554" spans="1:11" x14ac:dyDescent="0.25">
      <c r="A554">
        <v>553</v>
      </c>
    </row>
    <row r="555" spans="1:11" x14ac:dyDescent="0.25">
      <c r="A555">
        <v>554</v>
      </c>
    </row>
    <row r="556" spans="1:11" x14ac:dyDescent="0.25">
      <c r="A556">
        <v>555</v>
      </c>
    </row>
    <row r="557" spans="1:11" x14ac:dyDescent="0.25">
      <c r="A557">
        <v>556</v>
      </c>
    </row>
    <row r="558" spans="1:11" x14ac:dyDescent="0.25">
      <c r="A558">
        <v>557</v>
      </c>
    </row>
    <row r="559" spans="1:11" x14ac:dyDescent="0.25">
      <c r="A559">
        <v>558</v>
      </c>
    </row>
    <row r="560" spans="1:11" x14ac:dyDescent="0.25">
      <c r="A560">
        <v>559</v>
      </c>
      <c r="J560">
        <v>38.528645000000012</v>
      </c>
      <c r="K560">
        <v>13.869417</v>
      </c>
    </row>
    <row r="561" spans="1:7" x14ac:dyDescent="0.25">
      <c r="A561">
        <v>560</v>
      </c>
      <c r="B561">
        <v>49.789951000000009</v>
      </c>
      <c r="C561">
        <v>9.8072110000000006</v>
      </c>
    </row>
    <row r="562" spans="1:7" x14ac:dyDescent="0.25">
      <c r="A562">
        <v>561</v>
      </c>
      <c r="B562">
        <v>49.804283000000012</v>
      </c>
      <c r="C562">
        <v>9.7268030000000003</v>
      </c>
    </row>
    <row r="563" spans="1:7" x14ac:dyDescent="0.25">
      <c r="A563">
        <v>562</v>
      </c>
      <c r="B563">
        <v>49.804283000000012</v>
      </c>
      <c r="C563">
        <v>9.7268030000000003</v>
      </c>
    </row>
    <row r="564" spans="1:7" x14ac:dyDescent="0.25">
      <c r="A564">
        <v>563</v>
      </c>
      <c r="B564">
        <v>49.804283000000012</v>
      </c>
      <c r="C564">
        <v>9.7268030000000003</v>
      </c>
    </row>
    <row r="565" spans="1:7" x14ac:dyDescent="0.25">
      <c r="A565">
        <v>564</v>
      </c>
      <c r="B565">
        <v>49.804283000000012</v>
      </c>
      <c r="C565">
        <v>9.7268030000000003</v>
      </c>
    </row>
    <row r="566" spans="1:7" x14ac:dyDescent="0.25">
      <c r="A566">
        <v>565</v>
      </c>
      <c r="B566">
        <v>49.804283000000012</v>
      </c>
      <c r="C566">
        <v>9.7268030000000003</v>
      </c>
      <c r="F566">
        <v>39.029446000000007</v>
      </c>
      <c r="G566">
        <v>11.060649</v>
      </c>
    </row>
    <row r="567" spans="1:7" x14ac:dyDescent="0.25">
      <c r="A567">
        <v>566</v>
      </c>
      <c r="B567">
        <v>49.804283000000012</v>
      </c>
      <c r="C567">
        <v>9.7268030000000003</v>
      </c>
      <c r="F567">
        <v>39.029446000000007</v>
      </c>
      <c r="G567">
        <v>11.060649</v>
      </c>
    </row>
    <row r="568" spans="1:7" x14ac:dyDescent="0.25">
      <c r="A568">
        <v>567</v>
      </c>
      <c r="B568">
        <v>49.804283000000012</v>
      </c>
      <c r="C568">
        <v>9.7268030000000003</v>
      </c>
      <c r="F568">
        <v>39.165363000000013</v>
      </c>
      <c r="G568">
        <v>11.123429</v>
      </c>
    </row>
    <row r="569" spans="1:7" x14ac:dyDescent="0.25">
      <c r="A569">
        <v>568</v>
      </c>
      <c r="B569">
        <v>49.804283000000012</v>
      </c>
      <c r="C569">
        <v>9.7268030000000003</v>
      </c>
      <c r="F569">
        <v>39.165363000000013</v>
      </c>
      <c r="G569">
        <v>11.123429</v>
      </c>
    </row>
    <row r="570" spans="1:7" x14ac:dyDescent="0.25">
      <c r="A570">
        <v>569</v>
      </c>
      <c r="B570">
        <v>49.804283000000012</v>
      </c>
      <c r="C570">
        <v>9.7268030000000003</v>
      </c>
      <c r="F570">
        <v>39.165363000000013</v>
      </c>
      <c r="G570">
        <v>11.123429</v>
      </c>
    </row>
    <row r="571" spans="1:7" x14ac:dyDescent="0.25">
      <c r="A571">
        <v>570</v>
      </c>
      <c r="B571">
        <v>49.804283000000012</v>
      </c>
      <c r="C571">
        <v>9.7268030000000003</v>
      </c>
      <c r="F571">
        <v>39.165363000000013</v>
      </c>
      <c r="G571">
        <v>11.123429</v>
      </c>
    </row>
    <row r="572" spans="1:7" x14ac:dyDescent="0.25">
      <c r="A572">
        <v>571</v>
      </c>
      <c r="B572">
        <v>49.804283000000012</v>
      </c>
      <c r="C572">
        <v>9.7268030000000003</v>
      </c>
      <c r="F572">
        <v>39.165363000000013</v>
      </c>
      <c r="G572">
        <v>11.123429</v>
      </c>
    </row>
    <row r="573" spans="1:7" x14ac:dyDescent="0.25">
      <c r="A573">
        <v>572</v>
      </c>
      <c r="B573">
        <v>49.804283000000012</v>
      </c>
      <c r="C573">
        <v>9.7268030000000003</v>
      </c>
      <c r="F573">
        <v>39.165363000000013</v>
      </c>
      <c r="G573">
        <v>11.123429</v>
      </c>
    </row>
    <row r="574" spans="1:7" x14ac:dyDescent="0.25">
      <c r="A574">
        <v>573</v>
      </c>
      <c r="B574">
        <v>49.804283000000012</v>
      </c>
      <c r="C574">
        <v>9.7268030000000003</v>
      </c>
      <c r="F574">
        <v>39.165363000000013</v>
      </c>
      <c r="G574">
        <v>11.123429</v>
      </c>
    </row>
    <row r="575" spans="1:7" x14ac:dyDescent="0.25">
      <c r="A575">
        <v>574</v>
      </c>
      <c r="B575">
        <v>49.804283000000012</v>
      </c>
      <c r="C575">
        <v>9.7268030000000003</v>
      </c>
      <c r="F575">
        <v>39.165363000000013</v>
      </c>
      <c r="G575">
        <v>11.123429</v>
      </c>
    </row>
    <row r="576" spans="1:7" x14ac:dyDescent="0.25">
      <c r="A576">
        <v>575</v>
      </c>
      <c r="B576">
        <v>49.804283000000012</v>
      </c>
      <c r="C576">
        <v>9.7268030000000003</v>
      </c>
      <c r="F576">
        <v>39.165363000000013</v>
      </c>
      <c r="G576">
        <v>11.123429</v>
      </c>
    </row>
    <row r="577" spans="1:9" x14ac:dyDescent="0.25">
      <c r="A577">
        <v>576</v>
      </c>
      <c r="B577">
        <v>49.804283000000012</v>
      </c>
      <c r="C577">
        <v>9.7268030000000003</v>
      </c>
      <c r="F577">
        <v>39.165363000000013</v>
      </c>
      <c r="G577">
        <v>11.123429</v>
      </c>
    </row>
    <row r="578" spans="1:9" x14ac:dyDescent="0.25">
      <c r="A578">
        <v>577</v>
      </c>
      <c r="B578">
        <v>49.804283000000012</v>
      </c>
      <c r="C578">
        <v>9.7268030000000003</v>
      </c>
      <c r="F578">
        <v>39.165363000000013</v>
      </c>
      <c r="G578">
        <v>11.123429</v>
      </c>
    </row>
    <row r="579" spans="1:9" x14ac:dyDescent="0.25">
      <c r="A579">
        <v>578</v>
      </c>
      <c r="B579">
        <v>49.804283000000012</v>
      </c>
      <c r="C579">
        <v>9.7268030000000003</v>
      </c>
      <c r="F579">
        <v>39.165363000000013</v>
      </c>
      <c r="G579">
        <v>11.123429</v>
      </c>
    </row>
    <row r="580" spans="1:9" x14ac:dyDescent="0.25">
      <c r="A580">
        <v>579</v>
      </c>
      <c r="B580">
        <v>49.804283000000012</v>
      </c>
      <c r="C580">
        <v>9.7268030000000003</v>
      </c>
      <c r="F580">
        <v>39.165363000000013</v>
      </c>
      <c r="G580">
        <v>11.123429</v>
      </c>
    </row>
    <row r="581" spans="1:9" x14ac:dyDescent="0.25">
      <c r="A581">
        <v>580</v>
      </c>
      <c r="B581">
        <v>49.804283000000012</v>
      </c>
      <c r="C581">
        <v>9.7268030000000003</v>
      </c>
      <c r="D581">
        <v>55.514648000000008</v>
      </c>
      <c r="E581">
        <v>6.6020200000000004</v>
      </c>
      <c r="F581">
        <v>39.165363000000013</v>
      </c>
      <c r="G581">
        <v>11.123429</v>
      </c>
    </row>
    <row r="582" spans="1:9" x14ac:dyDescent="0.25">
      <c r="A582">
        <v>581</v>
      </c>
      <c r="B582">
        <v>49.804283000000012</v>
      </c>
      <c r="C582">
        <v>9.7268030000000003</v>
      </c>
      <c r="D582">
        <v>55.598255000000009</v>
      </c>
      <c r="E582">
        <v>6.5842890000000001</v>
      </c>
      <c r="F582">
        <v>39.165363000000013</v>
      </c>
      <c r="G582">
        <v>11.123429</v>
      </c>
    </row>
    <row r="583" spans="1:9" x14ac:dyDescent="0.25">
      <c r="A583">
        <v>582</v>
      </c>
      <c r="B583">
        <v>49.804283000000012</v>
      </c>
      <c r="C583">
        <v>9.7268030000000003</v>
      </c>
      <c r="D583">
        <v>55.598255000000009</v>
      </c>
      <c r="E583">
        <v>6.5842890000000001</v>
      </c>
      <c r="F583">
        <v>39.165363000000013</v>
      </c>
      <c r="G583">
        <v>11.123429</v>
      </c>
    </row>
    <row r="584" spans="1:9" x14ac:dyDescent="0.25">
      <c r="A584">
        <v>583</v>
      </c>
      <c r="B584">
        <v>49.804283000000012</v>
      </c>
      <c r="C584">
        <v>9.7268030000000003</v>
      </c>
      <c r="D584">
        <v>55.598255000000009</v>
      </c>
      <c r="E584">
        <v>6.5842890000000001</v>
      </c>
      <c r="F584">
        <v>39.165363000000013</v>
      </c>
      <c r="G584">
        <v>11.123429</v>
      </c>
    </row>
    <row r="585" spans="1:9" x14ac:dyDescent="0.25">
      <c r="A585">
        <v>584</v>
      </c>
      <c r="B585">
        <v>49.804283000000012</v>
      </c>
      <c r="C585">
        <v>9.7268030000000003</v>
      </c>
      <c r="D585">
        <v>55.598255000000009</v>
      </c>
      <c r="E585">
        <v>6.5842890000000001</v>
      </c>
      <c r="F585">
        <v>39.165363000000013</v>
      </c>
      <c r="G585">
        <v>11.123429</v>
      </c>
    </row>
    <row r="586" spans="1:9" x14ac:dyDescent="0.25">
      <c r="A586">
        <v>585</v>
      </c>
      <c r="B586">
        <v>49.804283000000012</v>
      </c>
      <c r="C586">
        <v>9.7268030000000003</v>
      </c>
      <c r="D586">
        <v>55.598255000000009</v>
      </c>
      <c r="E586">
        <v>6.5842890000000001</v>
      </c>
      <c r="F586">
        <v>39.165363000000013</v>
      </c>
      <c r="G586">
        <v>11.123429</v>
      </c>
    </row>
    <row r="587" spans="1:9" x14ac:dyDescent="0.25">
      <c r="A587">
        <v>586</v>
      </c>
      <c r="B587">
        <v>49.789951000000009</v>
      </c>
      <c r="C587">
        <v>9.8072110000000006</v>
      </c>
      <c r="D587">
        <v>55.598255000000009</v>
      </c>
      <c r="E587">
        <v>6.5842890000000001</v>
      </c>
      <c r="F587">
        <v>39.165363000000013</v>
      </c>
      <c r="G587">
        <v>11.123429</v>
      </c>
    </row>
    <row r="588" spans="1:9" x14ac:dyDescent="0.25">
      <c r="A588">
        <v>587</v>
      </c>
      <c r="B588">
        <v>49.789951000000009</v>
      </c>
      <c r="C588">
        <v>9.8072110000000006</v>
      </c>
      <c r="D588">
        <v>55.598255000000009</v>
      </c>
      <c r="E588">
        <v>6.5842890000000001</v>
      </c>
      <c r="F588">
        <v>39.165363000000013</v>
      </c>
      <c r="G588">
        <v>11.123429</v>
      </c>
    </row>
    <row r="589" spans="1:9" x14ac:dyDescent="0.25">
      <c r="A589">
        <v>588</v>
      </c>
      <c r="D589">
        <v>55.598255000000009</v>
      </c>
      <c r="E589">
        <v>6.5842890000000001</v>
      </c>
      <c r="F589">
        <v>39.165363000000013</v>
      </c>
      <c r="G589">
        <v>11.123429</v>
      </c>
    </row>
    <row r="590" spans="1:9" x14ac:dyDescent="0.25">
      <c r="A590">
        <v>589</v>
      </c>
      <c r="D590">
        <v>55.598255000000009</v>
      </c>
      <c r="E590">
        <v>6.5842890000000001</v>
      </c>
      <c r="F590">
        <v>39.165363000000013</v>
      </c>
      <c r="G590">
        <v>11.123429</v>
      </c>
      <c r="H590">
        <v>45.175713000000009</v>
      </c>
      <c r="I590">
        <v>5.8853059999999999</v>
      </c>
    </row>
    <row r="591" spans="1:9" x14ac:dyDescent="0.25">
      <c r="A591">
        <v>590</v>
      </c>
      <c r="D591">
        <v>55.598255000000009</v>
      </c>
      <c r="E591">
        <v>6.5842890000000001</v>
      </c>
      <c r="F591">
        <v>39.165363000000013</v>
      </c>
      <c r="G591">
        <v>11.123429</v>
      </c>
      <c r="H591">
        <v>45.358902000000008</v>
      </c>
      <c r="I591">
        <v>5.8360820000000002</v>
      </c>
    </row>
    <row r="592" spans="1:9" x14ac:dyDescent="0.25">
      <c r="A592">
        <v>591</v>
      </c>
      <c r="D592">
        <v>55.598255000000009</v>
      </c>
      <c r="E592">
        <v>6.5842890000000001</v>
      </c>
      <c r="F592">
        <v>39.165363000000013</v>
      </c>
      <c r="G592">
        <v>11.123429</v>
      </c>
      <c r="H592">
        <v>45.358902000000008</v>
      </c>
      <c r="I592">
        <v>5.8360820000000002</v>
      </c>
    </row>
    <row r="593" spans="1:9" x14ac:dyDescent="0.25">
      <c r="A593">
        <v>592</v>
      </c>
      <c r="D593">
        <v>55.598255000000009</v>
      </c>
      <c r="E593">
        <v>6.5842890000000001</v>
      </c>
      <c r="F593">
        <v>39.165363000000013</v>
      </c>
      <c r="G593">
        <v>11.123429</v>
      </c>
      <c r="H593">
        <v>45.358902000000008</v>
      </c>
      <c r="I593">
        <v>5.8360820000000002</v>
      </c>
    </row>
    <row r="594" spans="1:9" x14ac:dyDescent="0.25">
      <c r="A594">
        <v>593</v>
      </c>
      <c r="D594">
        <v>55.598255000000009</v>
      </c>
      <c r="E594">
        <v>6.5842890000000001</v>
      </c>
      <c r="F594">
        <v>39.165363000000013</v>
      </c>
      <c r="G594">
        <v>11.123429</v>
      </c>
      <c r="H594">
        <v>45.358902000000008</v>
      </c>
      <c r="I594">
        <v>5.8360820000000002</v>
      </c>
    </row>
    <row r="595" spans="1:9" x14ac:dyDescent="0.25">
      <c r="A595">
        <v>594</v>
      </c>
      <c r="D595">
        <v>55.598255000000009</v>
      </c>
      <c r="E595">
        <v>6.5842890000000001</v>
      </c>
      <c r="F595">
        <v>39.165363000000013</v>
      </c>
      <c r="G595">
        <v>11.123429</v>
      </c>
      <c r="H595">
        <v>45.358902000000008</v>
      </c>
      <c r="I595">
        <v>5.8360820000000002</v>
      </c>
    </row>
    <row r="596" spans="1:9" x14ac:dyDescent="0.25">
      <c r="A596">
        <v>595</v>
      </c>
      <c r="D596">
        <v>55.598255000000009</v>
      </c>
      <c r="E596">
        <v>6.5842890000000001</v>
      </c>
      <c r="F596">
        <v>39.165363000000013</v>
      </c>
      <c r="G596">
        <v>11.123429</v>
      </c>
      <c r="H596">
        <v>45.358902000000008</v>
      </c>
      <c r="I596">
        <v>5.8360820000000002</v>
      </c>
    </row>
    <row r="597" spans="1:9" x14ac:dyDescent="0.25">
      <c r="A597">
        <v>596</v>
      </c>
      <c r="B597">
        <v>61.440880000000007</v>
      </c>
      <c r="C597">
        <v>9.6798459999999995</v>
      </c>
      <c r="D597">
        <v>55.598255000000009</v>
      </c>
      <c r="E597">
        <v>6.5842890000000001</v>
      </c>
      <c r="F597">
        <v>39.029446000000007</v>
      </c>
      <c r="G597">
        <v>11.060649</v>
      </c>
      <c r="H597">
        <v>45.358902000000008</v>
      </c>
      <c r="I597">
        <v>5.8360820000000002</v>
      </c>
    </row>
    <row r="598" spans="1:9" x14ac:dyDescent="0.25">
      <c r="A598">
        <v>597</v>
      </c>
      <c r="B598">
        <v>61.492165000000007</v>
      </c>
      <c r="C598">
        <v>9.6270140000000008</v>
      </c>
      <c r="D598">
        <v>55.598255000000009</v>
      </c>
      <c r="E598">
        <v>6.5842890000000001</v>
      </c>
      <c r="H598">
        <v>45.358902000000008</v>
      </c>
      <c r="I598">
        <v>5.8360820000000002</v>
      </c>
    </row>
    <row r="599" spans="1:9" x14ac:dyDescent="0.25">
      <c r="A599">
        <v>598</v>
      </c>
      <c r="B599">
        <v>61.492165000000007</v>
      </c>
      <c r="C599">
        <v>9.6270140000000008</v>
      </c>
      <c r="D599">
        <v>55.598255000000009</v>
      </c>
      <c r="E599">
        <v>6.5842890000000001</v>
      </c>
      <c r="H599">
        <v>45.358902000000008</v>
      </c>
      <c r="I599">
        <v>5.8360820000000002</v>
      </c>
    </row>
    <row r="600" spans="1:9" x14ac:dyDescent="0.25">
      <c r="A600">
        <v>599</v>
      </c>
      <c r="B600">
        <v>61.492165000000007</v>
      </c>
      <c r="C600">
        <v>9.6270140000000008</v>
      </c>
      <c r="D600">
        <v>55.598255000000009</v>
      </c>
      <c r="E600">
        <v>6.5842890000000001</v>
      </c>
      <c r="H600">
        <v>45.358902000000008</v>
      </c>
      <c r="I600">
        <v>5.8360820000000002</v>
      </c>
    </row>
    <row r="601" spans="1:9" x14ac:dyDescent="0.25">
      <c r="A601">
        <v>600</v>
      </c>
      <c r="B601">
        <v>61.492165000000007</v>
      </c>
      <c r="C601">
        <v>9.6270140000000008</v>
      </c>
      <c r="D601">
        <v>55.598255000000009</v>
      </c>
      <c r="E601">
        <v>6.5842890000000001</v>
      </c>
      <c r="H601">
        <v>45.358902000000008</v>
      </c>
      <c r="I601">
        <v>5.8360820000000002</v>
      </c>
    </row>
    <row r="602" spans="1:9" x14ac:dyDescent="0.25">
      <c r="A602">
        <v>601</v>
      </c>
      <c r="B602">
        <v>61.492165000000007</v>
      </c>
      <c r="C602">
        <v>9.6270140000000008</v>
      </c>
      <c r="D602">
        <v>55.598255000000009</v>
      </c>
      <c r="E602">
        <v>6.5842890000000001</v>
      </c>
      <c r="H602">
        <v>45.358902000000008</v>
      </c>
      <c r="I602">
        <v>5.8360820000000002</v>
      </c>
    </row>
    <row r="603" spans="1:9" x14ac:dyDescent="0.25">
      <c r="A603">
        <v>602</v>
      </c>
      <c r="B603">
        <v>61.492165000000007</v>
      </c>
      <c r="C603">
        <v>9.6270140000000008</v>
      </c>
      <c r="D603">
        <v>55.514648000000008</v>
      </c>
      <c r="E603">
        <v>6.6020200000000004</v>
      </c>
      <c r="H603">
        <v>45.358902000000008</v>
      </c>
      <c r="I603">
        <v>5.8360820000000002</v>
      </c>
    </row>
    <row r="604" spans="1:9" x14ac:dyDescent="0.25">
      <c r="A604">
        <v>603</v>
      </c>
      <c r="B604">
        <v>61.492165000000007</v>
      </c>
      <c r="C604">
        <v>9.6270140000000008</v>
      </c>
      <c r="H604">
        <v>45.358902000000008</v>
      </c>
      <c r="I604">
        <v>5.8360820000000002</v>
      </c>
    </row>
    <row r="605" spans="1:9" x14ac:dyDescent="0.25">
      <c r="A605">
        <v>604</v>
      </c>
      <c r="B605">
        <v>61.492165000000007</v>
      </c>
      <c r="C605">
        <v>9.6270140000000008</v>
      </c>
      <c r="H605">
        <v>45.358902000000008</v>
      </c>
      <c r="I605">
        <v>5.8360820000000002</v>
      </c>
    </row>
    <row r="606" spans="1:9" x14ac:dyDescent="0.25">
      <c r="A606">
        <v>605</v>
      </c>
      <c r="B606">
        <v>61.492165000000007</v>
      </c>
      <c r="C606">
        <v>9.6270140000000008</v>
      </c>
      <c r="H606">
        <v>45.358902000000008</v>
      </c>
      <c r="I606">
        <v>5.8360820000000002</v>
      </c>
    </row>
    <row r="607" spans="1:9" x14ac:dyDescent="0.25">
      <c r="A607">
        <v>606</v>
      </c>
      <c r="B607">
        <v>61.492165000000007</v>
      </c>
      <c r="C607">
        <v>9.6270140000000008</v>
      </c>
      <c r="H607">
        <v>45.358902000000008</v>
      </c>
      <c r="I607">
        <v>5.8360820000000002</v>
      </c>
    </row>
    <row r="608" spans="1:9" x14ac:dyDescent="0.25">
      <c r="A608">
        <v>607</v>
      </c>
      <c r="B608">
        <v>61.492165000000007</v>
      </c>
      <c r="C608">
        <v>9.6270140000000008</v>
      </c>
      <c r="H608">
        <v>45.358902000000008</v>
      </c>
      <c r="I608">
        <v>5.8360820000000002</v>
      </c>
    </row>
    <row r="609" spans="1:9" x14ac:dyDescent="0.25">
      <c r="A609">
        <v>608</v>
      </c>
      <c r="B609">
        <v>61.492165000000007</v>
      </c>
      <c r="C609">
        <v>9.6270140000000008</v>
      </c>
      <c r="H609">
        <v>45.358902000000008</v>
      </c>
      <c r="I609">
        <v>5.8360820000000002</v>
      </c>
    </row>
    <row r="610" spans="1:9" x14ac:dyDescent="0.25">
      <c r="A610">
        <v>609</v>
      </c>
      <c r="B610">
        <v>61.492165000000007</v>
      </c>
      <c r="C610">
        <v>9.6270140000000008</v>
      </c>
      <c r="H610">
        <v>45.175713000000009</v>
      </c>
      <c r="I610">
        <v>5.8853059999999999</v>
      </c>
    </row>
    <row r="611" spans="1:9" x14ac:dyDescent="0.25">
      <c r="A611">
        <v>610</v>
      </c>
      <c r="B611">
        <v>61.492165000000007</v>
      </c>
      <c r="C611">
        <v>9.6270140000000008</v>
      </c>
      <c r="F611">
        <v>53.778812000000009</v>
      </c>
      <c r="G611">
        <v>11.346614000000001</v>
      </c>
      <c r="H611">
        <v>45.175713000000009</v>
      </c>
      <c r="I611">
        <v>5.8853059999999999</v>
      </c>
    </row>
    <row r="612" spans="1:9" x14ac:dyDescent="0.25">
      <c r="A612">
        <v>611</v>
      </c>
      <c r="B612">
        <v>61.492165000000007</v>
      </c>
      <c r="C612">
        <v>9.6270140000000008</v>
      </c>
      <c r="F612">
        <v>53.800152000000011</v>
      </c>
      <c r="G612">
        <v>11.322955</v>
      </c>
      <c r="H612">
        <v>45.175713000000009</v>
      </c>
      <c r="I612">
        <v>5.8853059999999999</v>
      </c>
    </row>
    <row r="613" spans="1:9" x14ac:dyDescent="0.25">
      <c r="A613">
        <v>612</v>
      </c>
      <c r="B613">
        <v>61.492165000000007</v>
      </c>
      <c r="C613">
        <v>9.6270140000000008</v>
      </c>
      <c r="F613">
        <v>53.800152000000011</v>
      </c>
      <c r="G613">
        <v>11.322955</v>
      </c>
      <c r="H613">
        <v>45.175713000000009</v>
      </c>
      <c r="I613">
        <v>5.8853059999999999</v>
      </c>
    </row>
    <row r="614" spans="1:9" x14ac:dyDescent="0.25">
      <c r="A614">
        <v>613</v>
      </c>
      <c r="B614">
        <v>61.492165000000007</v>
      </c>
      <c r="C614">
        <v>9.6270140000000008</v>
      </c>
      <c r="F614">
        <v>53.800152000000011</v>
      </c>
      <c r="G614">
        <v>11.322955</v>
      </c>
    </row>
    <row r="615" spans="1:9" x14ac:dyDescent="0.25">
      <c r="A615">
        <v>614</v>
      </c>
      <c r="B615">
        <v>61.492165000000007</v>
      </c>
      <c r="C615">
        <v>9.6270140000000008</v>
      </c>
      <c r="D615">
        <v>69.939234000000013</v>
      </c>
      <c r="E615">
        <v>7.4107659999999997</v>
      </c>
      <c r="F615">
        <v>53.800152000000011</v>
      </c>
      <c r="G615">
        <v>11.322955</v>
      </c>
    </row>
    <row r="616" spans="1:9" x14ac:dyDescent="0.25">
      <c r="A616">
        <v>615</v>
      </c>
      <c r="B616">
        <v>61.492165000000007</v>
      </c>
      <c r="C616">
        <v>9.6270140000000008</v>
      </c>
      <c r="D616">
        <v>69.966377000000008</v>
      </c>
      <c r="E616">
        <v>7.4061729999999999</v>
      </c>
      <c r="F616">
        <v>53.800152000000011</v>
      </c>
      <c r="G616">
        <v>11.322955</v>
      </c>
    </row>
    <row r="617" spans="1:9" x14ac:dyDescent="0.25">
      <c r="A617">
        <v>616</v>
      </c>
      <c r="B617">
        <v>61.492165000000007</v>
      </c>
      <c r="C617">
        <v>9.6270140000000008</v>
      </c>
      <c r="D617">
        <v>69.966377000000008</v>
      </c>
      <c r="E617">
        <v>7.4061729999999999</v>
      </c>
      <c r="F617">
        <v>53.800152000000011</v>
      </c>
      <c r="G617">
        <v>11.322955</v>
      </c>
    </row>
    <row r="618" spans="1:9" x14ac:dyDescent="0.25">
      <c r="A618">
        <v>617</v>
      </c>
      <c r="B618">
        <v>61.440880000000007</v>
      </c>
      <c r="C618">
        <v>9.6798459999999995</v>
      </c>
      <c r="D618">
        <v>69.966377000000008</v>
      </c>
      <c r="E618">
        <v>7.4061729999999999</v>
      </c>
      <c r="F618">
        <v>53.800152000000011</v>
      </c>
      <c r="G618">
        <v>11.322955</v>
      </c>
    </row>
    <row r="619" spans="1:9" x14ac:dyDescent="0.25">
      <c r="A619">
        <v>618</v>
      </c>
      <c r="B619">
        <v>61.440880000000007</v>
      </c>
      <c r="C619">
        <v>9.6798459999999995</v>
      </c>
      <c r="D619">
        <v>69.966377000000008</v>
      </c>
      <c r="E619">
        <v>7.4061729999999999</v>
      </c>
      <c r="F619">
        <v>53.800152000000011</v>
      </c>
      <c r="G619">
        <v>11.322955</v>
      </c>
    </row>
    <row r="620" spans="1:9" x14ac:dyDescent="0.25">
      <c r="A620">
        <v>619</v>
      </c>
      <c r="D620">
        <v>69.966377000000008</v>
      </c>
      <c r="E620">
        <v>7.4061729999999999</v>
      </c>
      <c r="F620">
        <v>53.800152000000011</v>
      </c>
      <c r="G620">
        <v>11.322955</v>
      </c>
    </row>
    <row r="621" spans="1:9" x14ac:dyDescent="0.25">
      <c r="A621">
        <v>620</v>
      </c>
      <c r="D621">
        <v>69.966377000000008</v>
      </c>
      <c r="E621">
        <v>7.4061729999999999</v>
      </c>
      <c r="F621">
        <v>53.800152000000011</v>
      </c>
      <c r="G621">
        <v>11.322955</v>
      </c>
    </row>
    <row r="622" spans="1:9" x14ac:dyDescent="0.25">
      <c r="A622">
        <v>621</v>
      </c>
      <c r="D622">
        <v>69.966377000000008</v>
      </c>
      <c r="E622">
        <v>7.4061729999999999</v>
      </c>
      <c r="F622">
        <v>53.800152000000011</v>
      </c>
      <c r="G622">
        <v>11.322955</v>
      </c>
    </row>
    <row r="623" spans="1:9" x14ac:dyDescent="0.25">
      <c r="A623">
        <v>622</v>
      </c>
      <c r="D623">
        <v>69.966377000000008</v>
      </c>
      <c r="E623">
        <v>7.4061729999999999</v>
      </c>
      <c r="F623">
        <v>53.800152000000011</v>
      </c>
      <c r="G623">
        <v>11.322955</v>
      </c>
    </row>
    <row r="624" spans="1:9" x14ac:dyDescent="0.25">
      <c r="A624">
        <v>623</v>
      </c>
      <c r="D624">
        <v>69.966377000000008</v>
      </c>
      <c r="E624">
        <v>7.4061729999999999</v>
      </c>
      <c r="F624">
        <v>53.800152000000011</v>
      </c>
      <c r="G624">
        <v>11.322955</v>
      </c>
    </row>
    <row r="625" spans="1:9" x14ac:dyDescent="0.25">
      <c r="A625">
        <v>624</v>
      </c>
      <c r="D625">
        <v>69.966377000000008</v>
      </c>
      <c r="E625">
        <v>7.4061729999999999</v>
      </c>
      <c r="F625">
        <v>53.800152000000011</v>
      </c>
      <c r="G625">
        <v>11.322955</v>
      </c>
    </row>
    <row r="626" spans="1:9" x14ac:dyDescent="0.25">
      <c r="A626">
        <v>625</v>
      </c>
      <c r="D626">
        <v>69.966377000000008</v>
      </c>
      <c r="E626">
        <v>7.4061729999999999</v>
      </c>
      <c r="F626">
        <v>53.800152000000011</v>
      </c>
      <c r="G626">
        <v>11.322955</v>
      </c>
    </row>
    <row r="627" spans="1:9" x14ac:dyDescent="0.25">
      <c r="A627">
        <v>626</v>
      </c>
      <c r="D627">
        <v>69.966377000000008</v>
      </c>
      <c r="E627">
        <v>7.4061729999999999</v>
      </c>
      <c r="F627">
        <v>53.800152000000011</v>
      </c>
      <c r="G627">
        <v>11.322955</v>
      </c>
    </row>
    <row r="628" spans="1:9" x14ac:dyDescent="0.25">
      <c r="A628">
        <v>627</v>
      </c>
      <c r="D628">
        <v>69.966377000000008</v>
      </c>
      <c r="E628">
        <v>7.4061729999999999</v>
      </c>
      <c r="F628">
        <v>53.800152000000011</v>
      </c>
      <c r="G628">
        <v>11.322955</v>
      </c>
    </row>
    <row r="629" spans="1:9" x14ac:dyDescent="0.25">
      <c r="A629">
        <v>628</v>
      </c>
      <c r="D629">
        <v>69.966377000000008</v>
      </c>
      <c r="E629">
        <v>7.4061729999999999</v>
      </c>
      <c r="F629">
        <v>53.800152000000011</v>
      </c>
      <c r="G629">
        <v>11.322955</v>
      </c>
    </row>
    <row r="630" spans="1:9" x14ac:dyDescent="0.25">
      <c r="A630">
        <v>629</v>
      </c>
      <c r="B630">
        <v>74.182704000000001</v>
      </c>
      <c r="C630">
        <v>10.483266</v>
      </c>
      <c r="D630">
        <v>69.966377000000008</v>
      </c>
      <c r="E630">
        <v>7.4061729999999999</v>
      </c>
      <c r="F630">
        <v>53.800152000000011</v>
      </c>
      <c r="G630">
        <v>11.322955</v>
      </c>
      <c r="H630">
        <v>61.784836000000013</v>
      </c>
      <c r="I630">
        <v>5.192971</v>
      </c>
    </row>
    <row r="631" spans="1:9" x14ac:dyDescent="0.25">
      <c r="A631">
        <v>630</v>
      </c>
      <c r="B631">
        <v>74.168827000000007</v>
      </c>
      <c r="C631">
        <v>10.467397999999999</v>
      </c>
      <c r="D631">
        <v>69.966377000000008</v>
      </c>
      <c r="E631">
        <v>7.4061729999999999</v>
      </c>
      <c r="F631">
        <v>53.778812000000009</v>
      </c>
      <c r="G631">
        <v>11.346614000000001</v>
      </c>
      <c r="H631">
        <v>61.891735000000011</v>
      </c>
      <c r="I631">
        <v>5.1377170000000003</v>
      </c>
    </row>
    <row r="632" spans="1:9" x14ac:dyDescent="0.25">
      <c r="A632">
        <v>631</v>
      </c>
      <c r="B632">
        <v>74.168827000000007</v>
      </c>
      <c r="C632">
        <v>10.467397999999999</v>
      </c>
      <c r="D632">
        <v>69.966377000000008</v>
      </c>
      <c r="E632">
        <v>7.4061729999999999</v>
      </c>
      <c r="H632">
        <v>61.891735000000011</v>
      </c>
      <c r="I632">
        <v>5.1377170000000003</v>
      </c>
    </row>
    <row r="633" spans="1:9" x14ac:dyDescent="0.25">
      <c r="A633">
        <v>632</v>
      </c>
      <c r="B633">
        <v>74.168827000000007</v>
      </c>
      <c r="C633">
        <v>10.467397999999999</v>
      </c>
      <c r="D633">
        <v>69.966377000000008</v>
      </c>
      <c r="E633">
        <v>7.4061729999999999</v>
      </c>
      <c r="H633">
        <v>61.891735000000011</v>
      </c>
      <c r="I633">
        <v>5.1377170000000003</v>
      </c>
    </row>
    <row r="634" spans="1:9" x14ac:dyDescent="0.25">
      <c r="A634">
        <v>633</v>
      </c>
      <c r="B634">
        <v>74.168827000000007</v>
      </c>
      <c r="C634">
        <v>10.467397999999999</v>
      </c>
      <c r="D634">
        <v>69.966377000000008</v>
      </c>
      <c r="E634">
        <v>7.4061729999999999</v>
      </c>
      <c r="H634">
        <v>61.891735000000011</v>
      </c>
      <c r="I634">
        <v>5.1377170000000003</v>
      </c>
    </row>
    <row r="635" spans="1:9" x14ac:dyDescent="0.25">
      <c r="A635">
        <v>634</v>
      </c>
      <c r="B635">
        <v>74.168827000000007</v>
      </c>
      <c r="C635">
        <v>10.467397999999999</v>
      </c>
      <c r="D635">
        <v>69.966377000000008</v>
      </c>
      <c r="E635">
        <v>7.4061729999999999</v>
      </c>
      <c r="H635">
        <v>61.891735000000011</v>
      </c>
      <c r="I635">
        <v>5.1377170000000003</v>
      </c>
    </row>
    <row r="636" spans="1:9" x14ac:dyDescent="0.25">
      <c r="A636">
        <v>635</v>
      </c>
      <c r="B636">
        <v>74.168827000000007</v>
      </c>
      <c r="C636">
        <v>10.467397999999999</v>
      </c>
      <c r="D636">
        <v>69.939234000000013</v>
      </c>
      <c r="E636">
        <v>7.4107659999999997</v>
      </c>
      <c r="H636">
        <v>61.891735000000011</v>
      </c>
      <c r="I636">
        <v>5.1377170000000003</v>
      </c>
    </row>
    <row r="637" spans="1:9" x14ac:dyDescent="0.25">
      <c r="A637">
        <v>636</v>
      </c>
      <c r="B637">
        <v>74.168827000000007</v>
      </c>
      <c r="C637">
        <v>10.467397999999999</v>
      </c>
      <c r="H637">
        <v>61.891735000000011</v>
      </c>
      <c r="I637">
        <v>5.1377170000000003</v>
      </c>
    </row>
    <row r="638" spans="1:9" x14ac:dyDescent="0.25">
      <c r="A638">
        <v>637</v>
      </c>
      <c r="B638">
        <v>74.168827000000007</v>
      </c>
      <c r="C638">
        <v>10.467397999999999</v>
      </c>
      <c r="H638">
        <v>61.891735000000011</v>
      </c>
      <c r="I638">
        <v>5.1377170000000003</v>
      </c>
    </row>
    <row r="639" spans="1:9" x14ac:dyDescent="0.25">
      <c r="A639">
        <v>638</v>
      </c>
      <c r="B639">
        <v>74.168827000000007</v>
      </c>
      <c r="C639">
        <v>10.467397999999999</v>
      </c>
      <c r="H639">
        <v>61.891735000000011</v>
      </c>
      <c r="I639">
        <v>5.1377170000000003</v>
      </c>
    </row>
    <row r="640" spans="1:9" x14ac:dyDescent="0.25">
      <c r="A640">
        <v>639</v>
      </c>
      <c r="B640">
        <v>74.168827000000007</v>
      </c>
      <c r="C640">
        <v>10.467397999999999</v>
      </c>
      <c r="H640">
        <v>61.891735000000011</v>
      </c>
      <c r="I640">
        <v>5.1377170000000003</v>
      </c>
    </row>
    <row r="641" spans="1:9" x14ac:dyDescent="0.25">
      <c r="A641">
        <v>640</v>
      </c>
      <c r="B641">
        <v>74.168827000000007</v>
      </c>
      <c r="C641">
        <v>10.467397999999999</v>
      </c>
      <c r="H641">
        <v>61.891735000000011</v>
      </c>
      <c r="I641">
        <v>5.1377170000000003</v>
      </c>
    </row>
    <row r="642" spans="1:9" x14ac:dyDescent="0.25">
      <c r="A642">
        <v>641</v>
      </c>
      <c r="B642">
        <v>74.168827000000007</v>
      </c>
      <c r="C642">
        <v>10.467397999999999</v>
      </c>
      <c r="H642">
        <v>61.891735000000011</v>
      </c>
      <c r="I642">
        <v>5.1377170000000003</v>
      </c>
    </row>
    <row r="643" spans="1:9" x14ac:dyDescent="0.25">
      <c r="A643">
        <v>642</v>
      </c>
      <c r="B643">
        <v>74.168827000000007</v>
      </c>
      <c r="C643">
        <v>10.467397999999999</v>
      </c>
      <c r="H643">
        <v>61.891735000000011</v>
      </c>
      <c r="I643">
        <v>5.1377170000000003</v>
      </c>
    </row>
    <row r="644" spans="1:9" x14ac:dyDescent="0.25">
      <c r="A644">
        <v>643</v>
      </c>
      <c r="B644">
        <v>74.168827000000007</v>
      </c>
      <c r="C644">
        <v>10.467397999999999</v>
      </c>
      <c r="H644">
        <v>61.891735000000011</v>
      </c>
      <c r="I644">
        <v>5.1377170000000003</v>
      </c>
    </row>
    <row r="645" spans="1:9" x14ac:dyDescent="0.25">
      <c r="A645">
        <v>644</v>
      </c>
      <c r="B645">
        <v>74.168827000000007</v>
      </c>
      <c r="C645">
        <v>10.467397999999999</v>
      </c>
      <c r="H645">
        <v>61.891735000000011</v>
      </c>
      <c r="I645">
        <v>5.1377170000000003</v>
      </c>
    </row>
    <row r="646" spans="1:9" x14ac:dyDescent="0.25">
      <c r="A646">
        <v>645</v>
      </c>
      <c r="B646">
        <v>74.168827000000007</v>
      </c>
      <c r="C646">
        <v>10.467397999999999</v>
      </c>
      <c r="H646">
        <v>61.891735000000011</v>
      </c>
      <c r="I646">
        <v>5.1377170000000003</v>
      </c>
    </row>
    <row r="647" spans="1:9" x14ac:dyDescent="0.25">
      <c r="A647">
        <v>646</v>
      </c>
      <c r="B647">
        <v>74.168827000000007</v>
      </c>
      <c r="C647">
        <v>10.467397999999999</v>
      </c>
      <c r="H647">
        <v>61.891735000000011</v>
      </c>
      <c r="I647">
        <v>5.1377170000000003</v>
      </c>
    </row>
    <row r="648" spans="1:9" x14ac:dyDescent="0.25">
      <c r="A648">
        <v>647</v>
      </c>
      <c r="B648">
        <v>74.168827000000007</v>
      </c>
      <c r="C648">
        <v>10.467397999999999</v>
      </c>
      <c r="F648">
        <v>70.263010000000008</v>
      </c>
      <c r="G648">
        <v>11.504286</v>
      </c>
      <c r="H648">
        <v>61.891735000000011</v>
      </c>
      <c r="I648">
        <v>5.1377170000000003</v>
      </c>
    </row>
    <row r="649" spans="1:9" x14ac:dyDescent="0.25">
      <c r="A649">
        <v>648</v>
      </c>
      <c r="B649">
        <v>74.168827000000007</v>
      </c>
      <c r="C649">
        <v>10.467397999999999</v>
      </c>
      <c r="F649">
        <v>70.263010000000008</v>
      </c>
      <c r="G649">
        <v>11.504286</v>
      </c>
      <c r="H649">
        <v>61.784836000000013</v>
      </c>
      <c r="I649">
        <v>5.192971</v>
      </c>
    </row>
    <row r="650" spans="1:9" x14ac:dyDescent="0.25">
      <c r="A650">
        <v>649</v>
      </c>
      <c r="B650">
        <v>74.168827000000007</v>
      </c>
      <c r="C650">
        <v>10.467397999999999</v>
      </c>
      <c r="D650">
        <v>79.644388000000006</v>
      </c>
      <c r="E650">
        <v>7.5169389999999998</v>
      </c>
      <c r="F650">
        <v>70.263010000000008</v>
      </c>
      <c r="G650">
        <v>11.504286</v>
      </c>
      <c r="H650">
        <v>61.784836000000013</v>
      </c>
      <c r="I650">
        <v>5.192971</v>
      </c>
    </row>
    <row r="651" spans="1:9" x14ac:dyDescent="0.25">
      <c r="A651">
        <v>650</v>
      </c>
      <c r="B651">
        <v>74.182704000000001</v>
      </c>
      <c r="C651">
        <v>10.483266</v>
      </c>
      <c r="D651">
        <v>79.75566400000001</v>
      </c>
      <c r="E651">
        <v>7.4555610000000003</v>
      </c>
      <c r="F651">
        <v>70.263010000000008</v>
      </c>
      <c r="G651">
        <v>11.504286</v>
      </c>
      <c r="H651">
        <v>61.784836000000013</v>
      </c>
      <c r="I651">
        <v>5.192971</v>
      </c>
    </row>
    <row r="652" spans="1:9" x14ac:dyDescent="0.25">
      <c r="A652">
        <v>651</v>
      </c>
      <c r="B652">
        <v>74.182704000000001</v>
      </c>
      <c r="C652">
        <v>10.483266</v>
      </c>
      <c r="D652">
        <v>79.75566400000001</v>
      </c>
      <c r="E652">
        <v>7.4555610000000003</v>
      </c>
      <c r="F652">
        <v>70.263010000000008</v>
      </c>
      <c r="G652">
        <v>11.504286</v>
      </c>
      <c r="H652">
        <v>61.784836000000013</v>
      </c>
      <c r="I652">
        <v>5.192971</v>
      </c>
    </row>
    <row r="653" spans="1:9" x14ac:dyDescent="0.25">
      <c r="A653">
        <v>652</v>
      </c>
      <c r="D653">
        <v>79.75566400000001</v>
      </c>
      <c r="E653">
        <v>7.4555610000000003</v>
      </c>
      <c r="F653">
        <v>70.263010000000008</v>
      </c>
      <c r="G653">
        <v>11.504286</v>
      </c>
    </row>
    <row r="654" spans="1:9" x14ac:dyDescent="0.25">
      <c r="A654">
        <v>653</v>
      </c>
      <c r="D654">
        <v>79.75566400000001</v>
      </c>
      <c r="E654">
        <v>7.4555610000000003</v>
      </c>
      <c r="F654">
        <v>70.263010000000008</v>
      </c>
      <c r="G654">
        <v>11.504286</v>
      </c>
    </row>
    <row r="655" spans="1:9" x14ac:dyDescent="0.25">
      <c r="A655">
        <v>654</v>
      </c>
      <c r="D655">
        <v>79.75566400000001</v>
      </c>
      <c r="E655">
        <v>7.4555610000000003</v>
      </c>
      <c r="F655">
        <v>70.263010000000008</v>
      </c>
      <c r="G655">
        <v>11.504286</v>
      </c>
    </row>
    <row r="656" spans="1:9" x14ac:dyDescent="0.25">
      <c r="A656">
        <v>655</v>
      </c>
      <c r="D656">
        <v>79.75566400000001</v>
      </c>
      <c r="E656">
        <v>7.4555610000000003</v>
      </c>
      <c r="F656">
        <v>70.263010000000008</v>
      </c>
      <c r="G656">
        <v>11.504286</v>
      </c>
    </row>
    <row r="657" spans="1:15" x14ac:dyDescent="0.25">
      <c r="A657">
        <v>656</v>
      </c>
      <c r="D657">
        <v>79.75566400000001</v>
      </c>
      <c r="E657">
        <v>7.4555610000000003</v>
      </c>
      <c r="F657">
        <v>70.263010000000008</v>
      </c>
      <c r="G657">
        <v>11.504286</v>
      </c>
    </row>
    <row r="658" spans="1:15" x14ac:dyDescent="0.25">
      <c r="A658">
        <v>657</v>
      </c>
      <c r="D658">
        <v>79.75566400000001</v>
      </c>
      <c r="E658">
        <v>7.4555610000000003</v>
      </c>
      <c r="F658">
        <v>70.263010000000008</v>
      </c>
      <c r="G658">
        <v>11.504286</v>
      </c>
    </row>
    <row r="659" spans="1:15" x14ac:dyDescent="0.25">
      <c r="A659">
        <v>658</v>
      </c>
      <c r="D659">
        <v>79.75566400000001</v>
      </c>
      <c r="E659">
        <v>7.4555610000000003</v>
      </c>
      <c r="F659">
        <v>70.263010000000008</v>
      </c>
      <c r="G659">
        <v>11.504286</v>
      </c>
    </row>
    <row r="660" spans="1:15" x14ac:dyDescent="0.25">
      <c r="A660">
        <v>659</v>
      </c>
      <c r="D660">
        <v>79.75566400000001</v>
      </c>
      <c r="E660">
        <v>7.4555610000000003</v>
      </c>
      <c r="F660">
        <v>70.263010000000008</v>
      </c>
      <c r="G660">
        <v>11.504286</v>
      </c>
    </row>
    <row r="661" spans="1:15" x14ac:dyDescent="0.25">
      <c r="A661">
        <v>660</v>
      </c>
      <c r="D661">
        <v>79.75566400000001</v>
      </c>
      <c r="E661">
        <v>7.4555610000000003</v>
      </c>
      <c r="F661">
        <v>70.263010000000008</v>
      </c>
      <c r="G661">
        <v>11.504286</v>
      </c>
    </row>
    <row r="662" spans="1:15" x14ac:dyDescent="0.25">
      <c r="A662">
        <v>661</v>
      </c>
      <c r="D662">
        <v>79.75566400000001</v>
      </c>
      <c r="E662">
        <v>7.4555610000000003</v>
      </c>
      <c r="F662">
        <v>70.263010000000008</v>
      </c>
      <c r="G662">
        <v>11.504286</v>
      </c>
    </row>
    <row r="663" spans="1:15" x14ac:dyDescent="0.25">
      <c r="A663">
        <v>662</v>
      </c>
      <c r="D663">
        <v>79.75566400000001</v>
      </c>
      <c r="E663">
        <v>7.4555610000000003</v>
      </c>
      <c r="F663">
        <v>70.263010000000008</v>
      </c>
      <c r="G663">
        <v>11.504286</v>
      </c>
    </row>
    <row r="664" spans="1:15" x14ac:dyDescent="0.25">
      <c r="A664">
        <v>663</v>
      </c>
      <c r="D664">
        <v>79.75566400000001</v>
      </c>
      <c r="E664">
        <v>7.4555610000000003</v>
      </c>
      <c r="F664">
        <v>70.263010000000008</v>
      </c>
      <c r="G664">
        <v>11.504286</v>
      </c>
    </row>
    <row r="665" spans="1:15" x14ac:dyDescent="0.25">
      <c r="A665">
        <v>664</v>
      </c>
      <c r="D665">
        <v>79.75566400000001</v>
      </c>
      <c r="E665">
        <v>7.4555610000000003</v>
      </c>
      <c r="F665">
        <v>70.263010000000008</v>
      </c>
      <c r="G665">
        <v>11.504286</v>
      </c>
    </row>
    <row r="666" spans="1:15" x14ac:dyDescent="0.25">
      <c r="A666">
        <v>665</v>
      </c>
      <c r="D666">
        <v>79.75566400000001</v>
      </c>
      <c r="E666">
        <v>7.4555610000000003</v>
      </c>
      <c r="F666">
        <v>70.263010000000008</v>
      </c>
      <c r="G666">
        <v>11.504286</v>
      </c>
    </row>
    <row r="667" spans="1:15" x14ac:dyDescent="0.25">
      <c r="A667">
        <v>666</v>
      </c>
      <c r="D667">
        <v>79.75566400000001</v>
      </c>
      <c r="E667">
        <v>7.4555610000000003</v>
      </c>
      <c r="F667">
        <v>70.263010000000008</v>
      </c>
      <c r="G667">
        <v>11.504286</v>
      </c>
      <c r="H667">
        <v>75.230102000000002</v>
      </c>
      <c r="I667">
        <v>5.8813269999999997</v>
      </c>
      <c r="N667">
        <v>75.230102000000002</v>
      </c>
      <c r="O667">
        <v>5.8813269999999997</v>
      </c>
    </row>
    <row r="668" spans="1:15" x14ac:dyDescent="0.25">
      <c r="A668">
        <v>667</v>
      </c>
      <c r="B668">
        <v>86.23035800000001</v>
      </c>
      <c r="C668">
        <v>9.9264799999999997</v>
      </c>
      <c r="D668">
        <v>79.75566400000001</v>
      </c>
      <c r="E668">
        <v>7.4555610000000003</v>
      </c>
      <c r="F668">
        <v>70.263010000000008</v>
      </c>
      <c r="G668">
        <v>11.504286</v>
      </c>
      <c r="H668">
        <v>75.207091000000005</v>
      </c>
      <c r="I668">
        <v>5.8755620000000004</v>
      </c>
      <c r="N668">
        <v>75.207091000000005</v>
      </c>
      <c r="O668">
        <v>5.8755620000000004</v>
      </c>
    </row>
    <row r="669" spans="1:15" x14ac:dyDescent="0.25">
      <c r="A669">
        <v>668</v>
      </c>
      <c r="B669">
        <v>86.331327000000002</v>
      </c>
      <c r="C669">
        <v>9.9736740000000008</v>
      </c>
      <c r="D669">
        <v>79.75566400000001</v>
      </c>
      <c r="E669">
        <v>7.4555610000000003</v>
      </c>
      <c r="F669">
        <v>70.263010000000008</v>
      </c>
      <c r="G669">
        <v>11.504286</v>
      </c>
      <c r="H669">
        <v>75.207091000000005</v>
      </c>
      <c r="I669">
        <v>5.8755620000000004</v>
      </c>
      <c r="N669">
        <v>75.207091000000005</v>
      </c>
      <c r="O669">
        <v>5.8755620000000004</v>
      </c>
    </row>
    <row r="670" spans="1:15" x14ac:dyDescent="0.25">
      <c r="A670">
        <v>669</v>
      </c>
      <c r="B670">
        <v>86.331327000000002</v>
      </c>
      <c r="C670">
        <v>9.9736740000000008</v>
      </c>
      <c r="D670">
        <v>79.75566400000001</v>
      </c>
      <c r="E670">
        <v>7.4555610000000003</v>
      </c>
      <c r="F670">
        <v>70.263010000000008</v>
      </c>
      <c r="G670">
        <v>11.504286</v>
      </c>
      <c r="H670">
        <v>75.207091000000005</v>
      </c>
      <c r="I670">
        <v>5.8755620000000004</v>
      </c>
      <c r="N670">
        <v>75.207091000000005</v>
      </c>
      <c r="O670">
        <v>5.8755620000000004</v>
      </c>
    </row>
    <row r="671" spans="1:15" x14ac:dyDescent="0.25">
      <c r="A671">
        <v>670</v>
      </c>
      <c r="B671">
        <v>86.331327000000002</v>
      </c>
      <c r="C671">
        <v>9.9736740000000008</v>
      </c>
      <c r="D671">
        <v>79.75566400000001</v>
      </c>
      <c r="E671">
        <v>7.4555610000000003</v>
      </c>
      <c r="H671">
        <v>75.207091000000005</v>
      </c>
      <c r="I671">
        <v>5.8755620000000004</v>
      </c>
      <c r="N671">
        <v>75.207091000000005</v>
      </c>
      <c r="O671">
        <v>5.8755620000000004</v>
      </c>
    </row>
    <row r="672" spans="1:15" x14ac:dyDescent="0.25">
      <c r="A672">
        <v>671</v>
      </c>
      <c r="B672">
        <v>86.331327000000002</v>
      </c>
      <c r="C672">
        <v>9.9736740000000008</v>
      </c>
      <c r="D672">
        <v>79.75566400000001</v>
      </c>
      <c r="E672">
        <v>7.4555610000000003</v>
      </c>
      <c r="H672">
        <v>75.207091000000005</v>
      </c>
      <c r="I672">
        <v>5.8755620000000004</v>
      </c>
      <c r="N672">
        <v>75.207091000000005</v>
      </c>
      <c r="O672">
        <v>5.8755620000000004</v>
      </c>
    </row>
    <row r="673" spans="1:15" x14ac:dyDescent="0.25">
      <c r="A673">
        <v>672</v>
      </c>
      <c r="B673">
        <v>86.331327000000002</v>
      </c>
      <c r="C673">
        <v>9.9736740000000008</v>
      </c>
      <c r="D673">
        <v>79.644388000000006</v>
      </c>
      <c r="E673">
        <v>7.5169389999999998</v>
      </c>
      <c r="H673">
        <v>75.207091000000005</v>
      </c>
      <c r="I673">
        <v>5.8755620000000004</v>
      </c>
      <c r="N673">
        <v>75.207091000000005</v>
      </c>
      <c r="O673">
        <v>5.8755620000000004</v>
      </c>
    </row>
    <row r="674" spans="1:15" x14ac:dyDescent="0.25">
      <c r="A674">
        <v>673</v>
      </c>
      <c r="B674">
        <v>86.331327000000002</v>
      </c>
      <c r="C674">
        <v>9.9736740000000008</v>
      </c>
      <c r="D674">
        <v>79.644388000000006</v>
      </c>
      <c r="E674">
        <v>7.5169389999999998</v>
      </c>
      <c r="H674">
        <v>75.207091000000005</v>
      </c>
      <c r="I674">
        <v>5.8755620000000004</v>
      </c>
      <c r="N674">
        <v>75.207091000000005</v>
      </c>
      <c r="O674">
        <v>5.8755620000000004</v>
      </c>
    </row>
    <row r="675" spans="1:15" x14ac:dyDescent="0.25">
      <c r="A675">
        <v>674</v>
      </c>
      <c r="B675">
        <v>86.331327000000002</v>
      </c>
      <c r="C675">
        <v>9.9736740000000008</v>
      </c>
      <c r="H675">
        <v>75.207091000000005</v>
      </c>
      <c r="I675">
        <v>5.8755620000000004</v>
      </c>
      <c r="N675">
        <v>75.207091000000005</v>
      </c>
      <c r="O675">
        <v>5.8755620000000004</v>
      </c>
    </row>
    <row r="676" spans="1:15" x14ac:dyDescent="0.25">
      <c r="A676">
        <v>675</v>
      </c>
      <c r="B676">
        <v>86.331327000000002</v>
      </c>
      <c r="C676">
        <v>9.9736740000000008</v>
      </c>
      <c r="H676">
        <v>75.207091000000005</v>
      </c>
      <c r="I676">
        <v>5.8755620000000004</v>
      </c>
      <c r="N676">
        <v>75.207091000000005</v>
      </c>
      <c r="O676">
        <v>5.8755620000000004</v>
      </c>
    </row>
    <row r="677" spans="1:15" x14ac:dyDescent="0.25">
      <c r="A677">
        <v>676</v>
      </c>
      <c r="B677">
        <v>86.331327000000002</v>
      </c>
      <c r="C677">
        <v>9.9736740000000008</v>
      </c>
      <c r="H677">
        <v>75.207091000000005</v>
      </c>
      <c r="I677">
        <v>5.8755620000000004</v>
      </c>
      <c r="N677">
        <v>75.207091000000005</v>
      </c>
      <c r="O677">
        <v>5.8755620000000004</v>
      </c>
    </row>
    <row r="678" spans="1:15" x14ac:dyDescent="0.25">
      <c r="A678">
        <v>677</v>
      </c>
      <c r="B678">
        <v>86.331327000000002</v>
      </c>
      <c r="C678">
        <v>9.9736740000000008</v>
      </c>
      <c r="H678">
        <v>75.207091000000005</v>
      </c>
      <c r="I678">
        <v>5.8755620000000004</v>
      </c>
      <c r="N678">
        <v>75.207091000000005</v>
      </c>
      <c r="O678">
        <v>5.8755620000000004</v>
      </c>
    </row>
    <row r="679" spans="1:15" x14ac:dyDescent="0.25">
      <c r="A679">
        <v>678</v>
      </c>
      <c r="B679">
        <v>86.331327000000002</v>
      </c>
      <c r="C679">
        <v>9.9736740000000008</v>
      </c>
      <c r="H679">
        <v>75.207091000000005</v>
      </c>
      <c r="I679">
        <v>5.8755620000000004</v>
      </c>
      <c r="N679">
        <v>75.207091000000005</v>
      </c>
      <c r="O679">
        <v>5.8755620000000004</v>
      </c>
    </row>
    <row r="680" spans="1:15" x14ac:dyDescent="0.25">
      <c r="A680">
        <v>679</v>
      </c>
      <c r="B680">
        <v>86.331327000000002</v>
      </c>
      <c r="C680">
        <v>9.9736740000000008</v>
      </c>
      <c r="H680">
        <v>75.207091000000005</v>
      </c>
      <c r="I680">
        <v>5.8755620000000004</v>
      </c>
      <c r="N680">
        <v>75.207091000000005</v>
      </c>
      <c r="O680">
        <v>5.8755620000000004</v>
      </c>
    </row>
    <row r="681" spans="1:15" x14ac:dyDescent="0.25">
      <c r="A681">
        <v>680</v>
      </c>
      <c r="B681">
        <v>86.331327000000002</v>
      </c>
      <c r="C681">
        <v>9.9736740000000008</v>
      </c>
      <c r="H681">
        <v>75.207091000000005</v>
      </c>
      <c r="I681">
        <v>5.8755620000000004</v>
      </c>
      <c r="N681">
        <v>75.207091000000005</v>
      </c>
      <c r="O681">
        <v>5.8755620000000004</v>
      </c>
    </row>
    <row r="682" spans="1:15" x14ac:dyDescent="0.25">
      <c r="A682">
        <v>681</v>
      </c>
      <c r="B682">
        <v>86.331327000000002</v>
      </c>
      <c r="C682">
        <v>9.9736740000000008</v>
      </c>
      <c r="H682">
        <v>75.207091000000005</v>
      </c>
      <c r="I682">
        <v>5.8755620000000004</v>
      </c>
      <c r="N682">
        <v>75.207091000000005</v>
      </c>
      <c r="O682">
        <v>5.8755620000000004</v>
      </c>
    </row>
    <row r="683" spans="1:15" x14ac:dyDescent="0.25">
      <c r="A683">
        <v>682</v>
      </c>
      <c r="B683">
        <v>86.331327000000002</v>
      </c>
      <c r="C683">
        <v>9.9736740000000008</v>
      </c>
      <c r="H683">
        <v>75.207091000000005</v>
      </c>
      <c r="I683">
        <v>5.8755620000000004</v>
      </c>
      <c r="N683">
        <v>75.207091000000005</v>
      </c>
      <c r="O683">
        <v>5.8755620000000004</v>
      </c>
    </row>
    <row r="684" spans="1:15" x14ac:dyDescent="0.25">
      <c r="A684">
        <v>683</v>
      </c>
      <c r="B684">
        <v>86.331327000000002</v>
      </c>
      <c r="C684">
        <v>9.9736740000000008</v>
      </c>
      <c r="H684">
        <v>75.207091000000005</v>
      </c>
      <c r="I684">
        <v>5.8755620000000004</v>
      </c>
      <c r="N684">
        <v>75.207091000000005</v>
      </c>
      <c r="O684">
        <v>5.8755620000000004</v>
      </c>
    </row>
    <row r="685" spans="1:15" x14ac:dyDescent="0.25">
      <c r="A685">
        <v>684</v>
      </c>
      <c r="B685">
        <v>86.331327000000002</v>
      </c>
      <c r="C685">
        <v>9.9736740000000008</v>
      </c>
      <c r="D685">
        <v>91.184235000000001</v>
      </c>
      <c r="E685">
        <v>6.5944399999999996</v>
      </c>
      <c r="H685">
        <v>75.230102000000002</v>
      </c>
      <c r="I685">
        <v>5.8813269999999997</v>
      </c>
      <c r="N685">
        <v>75.230102000000002</v>
      </c>
      <c r="O685">
        <v>5.8813269999999997</v>
      </c>
    </row>
    <row r="686" spans="1:15" x14ac:dyDescent="0.25">
      <c r="A686">
        <v>685</v>
      </c>
      <c r="B686">
        <v>86.331327000000002</v>
      </c>
      <c r="C686">
        <v>9.9736740000000008</v>
      </c>
      <c r="D686">
        <v>91.324900000000014</v>
      </c>
      <c r="E686">
        <v>6.616174</v>
      </c>
    </row>
    <row r="687" spans="1:15" x14ac:dyDescent="0.25">
      <c r="A687">
        <v>686</v>
      </c>
      <c r="B687">
        <v>86.331327000000002</v>
      </c>
      <c r="C687">
        <v>9.9736740000000008</v>
      </c>
      <c r="D687">
        <v>91.324900000000014</v>
      </c>
      <c r="E687">
        <v>6.616174</v>
      </c>
    </row>
    <row r="688" spans="1:15" x14ac:dyDescent="0.25">
      <c r="A688">
        <v>687</v>
      </c>
      <c r="B688">
        <v>86.331327000000002</v>
      </c>
      <c r="C688">
        <v>9.9736740000000008</v>
      </c>
      <c r="D688">
        <v>91.324900000000014</v>
      </c>
      <c r="E688">
        <v>6.616174</v>
      </c>
    </row>
    <row r="689" spans="1:15" x14ac:dyDescent="0.25">
      <c r="A689">
        <v>688</v>
      </c>
      <c r="B689">
        <v>86.331327000000002</v>
      </c>
      <c r="C689">
        <v>9.9736740000000008</v>
      </c>
      <c r="D689">
        <v>91.324900000000014</v>
      </c>
      <c r="E689">
        <v>6.616174</v>
      </c>
    </row>
    <row r="690" spans="1:15" x14ac:dyDescent="0.25">
      <c r="A690">
        <v>689</v>
      </c>
      <c r="B690">
        <v>86.331327000000002</v>
      </c>
      <c r="C690">
        <v>9.9736740000000008</v>
      </c>
      <c r="D690">
        <v>91.324900000000014</v>
      </c>
      <c r="E690">
        <v>6.616174</v>
      </c>
    </row>
    <row r="691" spans="1:15" x14ac:dyDescent="0.25">
      <c r="A691">
        <v>690</v>
      </c>
      <c r="B691">
        <v>86.331327000000002</v>
      </c>
      <c r="C691">
        <v>9.9736740000000008</v>
      </c>
      <c r="D691">
        <v>91.324900000000014</v>
      </c>
      <c r="E691">
        <v>6.616174</v>
      </c>
      <c r="F691">
        <v>81.104542000000009</v>
      </c>
      <c r="G691">
        <v>11.383979999999999</v>
      </c>
    </row>
    <row r="692" spans="1:15" x14ac:dyDescent="0.25">
      <c r="A692">
        <v>691</v>
      </c>
      <c r="B692">
        <v>86.331327000000002</v>
      </c>
      <c r="C692">
        <v>9.9736740000000008</v>
      </c>
      <c r="D692">
        <v>91.324900000000014</v>
      </c>
      <c r="E692">
        <v>6.616174</v>
      </c>
      <c r="F692">
        <v>81.238929000000013</v>
      </c>
      <c r="G692">
        <v>11.405511000000001</v>
      </c>
    </row>
    <row r="693" spans="1:15" x14ac:dyDescent="0.25">
      <c r="A693">
        <v>692</v>
      </c>
      <c r="B693">
        <v>86.331327000000002</v>
      </c>
      <c r="C693">
        <v>9.9736740000000008</v>
      </c>
      <c r="D693">
        <v>91.324900000000014</v>
      </c>
      <c r="E693">
        <v>6.616174</v>
      </c>
      <c r="F693">
        <v>81.238929000000013</v>
      </c>
      <c r="G693">
        <v>11.405511000000001</v>
      </c>
    </row>
    <row r="694" spans="1:15" x14ac:dyDescent="0.25">
      <c r="A694">
        <v>693</v>
      </c>
      <c r="B694">
        <v>86.331327000000002</v>
      </c>
      <c r="C694">
        <v>9.9736740000000008</v>
      </c>
      <c r="D694">
        <v>91.324900000000014</v>
      </c>
      <c r="E694">
        <v>6.616174</v>
      </c>
      <c r="F694">
        <v>81.238929000000013</v>
      </c>
      <c r="G694">
        <v>11.405511000000001</v>
      </c>
    </row>
    <row r="695" spans="1:15" x14ac:dyDescent="0.25">
      <c r="A695">
        <v>694</v>
      </c>
      <c r="B695">
        <v>86.23035800000001</v>
      </c>
      <c r="C695">
        <v>9.9264799999999997</v>
      </c>
      <c r="D695">
        <v>91.324900000000014</v>
      </c>
      <c r="E695">
        <v>6.616174</v>
      </c>
      <c r="F695">
        <v>81.238929000000013</v>
      </c>
      <c r="G695">
        <v>11.405511000000001</v>
      </c>
    </row>
    <row r="696" spans="1:15" x14ac:dyDescent="0.25">
      <c r="A696">
        <v>695</v>
      </c>
      <c r="D696">
        <v>91.324900000000014</v>
      </c>
      <c r="E696">
        <v>6.616174</v>
      </c>
      <c r="F696">
        <v>81.238929000000013</v>
      </c>
      <c r="G696">
        <v>11.405511000000001</v>
      </c>
    </row>
    <row r="697" spans="1:15" x14ac:dyDescent="0.25">
      <c r="A697">
        <v>696</v>
      </c>
      <c r="D697">
        <v>91.324900000000014</v>
      </c>
      <c r="E697">
        <v>6.616174</v>
      </c>
      <c r="F697">
        <v>81.238929000000013</v>
      </c>
      <c r="G697">
        <v>11.405511000000001</v>
      </c>
    </row>
    <row r="698" spans="1:15" x14ac:dyDescent="0.25">
      <c r="A698">
        <v>697</v>
      </c>
      <c r="D698">
        <v>91.324900000000014</v>
      </c>
      <c r="E698">
        <v>6.616174</v>
      </c>
      <c r="F698">
        <v>81.238929000000013</v>
      </c>
      <c r="G698">
        <v>11.405511000000001</v>
      </c>
    </row>
    <row r="699" spans="1:15" x14ac:dyDescent="0.25">
      <c r="A699">
        <v>698</v>
      </c>
      <c r="D699">
        <v>91.324900000000014</v>
      </c>
      <c r="E699">
        <v>6.616174</v>
      </c>
      <c r="F699">
        <v>81.238929000000013</v>
      </c>
      <c r="G699">
        <v>11.405511000000001</v>
      </c>
    </row>
    <row r="700" spans="1:15" x14ac:dyDescent="0.25">
      <c r="A700">
        <v>699</v>
      </c>
      <c r="D700">
        <v>91.324900000000014</v>
      </c>
      <c r="E700">
        <v>6.616174</v>
      </c>
      <c r="F700">
        <v>81.238929000000013</v>
      </c>
      <c r="G700">
        <v>11.405511000000001</v>
      </c>
    </row>
    <row r="701" spans="1:15" x14ac:dyDescent="0.25">
      <c r="A701">
        <v>700</v>
      </c>
      <c r="D701">
        <v>91.324900000000014</v>
      </c>
      <c r="E701">
        <v>6.616174</v>
      </c>
      <c r="F701">
        <v>81.238929000000013</v>
      </c>
      <c r="G701">
        <v>11.405511000000001</v>
      </c>
    </row>
    <row r="702" spans="1:15" x14ac:dyDescent="0.25">
      <c r="A702">
        <v>701</v>
      </c>
      <c r="D702">
        <v>91.324900000000014</v>
      </c>
      <c r="E702">
        <v>6.616174</v>
      </c>
      <c r="F702">
        <v>81.238929000000013</v>
      </c>
      <c r="G702">
        <v>11.405511000000001</v>
      </c>
    </row>
    <row r="703" spans="1:15" x14ac:dyDescent="0.25">
      <c r="A703">
        <v>702</v>
      </c>
      <c r="D703">
        <v>91.324900000000014</v>
      </c>
      <c r="E703">
        <v>6.616174</v>
      </c>
      <c r="F703">
        <v>81.238929000000013</v>
      </c>
      <c r="G703">
        <v>11.405511000000001</v>
      </c>
    </row>
    <row r="704" spans="1:15" x14ac:dyDescent="0.25">
      <c r="A704">
        <v>703</v>
      </c>
      <c r="D704">
        <v>91.324900000000014</v>
      </c>
      <c r="E704">
        <v>6.616174</v>
      </c>
      <c r="F704">
        <v>81.238929000000013</v>
      </c>
      <c r="G704">
        <v>11.405511000000001</v>
      </c>
      <c r="H704">
        <v>84.513113000000004</v>
      </c>
      <c r="I704">
        <v>5.2861739999999999</v>
      </c>
      <c r="N704">
        <v>84.513113000000004</v>
      </c>
      <c r="O704">
        <v>5.2861739999999999</v>
      </c>
    </row>
    <row r="705" spans="1:15" x14ac:dyDescent="0.25">
      <c r="A705">
        <v>704</v>
      </c>
      <c r="D705">
        <v>91.324900000000014</v>
      </c>
      <c r="E705">
        <v>6.616174</v>
      </c>
      <c r="F705">
        <v>81.238929000000013</v>
      </c>
      <c r="G705">
        <v>11.405511000000001</v>
      </c>
      <c r="H705">
        <v>84.513113000000004</v>
      </c>
      <c r="I705">
        <v>5.2861739999999999</v>
      </c>
      <c r="N705">
        <v>84.513113000000004</v>
      </c>
      <c r="O705">
        <v>5.2861739999999999</v>
      </c>
    </row>
    <row r="706" spans="1:15" x14ac:dyDescent="0.25">
      <c r="A706">
        <v>705</v>
      </c>
      <c r="D706">
        <v>91.324900000000014</v>
      </c>
      <c r="E706">
        <v>6.616174</v>
      </c>
      <c r="F706">
        <v>81.238929000000013</v>
      </c>
      <c r="G706">
        <v>11.405511000000001</v>
      </c>
      <c r="H706">
        <v>84.513113000000004</v>
      </c>
      <c r="I706">
        <v>5.2861739999999999</v>
      </c>
      <c r="N706">
        <v>84.513113000000004</v>
      </c>
      <c r="O706">
        <v>5.2861739999999999</v>
      </c>
    </row>
    <row r="707" spans="1:15" x14ac:dyDescent="0.25">
      <c r="A707">
        <v>706</v>
      </c>
      <c r="D707">
        <v>91.324900000000014</v>
      </c>
      <c r="E707">
        <v>6.616174</v>
      </c>
      <c r="F707">
        <v>81.238929000000013</v>
      </c>
      <c r="G707">
        <v>11.405511000000001</v>
      </c>
      <c r="H707">
        <v>84.513113000000004</v>
      </c>
      <c r="I707">
        <v>5.2861739999999999</v>
      </c>
      <c r="N707">
        <v>84.513113000000004</v>
      </c>
      <c r="O707">
        <v>5.2861739999999999</v>
      </c>
    </row>
    <row r="708" spans="1:15" x14ac:dyDescent="0.25">
      <c r="A708">
        <v>707</v>
      </c>
      <c r="D708">
        <v>91.324900000000014</v>
      </c>
      <c r="E708">
        <v>6.616174</v>
      </c>
      <c r="F708">
        <v>81.238929000000013</v>
      </c>
      <c r="G708">
        <v>11.405511000000001</v>
      </c>
      <c r="H708">
        <v>84.513113000000004</v>
      </c>
      <c r="I708">
        <v>5.2861739999999999</v>
      </c>
      <c r="N708">
        <v>84.513113000000004</v>
      </c>
      <c r="O708">
        <v>5.2861739999999999</v>
      </c>
    </row>
    <row r="709" spans="1:15" x14ac:dyDescent="0.25">
      <c r="A709">
        <v>708</v>
      </c>
      <c r="D709">
        <v>91.324900000000014</v>
      </c>
      <c r="E709">
        <v>6.616174</v>
      </c>
      <c r="F709">
        <v>81.238929000000013</v>
      </c>
      <c r="G709">
        <v>11.405511000000001</v>
      </c>
      <c r="H709">
        <v>84.513113000000004</v>
      </c>
      <c r="I709">
        <v>5.2861739999999999</v>
      </c>
      <c r="N709">
        <v>84.513113000000004</v>
      </c>
      <c r="O709">
        <v>5.2861739999999999</v>
      </c>
    </row>
    <row r="710" spans="1:15" x14ac:dyDescent="0.25">
      <c r="A710">
        <v>709</v>
      </c>
      <c r="B710">
        <v>98.557144000000008</v>
      </c>
      <c r="C710">
        <v>10.151479999999999</v>
      </c>
      <c r="D710">
        <v>91.324900000000014</v>
      </c>
      <c r="E710">
        <v>6.616174</v>
      </c>
      <c r="F710">
        <v>81.238929000000013</v>
      </c>
      <c r="G710">
        <v>11.405511000000001</v>
      </c>
      <c r="H710">
        <v>84.513113000000004</v>
      </c>
      <c r="I710">
        <v>5.2861739999999999</v>
      </c>
      <c r="N710">
        <v>84.513113000000004</v>
      </c>
      <c r="O710">
        <v>5.2861739999999999</v>
      </c>
    </row>
    <row r="711" spans="1:15" x14ac:dyDescent="0.25">
      <c r="A711">
        <v>710</v>
      </c>
      <c r="B711">
        <v>98.642143000000004</v>
      </c>
      <c r="C711">
        <v>10.121784999999999</v>
      </c>
      <c r="D711">
        <v>91.324900000000014</v>
      </c>
      <c r="E711">
        <v>6.616174</v>
      </c>
      <c r="F711">
        <v>81.238929000000013</v>
      </c>
      <c r="G711">
        <v>11.405511000000001</v>
      </c>
      <c r="H711">
        <v>84.513113000000004</v>
      </c>
      <c r="I711">
        <v>5.2861739999999999</v>
      </c>
      <c r="N711">
        <v>84.513113000000004</v>
      </c>
      <c r="O711">
        <v>5.2861739999999999</v>
      </c>
    </row>
    <row r="712" spans="1:15" x14ac:dyDescent="0.25">
      <c r="A712">
        <v>711</v>
      </c>
      <c r="B712">
        <v>98.642143000000004</v>
      </c>
      <c r="C712">
        <v>10.121784999999999</v>
      </c>
      <c r="D712">
        <v>91.324900000000014</v>
      </c>
      <c r="E712">
        <v>6.616174</v>
      </c>
      <c r="F712">
        <v>81.238929000000013</v>
      </c>
      <c r="G712">
        <v>11.405511000000001</v>
      </c>
      <c r="H712">
        <v>84.513113000000004</v>
      </c>
      <c r="I712">
        <v>5.2861739999999999</v>
      </c>
      <c r="N712">
        <v>84.513113000000004</v>
      </c>
      <c r="O712">
        <v>5.2861739999999999</v>
      </c>
    </row>
    <row r="713" spans="1:15" x14ac:dyDescent="0.25">
      <c r="A713">
        <v>712</v>
      </c>
      <c r="B713">
        <v>98.642143000000004</v>
      </c>
      <c r="C713">
        <v>10.121784999999999</v>
      </c>
      <c r="D713">
        <v>91.324900000000014</v>
      </c>
      <c r="E713">
        <v>6.616174</v>
      </c>
      <c r="F713">
        <v>81.238929000000013</v>
      </c>
      <c r="G713">
        <v>11.405511000000001</v>
      </c>
      <c r="H713">
        <v>84.513113000000004</v>
      </c>
      <c r="I713">
        <v>5.2861739999999999</v>
      </c>
      <c r="N713">
        <v>84.513113000000004</v>
      </c>
      <c r="O713">
        <v>5.2861739999999999</v>
      </c>
    </row>
    <row r="714" spans="1:15" x14ac:dyDescent="0.25">
      <c r="A714">
        <v>713</v>
      </c>
      <c r="B714">
        <v>98.642143000000004</v>
      </c>
      <c r="C714">
        <v>10.121784999999999</v>
      </c>
      <c r="D714">
        <v>91.324900000000014</v>
      </c>
      <c r="E714">
        <v>6.616174</v>
      </c>
      <c r="F714">
        <v>81.238929000000013</v>
      </c>
      <c r="G714">
        <v>11.405511000000001</v>
      </c>
      <c r="H714">
        <v>84.513113000000004</v>
      </c>
      <c r="I714">
        <v>5.2861739999999999</v>
      </c>
      <c r="N714">
        <v>84.513113000000004</v>
      </c>
      <c r="O714">
        <v>5.2861739999999999</v>
      </c>
    </row>
    <row r="715" spans="1:15" x14ac:dyDescent="0.25">
      <c r="A715">
        <v>714</v>
      </c>
      <c r="B715">
        <v>98.642143000000004</v>
      </c>
      <c r="C715">
        <v>10.121784999999999</v>
      </c>
      <c r="D715">
        <v>91.324900000000014</v>
      </c>
      <c r="E715">
        <v>6.616174</v>
      </c>
      <c r="F715">
        <v>81.238929000000013</v>
      </c>
      <c r="G715">
        <v>11.405511000000001</v>
      </c>
      <c r="H715">
        <v>84.513113000000004</v>
      </c>
      <c r="I715">
        <v>5.2861739999999999</v>
      </c>
      <c r="N715">
        <v>84.513113000000004</v>
      </c>
      <c r="O715">
        <v>5.2861739999999999</v>
      </c>
    </row>
    <row r="716" spans="1:15" x14ac:dyDescent="0.25">
      <c r="A716">
        <v>715</v>
      </c>
      <c r="B716">
        <v>98.642143000000004</v>
      </c>
      <c r="C716">
        <v>10.121784999999999</v>
      </c>
      <c r="D716">
        <v>91.184235000000001</v>
      </c>
      <c r="E716">
        <v>6.5944399999999996</v>
      </c>
      <c r="F716">
        <v>81.238929000000013</v>
      </c>
      <c r="G716">
        <v>11.405511000000001</v>
      </c>
      <c r="H716">
        <v>84.513113000000004</v>
      </c>
      <c r="I716">
        <v>5.2861739999999999</v>
      </c>
      <c r="N716">
        <v>84.513113000000004</v>
      </c>
      <c r="O716">
        <v>5.2861739999999999</v>
      </c>
    </row>
    <row r="717" spans="1:15" x14ac:dyDescent="0.25">
      <c r="A717">
        <v>716</v>
      </c>
      <c r="B717">
        <v>98.642143000000004</v>
      </c>
      <c r="C717">
        <v>10.121784999999999</v>
      </c>
      <c r="D717">
        <v>91.184235000000001</v>
      </c>
      <c r="E717">
        <v>6.5944399999999996</v>
      </c>
      <c r="F717">
        <v>81.238929000000013</v>
      </c>
      <c r="G717">
        <v>11.405511000000001</v>
      </c>
      <c r="H717">
        <v>84.513113000000004</v>
      </c>
      <c r="I717">
        <v>5.2861739999999999</v>
      </c>
      <c r="N717">
        <v>84.513113000000004</v>
      </c>
      <c r="O717">
        <v>5.2861739999999999</v>
      </c>
    </row>
    <row r="718" spans="1:15" x14ac:dyDescent="0.25">
      <c r="A718">
        <v>717</v>
      </c>
      <c r="B718">
        <v>98.642143000000004</v>
      </c>
      <c r="C718">
        <v>10.121784999999999</v>
      </c>
      <c r="F718">
        <v>81.238929000000013</v>
      </c>
      <c r="G718">
        <v>11.405511000000001</v>
      </c>
      <c r="H718">
        <v>84.513113000000004</v>
      </c>
      <c r="I718">
        <v>5.2861739999999999</v>
      </c>
      <c r="N718">
        <v>84.513113000000004</v>
      </c>
      <c r="O718">
        <v>5.2861739999999999</v>
      </c>
    </row>
    <row r="719" spans="1:15" x14ac:dyDescent="0.25">
      <c r="A719">
        <v>718</v>
      </c>
      <c r="B719">
        <v>98.642143000000004</v>
      </c>
      <c r="C719">
        <v>10.121784999999999</v>
      </c>
      <c r="F719">
        <v>81.238929000000013</v>
      </c>
      <c r="G719">
        <v>11.405511000000001</v>
      </c>
      <c r="H719">
        <v>84.513113000000004</v>
      </c>
      <c r="I719">
        <v>5.2861739999999999</v>
      </c>
      <c r="N719">
        <v>84.513113000000004</v>
      </c>
      <c r="O719">
        <v>5.2861739999999999</v>
      </c>
    </row>
    <row r="720" spans="1:15" x14ac:dyDescent="0.25">
      <c r="A720">
        <v>719</v>
      </c>
      <c r="B720">
        <v>98.642143000000004</v>
      </c>
      <c r="C720">
        <v>10.121784999999999</v>
      </c>
      <c r="F720">
        <v>81.238929000000013</v>
      </c>
      <c r="G720">
        <v>11.405511000000001</v>
      </c>
      <c r="H720">
        <v>84.513113000000004</v>
      </c>
      <c r="I720">
        <v>5.2861739999999999</v>
      </c>
      <c r="N720">
        <v>84.513113000000004</v>
      </c>
      <c r="O720">
        <v>5.2861739999999999</v>
      </c>
    </row>
    <row r="721" spans="1:15" x14ac:dyDescent="0.25">
      <c r="A721">
        <v>720</v>
      </c>
      <c r="B721">
        <v>98.642143000000004</v>
      </c>
      <c r="C721">
        <v>10.121784999999999</v>
      </c>
      <c r="F721">
        <v>81.104542000000009</v>
      </c>
      <c r="G721">
        <v>11.383979999999999</v>
      </c>
      <c r="H721">
        <v>84.513113000000004</v>
      </c>
      <c r="I721">
        <v>5.2861739999999999</v>
      </c>
      <c r="N721">
        <v>84.513113000000004</v>
      </c>
      <c r="O721">
        <v>5.2861739999999999</v>
      </c>
    </row>
    <row r="722" spans="1:15" x14ac:dyDescent="0.25">
      <c r="A722">
        <v>721</v>
      </c>
      <c r="B722">
        <v>98.642143000000004</v>
      </c>
      <c r="C722">
        <v>10.121784999999999</v>
      </c>
      <c r="H722">
        <v>84.513113000000004</v>
      </c>
      <c r="I722">
        <v>5.2861739999999999</v>
      </c>
      <c r="N722">
        <v>84.513113000000004</v>
      </c>
      <c r="O722">
        <v>5.2861739999999999</v>
      </c>
    </row>
    <row r="723" spans="1:15" x14ac:dyDescent="0.25">
      <c r="A723">
        <v>722</v>
      </c>
      <c r="B723">
        <v>98.642143000000004</v>
      </c>
      <c r="C723">
        <v>10.121784999999999</v>
      </c>
      <c r="H723">
        <v>84.513113000000004</v>
      </c>
      <c r="I723">
        <v>5.2861739999999999</v>
      </c>
      <c r="N723">
        <v>84.513113000000004</v>
      </c>
      <c r="O723">
        <v>5.2861739999999999</v>
      </c>
    </row>
    <row r="724" spans="1:15" x14ac:dyDescent="0.25">
      <c r="A724">
        <v>723</v>
      </c>
      <c r="B724">
        <v>98.642143000000004</v>
      </c>
      <c r="C724">
        <v>10.121784999999999</v>
      </c>
      <c r="H724">
        <v>84.513113000000004</v>
      </c>
      <c r="I724">
        <v>5.2861739999999999</v>
      </c>
      <c r="N724">
        <v>84.513113000000004</v>
      </c>
      <c r="O724">
        <v>5.2861739999999999</v>
      </c>
    </row>
    <row r="725" spans="1:15" x14ac:dyDescent="0.25">
      <c r="A725">
        <v>724</v>
      </c>
      <c r="B725">
        <v>98.642143000000004</v>
      </c>
      <c r="C725">
        <v>10.121784999999999</v>
      </c>
      <c r="H725">
        <v>84.513113000000004</v>
      </c>
      <c r="I725">
        <v>5.2861739999999999</v>
      </c>
      <c r="N725">
        <v>84.513113000000004</v>
      </c>
      <c r="O725">
        <v>5.2861739999999999</v>
      </c>
    </row>
    <row r="726" spans="1:15" x14ac:dyDescent="0.25">
      <c r="A726">
        <v>725</v>
      </c>
      <c r="B726">
        <v>98.642143000000004</v>
      </c>
      <c r="C726">
        <v>10.121784999999999</v>
      </c>
      <c r="H726">
        <v>84.513113000000004</v>
      </c>
      <c r="I726">
        <v>5.2861739999999999</v>
      </c>
      <c r="N726">
        <v>84.513113000000004</v>
      </c>
      <c r="O726">
        <v>5.2861739999999999</v>
      </c>
    </row>
    <row r="727" spans="1:15" x14ac:dyDescent="0.25">
      <c r="A727">
        <v>726</v>
      </c>
      <c r="B727">
        <v>98.642143000000004</v>
      </c>
      <c r="C727">
        <v>10.121784999999999</v>
      </c>
      <c r="H727">
        <v>84.513113000000004</v>
      </c>
      <c r="I727">
        <v>5.2861739999999999</v>
      </c>
      <c r="N727">
        <v>84.513113000000004</v>
      </c>
      <c r="O727">
        <v>5.2861739999999999</v>
      </c>
    </row>
    <row r="728" spans="1:15" x14ac:dyDescent="0.25">
      <c r="A728">
        <v>727</v>
      </c>
      <c r="B728">
        <v>98.642143000000004</v>
      </c>
      <c r="C728">
        <v>10.121784999999999</v>
      </c>
      <c r="H728">
        <v>84.513113000000004</v>
      </c>
      <c r="I728">
        <v>5.2861739999999999</v>
      </c>
      <c r="N728">
        <v>84.513113000000004</v>
      </c>
      <c r="O728">
        <v>5.2861739999999999</v>
      </c>
    </row>
    <row r="729" spans="1:15" x14ac:dyDescent="0.25">
      <c r="A729">
        <v>728</v>
      </c>
      <c r="B729">
        <v>98.642143000000004</v>
      </c>
      <c r="C729">
        <v>10.121784999999999</v>
      </c>
    </row>
    <row r="730" spans="1:15" x14ac:dyDescent="0.25">
      <c r="A730">
        <v>729</v>
      </c>
      <c r="B730">
        <v>98.642143000000004</v>
      </c>
      <c r="C730">
        <v>10.121784999999999</v>
      </c>
    </row>
    <row r="731" spans="1:15" x14ac:dyDescent="0.25">
      <c r="A731">
        <v>730</v>
      </c>
      <c r="B731">
        <v>98.642143000000004</v>
      </c>
      <c r="C731">
        <v>10.121784999999999</v>
      </c>
      <c r="F731">
        <v>91.472960999999998</v>
      </c>
      <c r="G731">
        <v>11.311429</v>
      </c>
      <c r="L731">
        <v>91.472960999999998</v>
      </c>
      <c r="M731">
        <v>11.311429</v>
      </c>
    </row>
    <row r="732" spans="1:15" x14ac:dyDescent="0.25">
      <c r="A732">
        <v>731</v>
      </c>
      <c r="B732">
        <v>98.642143000000004</v>
      </c>
      <c r="C732">
        <v>10.121784999999999</v>
      </c>
      <c r="D732">
        <v>104.532656</v>
      </c>
      <c r="E732">
        <v>7.1435719999999998</v>
      </c>
      <c r="F732">
        <v>91.472960999999998</v>
      </c>
      <c r="G732">
        <v>11.311429</v>
      </c>
      <c r="L732">
        <v>91.472960999999998</v>
      </c>
      <c r="M732">
        <v>11.311429</v>
      </c>
    </row>
    <row r="733" spans="1:15" x14ac:dyDescent="0.25">
      <c r="A733">
        <v>732</v>
      </c>
      <c r="B733">
        <v>98.642143000000004</v>
      </c>
      <c r="C733">
        <v>10.121784999999999</v>
      </c>
      <c r="D733">
        <v>104.57510200000002</v>
      </c>
      <c r="E733">
        <v>7.1099490000000003</v>
      </c>
      <c r="F733">
        <v>91.472960999999998</v>
      </c>
      <c r="G733">
        <v>11.311429</v>
      </c>
      <c r="L733">
        <v>91.472960999999998</v>
      </c>
      <c r="M733">
        <v>11.311429</v>
      </c>
    </row>
    <row r="734" spans="1:15" x14ac:dyDescent="0.25">
      <c r="A734">
        <v>733</v>
      </c>
      <c r="B734">
        <v>98.642143000000004</v>
      </c>
      <c r="C734">
        <v>10.121784999999999</v>
      </c>
      <c r="D734">
        <v>104.57510200000002</v>
      </c>
      <c r="E734">
        <v>7.1099490000000003</v>
      </c>
      <c r="F734">
        <v>91.472960999999998</v>
      </c>
      <c r="G734">
        <v>11.311429</v>
      </c>
      <c r="L734">
        <v>91.472960999999998</v>
      </c>
      <c r="M734">
        <v>11.311429</v>
      </c>
    </row>
    <row r="735" spans="1:15" x14ac:dyDescent="0.25">
      <c r="A735">
        <v>734</v>
      </c>
      <c r="B735">
        <v>98.642143000000004</v>
      </c>
      <c r="C735">
        <v>10.121784999999999</v>
      </c>
      <c r="D735">
        <v>104.57510200000002</v>
      </c>
      <c r="E735">
        <v>7.1099490000000003</v>
      </c>
      <c r="F735">
        <v>91.472960999999998</v>
      </c>
      <c r="G735">
        <v>11.311429</v>
      </c>
      <c r="L735">
        <v>91.472960999999998</v>
      </c>
      <c r="M735">
        <v>11.311429</v>
      </c>
    </row>
    <row r="736" spans="1:15" x14ac:dyDescent="0.25">
      <c r="A736">
        <v>735</v>
      </c>
      <c r="B736">
        <v>98.642143000000004</v>
      </c>
      <c r="C736">
        <v>10.121784999999999</v>
      </c>
      <c r="D736">
        <v>104.57510200000002</v>
      </c>
      <c r="E736">
        <v>7.1099490000000003</v>
      </c>
      <c r="F736">
        <v>91.472960999999998</v>
      </c>
      <c r="G736">
        <v>11.311429</v>
      </c>
      <c r="L736">
        <v>91.472960999999998</v>
      </c>
      <c r="M736">
        <v>11.311429</v>
      </c>
    </row>
    <row r="737" spans="1:15" x14ac:dyDescent="0.25">
      <c r="A737">
        <v>736</v>
      </c>
      <c r="B737">
        <v>98.642143000000004</v>
      </c>
      <c r="C737">
        <v>10.121784999999999</v>
      </c>
      <c r="D737">
        <v>104.57510200000002</v>
      </c>
      <c r="E737">
        <v>7.1099490000000003</v>
      </c>
      <c r="F737">
        <v>91.472960999999998</v>
      </c>
      <c r="G737">
        <v>11.311429</v>
      </c>
      <c r="L737">
        <v>91.472960999999998</v>
      </c>
      <c r="M737">
        <v>11.311429</v>
      </c>
    </row>
    <row r="738" spans="1:15" x14ac:dyDescent="0.25">
      <c r="A738">
        <v>737</v>
      </c>
      <c r="B738">
        <v>98.642143000000004</v>
      </c>
      <c r="C738">
        <v>10.121784999999999</v>
      </c>
      <c r="D738">
        <v>104.57510200000002</v>
      </c>
      <c r="E738">
        <v>7.1099490000000003</v>
      </c>
      <c r="F738">
        <v>91.472960999999998</v>
      </c>
      <c r="G738">
        <v>11.311429</v>
      </c>
      <c r="L738">
        <v>91.472960999999998</v>
      </c>
      <c r="M738">
        <v>11.311429</v>
      </c>
    </row>
    <row r="739" spans="1:15" x14ac:dyDescent="0.25">
      <c r="A739">
        <v>738</v>
      </c>
      <c r="B739">
        <v>98.642143000000004</v>
      </c>
      <c r="C739">
        <v>10.121784999999999</v>
      </c>
      <c r="D739">
        <v>104.57510200000002</v>
      </c>
      <c r="E739">
        <v>7.1099490000000003</v>
      </c>
      <c r="F739">
        <v>91.472960999999998</v>
      </c>
      <c r="G739">
        <v>11.311429</v>
      </c>
      <c r="L739">
        <v>91.472960999999998</v>
      </c>
      <c r="M739">
        <v>11.311429</v>
      </c>
    </row>
    <row r="740" spans="1:15" x14ac:dyDescent="0.25">
      <c r="A740">
        <v>739</v>
      </c>
      <c r="B740">
        <v>98.642143000000004</v>
      </c>
      <c r="C740">
        <v>10.121784999999999</v>
      </c>
      <c r="D740">
        <v>104.57510200000002</v>
      </c>
      <c r="E740">
        <v>7.1099490000000003</v>
      </c>
      <c r="F740">
        <v>91.472960999999998</v>
      </c>
      <c r="G740">
        <v>11.311429</v>
      </c>
      <c r="L740">
        <v>91.472960999999998</v>
      </c>
      <c r="M740">
        <v>11.311429</v>
      </c>
    </row>
    <row r="741" spans="1:15" x14ac:dyDescent="0.25">
      <c r="A741">
        <v>740</v>
      </c>
      <c r="B741">
        <v>98.642143000000004</v>
      </c>
      <c r="C741">
        <v>10.121784999999999</v>
      </c>
      <c r="D741">
        <v>104.57510200000002</v>
      </c>
      <c r="E741">
        <v>7.1099490000000003</v>
      </c>
      <c r="F741">
        <v>91.472960999999998</v>
      </c>
      <c r="G741">
        <v>11.311429</v>
      </c>
      <c r="H741">
        <v>93.642040000000009</v>
      </c>
      <c r="I741">
        <v>5.583469</v>
      </c>
      <c r="L741">
        <v>91.472960999999998</v>
      </c>
      <c r="M741">
        <v>11.311429</v>
      </c>
      <c r="N741">
        <v>93.642040000000009</v>
      </c>
      <c r="O741">
        <v>5.583469</v>
      </c>
    </row>
    <row r="742" spans="1:15" x14ac:dyDescent="0.25">
      <c r="A742">
        <v>741</v>
      </c>
      <c r="B742">
        <v>98.642143000000004</v>
      </c>
      <c r="C742">
        <v>10.121784999999999</v>
      </c>
      <c r="D742">
        <v>104.57510200000002</v>
      </c>
      <c r="E742">
        <v>7.1099490000000003</v>
      </c>
      <c r="F742">
        <v>91.472960999999998</v>
      </c>
      <c r="G742">
        <v>11.311429</v>
      </c>
      <c r="H742">
        <v>93.698063000000005</v>
      </c>
      <c r="I742">
        <v>5.4312250000000004</v>
      </c>
      <c r="L742">
        <v>91.472960999999998</v>
      </c>
      <c r="M742">
        <v>11.311429</v>
      </c>
      <c r="N742">
        <v>93.698063000000005</v>
      </c>
      <c r="O742">
        <v>5.4312250000000004</v>
      </c>
    </row>
    <row r="743" spans="1:15" x14ac:dyDescent="0.25">
      <c r="A743">
        <v>742</v>
      </c>
      <c r="B743">
        <v>98.642143000000004</v>
      </c>
      <c r="C743">
        <v>10.121784999999999</v>
      </c>
      <c r="D743">
        <v>104.57510200000002</v>
      </c>
      <c r="E743">
        <v>7.1099490000000003</v>
      </c>
      <c r="F743">
        <v>91.472960999999998</v>
      </c>
      <c r="G743">
        <v>11.311429</v>
      </c>
      <c r="H743">
        <v>93.698063000000005</v>
      </c>
      <c r="I743">
        <v>5.4312250000000004</v>
      </c>
      <c r="L743">
        <v>91.472960999999998</v>
      </c>
      <c r="M743">
        <v>11.311429</v>
      </c>
      <c r="N743">
        <v>93.698063000000005</v>
      </c>
      <c r="O743">
        <v>5.4312250000000004</v>
      </c>
    </row>
    <row r="744" spans="1:15" x14ac:dyDescent="0.25">
      <c r="A744">
        <v>743</v>
      </c>
      <c r="B744">
        <v>98.557144000000008</v>
      </c>
      <c r="C744">
        <v>10.151479999999999</v>
      </c>
      <c r="D744">
        <v>104.57510200000002</v>
      </c>
      <c r="E744">
        <v>7.1099490000000003</v>
      </c>
      <c r="F744">
        <v>91.472960999999998</v>
      </c>
      <c r="G744">
        <v>11.311429</v>
      </c>
      <c r="H744">
        <v>93.698063000000005</v>
      </c>
      <c r="I744">
        <v>5.4312250000000004</v>
      </c>
      <c r="L744">
        <v>91.472960999999998</v>
      </c>
      <c r="M744">
        <v>11.311429</v>
      </c>
      <c r="N744">
        <v>93.698063000000005</v>
      </c>
      <c r="O744">
        <v>5.4312250000000004</v>
      </c>
    </row>
    <row r="745" spans="1:15" x14ac:dyDescent="0.25">
      <c r="A745">
        <v>744</v>
      </c>
      <c r="D745">
        <v>104.57510200000002</v>
      </c>
      <c r="E745">
        <v>7.1099490000000003</v>
      </c>
      <c r="F745">
        <v>91.472960999999998</v>
      </c>
      <c r="G745">
        <v>11.311429</v>
      </c>
      <c r="H745">
        <v>93.698063000000005</v>
      </c>
      <c r="I745">
        <v>5.4312250000000004</v>
      </c>
      <c r="L745">
        <v>91.472960999999998</v>
      </c>
      <c r="M745">
        <v>11.311429</v>
      </c>
      <c r="N745">
        <v>93.698063000000005</v>
      </c>
      <c r="O745">
        <v>5.4312250000000004</v>
      </c>
    </row>
    <row r="746" spans="1:15" x14ac:dyDescent="0.25">
      <c r="A746">
        <v>745</v>
      </c>
      <c r="D746">
        <v>104.57510200000002</v>
      </c>
      <c r="E746">
        <v>7.1099490000000003</v>
      </c>
      <c r="F746">
        <v>91.472960999999998</v>
      </c>
      <c r="G746">
        <v>11.311429</v>
      </c>
      <c r="H746">
        <v>93.698063000000005</v>
      </c>
      <c r="I746">
        <v>5.4312250000000004</v>
      </c>
      <c r="L746">
        <v>91.472960999999998</v>
      </c>
      <c r="M746">
        <v>11.311429</v>
      </c>
      <c r="N746">
        <v>93.698063000000005</v>
      </c>
      <c r="O746">
        <v>5.4312250000000004</v>
      </c>
    </row>
    <row r="747" spans="1:15" x14ac:dyDescent="0.25">
      <c r="A747">
        <v>746</v>
      </c>
      <c r="D747">
        <v>104.57510200000002</v>
      </c>
      <c r="E747">
        <v>7.1099490000000003</v>
      </c>
      <c r="F747">
        <v>91.472960999999998</v>
      </c>
      <c r="G747">
        <v>11.311429</v>
      </c>
      <c r="H747">
        <v>93.698063000000005</v>
      </c>
      <c r="I747">
        <v>5.4312250000000004</v>
      </c>
      <c r="L747">
        <v>91.472960999999998</v>
      </c>
      <c r="M747">
        <v>11.311429</v>
      </c>
      <c r="N747">
        <v>93.698063000000005</v>
      </c>
      <c r="O747">
        <v>5.4312250000000004</v>
      </c>
    </row>
    <row r="748" spans="1:15" x14ac:dyDescent="0.25">
      <c r="A748">
        <v>747</v>
      </c>
      <c r="D748">
        <v>104.57510200000002</v>
      </c>
      <c r="E748">
        <v>7.1099490000000003</v>
      </c>
      <c r="F748">
        <v>91.472960999999998</v>
      </c>
      <c r="G748">
        <v>11.311429</v>
      </c>
      <c r="H748">
        <v>93.698063000000005</v>
      </c>
      <c r="I748">
        <v>5.4312250000000004</v>
      </c>
      <c r="L748">
        <v>91.472960999999998</v>
      </c>
      <c r="M748">
        <v>11.311429</v>
      </c>
      <c r="N748">
        <v>93.698063000000005</v>
      </c>
      <c r="O748">
        <v>5.4312250000000004</v>
      </c>
    </row>
    <row r="749" spans="1:15" x14ac:dyDescent="0.25">
      <c r="A749">
        <v>748</v>
      </c>
      <c r="D749">
        <v>104.57510200000002</v>
      </c>
      <c r="E749">
        <v>7.1099490000000003</v>
      </c>
      <c r="F749">
        <v>91.472960999999998</v>
      </c>
      <c r="G749">
        <v>11.311429</v>
      </c>
      <c r="H749">
        <v>93.698063000000005</v>
      </c>
      <c r="I749">
        <v>5.4312250000000004</v>
      </c>
      <c r="L749">
        <v>91.472960999999998</v>
      </c>
      <c r="M749">
        <v>11.311429</v>
      </c>
      <c r="N749">
        <v>93.698063000000005</v>
      </c>
      <c r="O749">
        <v>5.4312250000000004</v>
      </c>
    </row>
    <row r="750" spans="1:15" x14ac:dyDescent="0.25">
      <c r="A750">
        <v>749</v>
      </c>
      <c r="D750">
        <v>104.57510200000002</v>
      </c>
      <c r="E750">
        <v>7.1099490000000003</v>
      </c>
      <c r="F750">
        <v>91.472960999999998</v>
      </c>
      <c r="G750">
        <v>11.311429</v>
      </c>
      <c r="H750">
        <v>93.698063000000005</v>
      </c>
      <c r="I750">
        <v>5.4312250000000004</v>
      </c>
      <c r="L750">
        <v>91.472960999999998</v>
      </c>
      <c r="M750">
        <v>11.311429</v>
      </c>
      <c r="N750">
        <v>93.698063000000005</v>
      </c>
      <c r="O750">
        <v>5.4312250000000004</v>
      </c>
    </row>
    <row r="751" spans="1:15" x14ac:dyDescent="0.25">
      <c r="A751">
        <v>750</v>
      </c>
      <c r="D751">
        <v>104.57510200000002</v>
      </c>
      <c r="E751">
        <v>7.1099490000000003</v>
      </c>
      <c r="F751">
        <v>91.472960999999998</v>
      </c>
      <c r="G751">
        <v>11.311429</v>
      </c>
      <c r="H751">
        <v>93.698063000000005</v>
      </c>
      <c r="I751">
        <v>5.4805609999999998</v>
      </c>
      <c r="L751">
        <v>91.472960999999998</v>
      </c>
      <c r="M751">
        <v>11.311429</v>
      </c>
      <c r="N751">
        <v>93.698063000000005</v>
      </c>
      <c r="O751">
        <v>5.4805609999999998</v>
      </c>
    </row>
    <row r="752" spans="1:15" x14ac:dyDescent="0.25">
      <c r="A752">
        <v>751</v>
      </c>
      <c r="D752">
        <v>104.57510200000002</v>
      </c>
      <c r="E752">
        <v>7.1099490000000003</v>
      </c>
      <c r="F752">
        <v>91.472960999999998</v>
      </c>
      <c r="G752">
        <v>11.311429</v>
      </c>
      <c r="H752">
        <v>93.698063000000005</v>
      </c>
      <c r="I752">
        <v>5.4805609999999998</v>
      </c>
      <c r="L752">
        <v>91.472960999999998</v>
      </c>
      <c r="M752">
        <v>11.311429</v>
      </c>
      <c r="N752">
        <v>93.698063000000005</v>
      </c>
      <c r="O752">
        <v>5.4805609999999998</v>
      </c>
    </row>
    <row r="753" spans="1:15" x14ac:dyDescent="0.25">
      <c r="A753">
        <v>752</v>
      </c>
      <c r="D753">
        <v>104.57510200000002</v>
      </c>
      <c r="E753">
        <v>7.1099490000000003</v>
      </c>
      <c r="F753">
        <v>91.472960999999998</v>
      </c>
      <c r="G753">
        <v>11.311429</v>
      </c>
      <c r="H753">
        <v>93.698063000000005</v>
      </c>
      <c r="I753">
        <v>5.4805609999999998</v>
      </c>
      <c r="L753">
        <v>91.472960999999998</v>
      </c>
      <c r="M753">
        <v>11.311429</v>
      </c>
      <c r="N753">
        <v>93.698063000000005</v>
      </c>
      <c r="O753">
        <v>5.4805609999999998</v>
      </c>
    </row>
    <row r="754" spans="1:15" x14ac:dyDescent="0.25">
      <c r="A754">
        <v>753</v>
      </c>
      <c r="D754">
        <v>104.57510200000002</v>
      </c>
      <c r="E754">
        <v>7.1099490000000003</v>
      </c>
      <c r="H754">
        <v>93.698063000000005</v>
      </c>
      <c r="I754">
        <v>5.4805609999999998</v>
      </c>
      <c r="N754">
        <v>93.698063000000005</v>
      </c>
      <c r="O754">
        <v>5.4805609999999998</v>
      </c>
    </row>
    <row r="755" spans="1:15" x14ac:dyDescent="0.25">
      <c r="A755">
        <v>754</v>
      </c>
      <c r="B755">
        <v>109.60081700000001</v>
      </c>
      <c r="C755">
        <v>10.180968999999999</v>
      </c>
      <c r="D755">
        <v>104.57510200000002</v>
      </c>
      <c r="E755">
        <v>7.1099490000000003</v>
      </c>
      <c r="H755">
        <v>93.698063000000005</v>
      </c>
      <c r="I755">
        <v>5.4805609999999998</v>
      </c>
      <c r="N755">
        <v>93.698063000000005</v>
      </c>
      <c r="O755">
        <v>5.4805609999999998</v>
      </c>
    </row>
    <row r="756" spans="1:15" x14ac:dyDescent="0.25">
      <c r="A756">
        <v>755</v>
      </c>
      <c r="B756">
        <v>109.71694000000001</v>
      </c>
      <c r="C756">
        <v>10.220561</v>
      </c>
      <c r="D756">
        <v>104.57510200000002</v>
      </c>
      <c r="E756">
        <v>7.1099490000000003</v>
      </c>
      <c r="H756">
        <v>93.698063000000005</v>
      </c>
      <c r="I756">
        <v>5.4805609999999998</v>
      </c>
      <c r="N756">
        <v>93.698063000000005</v>
      </c>
      <c r="O756">
        <v>5.4805609999999998</v>
      </c>
    </row>
    <row r="757" spans="1:15" x14ac:dyDescent="0.25">
      <c r="A757">
        <v>756</v>
      </c>
      <c r="B757">
        <v>109.71694000000001</v>
      </c>
      <c r="C757">
        <v>10.220561</v>
      </c>
      <c r="D757">
        <v>104.57510200000002</v>
      </c>
      <c r="E757">
        <v>7.1099490000000003</v>
      </c>
      <c r="H757">
        <v>93.698063000000005</v>
      </c>
      <c r="I757">
        <v>5.4805609999999998</v>
      </c>
      <c r="N757">
        <v>93.698063000000005</v>
      </c>
      <c r="O757">
        <v>5.4805609999999998</v>
      </c>
    </row>
    <row r="758" spans="1:15" x14ac:dyDescent="0.25">
      <c r="A758">
        <v>757</v>
      </c>
      <c r="B758">
        <v>109.71694000000001</v>
      </c>
      <c r="C758">
        <v>10.220561</v>
      </c>
      <c r="D758">
        <v>104.57510200000002</v>
      </c>
      <c r="E758">
        <v>7.1099490000000003</v>
      </c>
      <c r="H758">
        <v>93.698063000000005</v>
      </c>
      <c r="I758">
        <v>5.4805609999999998</v>
      </c>
      <c r="N758">
        <v>93.698063000000005</v>
      </c>
      <c r="O758">
        <v>5.4805609999999998</v>
      </c>
    </row>
    <row r="759" spans="1:15" x14ac:dyDescent="0.25">
      <c r="A759">
        <v>758</v>
      </c>
      <c r="B759">
        <v>109.71694000000001</v>
      </c>
      <c r="C759">
        <v>10.220561</v>
      </c>
      <c r="D759">
        <v>104.57510200000002</v>
      </c>
      <c r="E759">
        <v>7.0605609999999999</v>
      </c>
      <c r="H759">
        <v>93.642040000000009</v>
      </c>
      <c r="I759">
        <v>5.583469</v>
      </c>
      <c r="N759">
        <v>93.642040000000009</v>
      </c>
      <c r="O759">
        <v>5.583469</v>
      </c>
    </row>
    <row r="760" spans="1:15" x14ac:dyDescent="0.25">
      <c r="A760">
        <v>759</v>
      </c>
      <c r="B760">
        <v>109.71694000000001</v>
      </c>
      <c r="C760">
        <v>10.220561</v>
      </c>
      <c r="D760">
        <v>104.57510200000002</v>
      </c>
      <c r="E760">
        <v>7.0605609999999999</v>
      </c>
    </row>
    <row r="761" spans="1:15" x14ac:dyDescent="0.25">
      <c r="A761">
        <v>760</v>
      </c>
      <c r="B761">
        <v>109.71694000000001</v>
      </c>
      <c r="C761">
        <v>10.220561</v>
      </c>
      <c r="D761">
        <v>104.57510200000002</v>
      </c>
      <c r="E761">
        <v>7.0605609999999999</v>
      </c>
      <c r="F761">
        <v>97.984644000000003</v>
      </c>
      <c r="G761">
        <v>10.198672999999999</v>
      </c>
    </row>
    <row r="762" spans="1:15" x14ac:dyDescent="0.25">
      <c r="A762">
        <v>761</v>
      </c>
      <c r="B762">
        <v>109.71694000000001</v>
      </c>
      <c r="C762">
        <v>10.220561</v>
      </c>
      <c r="D762">
        <v>104.57510200000002</v>
      </c>
      <c r="E762">
        <v>7.0605609999999999</v>
      </c>
      <c r="F762">
        <v>98.147755000000004</v>
      </c>
      <c r="G762">
        <v>10.220561</v>
      </c>
    </row>
    <row r="763" spans="1:15" x14ac:dyDescent="0.25">
      <c r="A763">
        <v>762</v>
      </c>
      <c r="B763">
        <v>109.71694000000001</v>
      </c>
      <c r="C763">
        <v>10.220561</v>
      </c>
      <c r="D763">
        <v>104.57510200000002</v>
      </c>
      <c r="E763">
        <v>7.0605609999999999</v>
      </c>
      <c r="F763">
        <v>98.147755000000004</v>
      </c>
      <c r="G763">
        <v>10.220561</v>
      </c>
    </row>
    <row r="764" spans="1:15" x14ac:dyDescent="0.25">
      <c r="A764">
        <v>763</v>
      </c>
      <c r="B764">
        <v>109.71694000000001</v>
      </c>
      <c r="C764">
        <v>10.220561</v>
      </c>
      <c r="D764">
        <v>104.57510200000002</v>
      </c>
      <c r="E764">
        <v>7.0605609999999999</v>
      </c>
      <c r="F764">
        <v>98.147755000000004</v>
      </c>
      <c r="G764">
        <v>10.220561</v>
      </c>
    </row>
    <row r="765" spans="1:15" x14ac:dyDescent="0.25">
      <c r="A765">
        <v>764</v>
      </c>
      <c r="B765">
        <v>109.71694000000001</v>
      </c>
      <c r="C765">
        <v>10.220561</v>
      </c>
      <c r="D765">
        <v>104.57510200000002</v>
      </c>
      <c r="E765">
        <v>7.0605609999999999</v>
      </c>
      <c r="F765">
        <v>98.147755000000004</v>
      </c>
      <c r="G765">
        <v>10.220561</v>
      </c>
    </row>
    <row r="766" spans="1:15" x14ac:dyDescent="0.25">
      <c r="A766">
        <v>765</v>
      </c>
      <c r="B766">
        <v>109.71694000000001</v>
      </c>
      <c r="C766">
        <v>10.220561</v>
      </c>
      <c r="D766">
        <v>104.57510200000002</v>
      </c>
      <c r="E766">
        <v>7.0605609999999999</v>
      </c>
      <c r="F766">
        <v>98.147755000000004</v>
      </c>
      <c r="G766">
        <v>10.220561</v>
      </c>
    </row>
    <row r="767" spans="1:15" x14ac:dyDescent="0.25">
      <c r="A767">
        <v>766</v>
      </c>
      <c r="B767">
        <v>109.71694000000001</v>
      </c>
      <c r="C767">
        <v>10.220561</v>
      </c>
      <c r="D767">
        <v>104.57510200000002</v>
      </c>
      <c r="E767">
        <v>7.0605609999999999</v>
      </c>
      <c r="F767">
        <v>98.147755000000004</v>
      </c>
      <c r="G767">
        <v>10.220561</v>
      </c>
    </row>
    <row r="768" spans="1:15" x14ac:dyDescent="0.25">
      <c r="A768">
        <v>767</v>
      </c>
      <c r="B768">
        <v>109.71694000000001</v>
      </c>
      <c r="C768">
        <v>10.220561</v>
      </c>
      <c r="D768">
        <v>104.532656</v>
      </c>
      <c r="E768">
        <v>7.1435719999999998</v>
      </c>
      <c r="F768">
        <v>98.147755000000004</v>
      </c>
      <c r="G768">
        <v>10.220561</v>
      </c>
    </row>
    <row r="769" spans="1:9" x14ac:dyDescent="0.25">
      <c r="A769">
        <v>768</v>
      </c>
      <c r="B769">
        <v>109.71694000000001</v>
      </c>
      <c r="C769">
        <v>10.220561</v>
      </c>
      <c r="F769">
        <v>98.147755000000004</v>
      </c>
      <c r="G769">
        <v>10.220561</v>
      </c>
    </row>
    <row r="770" spans="1:9" x14ac:dyDescent="0.25">
      <c r="A770">
        <v>769</v>
      </c>
      <c r="B770">
        <v>109.71694000000001</v>
      </c>
      <c r="C770">
        <v>10.220561</v>
      </c>
      <c r="F770">
        <v>98.147755000000004</v>
      </c>
      <c r="G770">
        <v>10.220561</v>
      </c>
    </row>
    <row r="771" spans="1:9" x14ac:dyDescent="0.25">
      <c r="A771">
        <v>770</v>
      </c>
      <c r="B771">
        <v>109.71694000000001</v>
      </c>
      <c r="C771">
        <v>10.220561</v>
      </c>
      <c r="F771">
        <v>98.147755000000004</v>
      </c>
      <c r="G771">
        <v>10.220561</v>
      </c>
    </row>
    <row r="772" spans="1:9" x14ac:dyDescent="0.25">
      <c r="A772">
        <v>771</v>
      </c>
      <c r="B772">
        <v>109.71694000000001</v>
      </c>
      <c r="C772">
        <v>10.220561</v>
      </c>
      <c r="F772">
        <v>98.147755000000004</v>
      </c>
      <c r="G772">
        <v>10.220561</v>
      </c>
    </row>
    <row r="773" spans="1:9" x14ac:dyDescent="0.25">
      <c r="A773">
        <v>772</v>
      </c>
      <c r="B773">
        <v>109.71694000000001</v>
      </c>
      <c r="C773">
        <v>10.220561</v>
      </c>
      <c r="F773">
        <v>98.147755000000004</v>
      </c>
      <c r="G773">
        <v>10.220561</v>
      </c>
    </row>
    <row r="774" spans="1:9" x14ac:dyDescent="0.25">
      <c r="A774">
        <v>773</v>
      </c>
      <c r="B774">
        <v>109.71694000000001</v>
      </c>
      <c r="C774">
        <v>10.220561</v>
      </c>
      <c r="F774">
        <v>98.147755000000004</v>
      </c>
      <c r="G774">
        <v>10.220561</v>
      </c>
      <c r="H774">
        <v>103.557604</v>
      </c>
      <c r="I774">
        <v>5.7450510000000001</v>
      </c>
    </row>
    <row r="775" spans="1:9" x14ac:dyDescent="0.25">
      <c r="A775">
        <v>774</v>
      </c>
      <c r="B775">
        <v>109.71694000000001</v>
      </c>
      <c r="C775">
        <v>10.220561</v>
      </c>
      <c r="F775">
        <v>98.147755000000004</v>
      </c>
      <c r="G775">
        <v>10.220561</v>
      </c>
      <c r="H775">
        <v>103.685152</v>
      </c>
      <c r="I775">
        <v>5.6780609999999996</v>
      </c>
    </row>
    <row r="776" spans="1:9" x14ac:dyDescent="0.25">
      <c r="A776">
        <v>775</v>
      </c>
      <c r="B776">
        <v>109.71694000000001</v>
      </c>
      <c r="C776">
        <v>10.220561</v>
      </c>
      <c r="F776">
        <v>98.147755000000004</v>
      </c>
      <c r="G776">
        <v>10.220561</v>
      </c>
      <c r="H776">
        <v>103.685152</v>
      </c>
      <c r="I776">
        <v>5.6780609999999996</v>
      </c>
    </row>
    <row r="777" spans="1:9" x14ac:dyDescent="0.25">
      <c r="A777">
        <v>776</v>
      </c>
      <c r="B777">
        <v>109.71694000000001</v>
      </c>
      <c r="C777">
        <v>10.220561</v>
      </c>
      <c r="F777">
        <v>98.147755000000004</v>
      </c>
      <c r="G777">
        <v>10.220561</v>
      </c>
      <c r="H777">
        <v>103.685152</v>
      </c>
      <c r="I777">
        <v>5.6780609999999996</v>
      </c>
    </row>
    <row r="778" spans="1:9" x14ac:dyDescent="0.25">
      <c r="A778">
        <v>777</v>
      </c>
      <c r="B778">
        <v>109.71694000000001</v>
      </c>
      <c r="C778">
        <v>10.220561</v>
      </c>
      <c r="F778">
        <v>98.147755000000004</v>
      </c>
      <c r="G778">
        <v>10.220561</v>
      </c>
      <c r="H778">
        <v>103.685152</v>
      </c>
      <c r="I778">
        <v>5.6780609999999996</v>
      </c>
    </row>
    <row r="779" spans="1:9" x14ac:dyDescent="0.25">
      <c r="A779">
        <v>778</v>
      </c>
      <c r="B779">
        <v>109.71694000000001</v>
      </c>
      <c r="C779">
        <v>10.220561</v>
      </c>
      <c r="D779">
        <v>117.071123</v>
      </c>
      <c r="E779">
        <v>8.1073979999999999</v>
      </c>
      <c r="F779">
        <v>98.147755000000004</v>
      </c>
      <c r="G779">
        <v>10.220561</v>
      </c>
      <c r="H779">
        <v>103.685152</v>
      </c>
      <c r="I779">
        <v>5.6780609999999996</v>
      </c>
    </row>
    <row r="780" spans="1:9" x14ac:dyDescent="0.25">
      <c r="A780">
        <v>779</v>
      </c>
      <c r="B780">
        <v>109.71694000000001</v>
      </c>
      <c r="C780">
        <v>10.220561</v>
      </c>
      <c r="D780">
        <v>117.133116</v>
      </c>
      <c r="E780">
        <v>8.1467860000000005</v>
      </c>
      <c r="F780">
        <v>98.147755000000004</v>
      </c>
      <c r="G780">
        <v>10.220561</v>
      </c>
      <c r="H780">
        <v>103.685152</v>
      </c>
      <c r="I780">
        <v>5.6780609999999996</v>
      </c>
    </row>
    <row r="781" spans="1:9" x14ac:dyDescent="0.25">
      <c r="A781">
        <v>780</v>
      </c>
      <c r="B781">
        <v>109.71694000000001</v>
      </c>
      <c r="C781">
        <v>10.220561</v>
      </c>
      <c r="D781">
        <v>117.133116</v>
      </c>
      <c r="E781">
        <v>8.1467860000000005</v>
      </c>
      <c r="F781">
        <v>98.147755000000004</v>
      </c>
      <c r="G781">
        <v>10.220561</v>
      </c>
      <c r="H781">
        <v>103.685152</v>
      </c>
      <c r="I781">
        <v>5.6780609999999996</v>
      </c>
    </row>
    <row r="782" spans="1:9" x14ac:dyDescent="0.25">
      <c r="A782">
        <v>781</v>
      </c>
      <c r="B782">
        <v>109.71694000000001</v>
      </c>
      <c r="C782">
        <v>10.220561</v>
      </c>
      <c r="D782">
        <v>117.133116</v>
      </c>
      <c r="E782">
        <v>8.1467860000000005</v>
      </c>
      <c r="F782">
        <v>98.147755000000004</v>
      </c>
      <c r="G782">
        <v>10.220561</v>
      </c>
      <c r="H782">
        <v>103.685152</v>
      </c>
      <c r="I782">
        <v>5.6780609999999996</v>
      </c>
    </row>
    <row r="783" spans="1:9" x14ac:dyDescent="0.25">
      <c r="A783">
        <v>782</v>
      </c>
      <c r="B783">
        <v>109.60081700000001</v>
      </c>
      <c r="C783">
        <v>10.180968999999999</v>
      </c>
      <c r="D783">
        <v>117.133116</v>
      </c>
      <c r="E783">
        <v>8.1467860000000005</v>
      </c>
      <c r="F783">
        <v>98.147755000000004</v>
      </c>
      <c r="G783">
        <v>10.220561</v>
      </c>
      <c r="H783">
        <v>103.685152</v>
      </c>
      <c r="I783">
        <v>5.6780609999999996</v>
      </c>
    </row>
    <row r="784" spans="1:9" x14ac:dyDescent="0.25">
      <c r="A784">
        <v>783</v>
      </c>
      <c r="D784">
        <v>117.133116</v>
      </c>
      <c r="E784">
        <v>8.1467860000000005</v>
      </c>
      <c r="F784">
        <v>98.147755000000004</v>
      </c>
      <c r="G784">
        <v>10.220561</v>
      </c>
      <c r="H784">
        <v>103.685152</v>
      </c>
      <c r="I784">
        <v>5.6780609999999996</v>
      </c>
    </row>
    <row r="785" spans="1:9" x14ac:dyDescent="0.25">
      <c r="A785">
        <v>784</v>
      </c>
      <c r="D785">
        <v>117.133116</v>
      </c>
      <c r="E785">
        <v>8.1467860000000005</v>
      </c>
      <c r="F785">
        <v>98.147755000000004</v>
      </c>
      <c r="G785">
        <v>10.220561</v>
      </c>
      <c r="H785">
        <v>103.685152</v>
      </c>
      <c r="I785">
        <v>5.6780609999999996</v>
      </c>
    </row>
    <row r="786" spans="1:9" x14ac:dyDescent="0.25">
      <c r="A786">
        <v>785</v>
      </c>
      <c r="D786">
        <v>117.133116</v>
      </c>
      <c r="E786">
        <v>8.1467860000000005</v>
      </c>
      <c r="F786">
        <v>97.984644000000003</v>
      </c>
      <c r="G786">
        <v>10.198672999999999</v>
      </c>
      <c r="H786">
        <v>103.685152</v>
      </c>
      <c r="I786">
        <v>5.6780609999999996</v>
      </c>
    </row>
    <row r="787" spans="1:9" x14ac:dyDescent="0.25">
      <c r="A787">
        <v>786</v>
      </c>
      <c r="D787">
        <v>117.133116</v>
      </c>
      <c r="E787">
        <v>8.1467860000000005</v>
      </c>
      <c r="H787">
        <v>103.685152</v>
      </c>
      <c r="I787">
        <v>5.6780609999999996</v>
      </c>
    </row>
    <row r="788" spans="1:9" x14ac:dyDescent="0.25">
      <c r="A788">
        <v>787</v>
      </c>
      <c r="D788">
        <v>117.133116</v>
      </c>
      <c r="E788">
        <v>8.1467860000000005</v>
      </c>
      <c r="H788">
        <v>103.685152</v>
      </c>
      <c r="I788">
        <v>5.6780609999999996</v>
      </c>
    </row>
    <row r="789" spans="1:9" x14ac:dyDescent="0.25">
      <c r="A789">
        <v>788</v>
      </c>
      <c r="D789">
        <v>117.133116</v>
      </c>
      <c r="E789">
        <v>8.1467860000000005</v>
      </c>
      <c r="H789">
        <v>103.685152</v>
      </c>
      <c r="I789">
        <v>5.6780609999999996</v>
      </c>
    </row>
    <row r="790" spans="1:9" x14ac:dyDescent="0.25">
      <c r="A790">
        <v>789</v>
      </c>
      <c r="D790">
        <v>117.133116</v>
      </c>
      <c r="E790">
        <v>8.1467860000000005</v>
      </c>
      <c r="H790">
        <v>103.685152</v>
      </c>
      <c r="I790">
        <v>5.6780609999999996</v>
      </c>
    </row>
    <row r="791" spans="1:9" x14ac:dyDescent="0.25">
      <c r="A791">
        <v>790</v>
      </c>
      <c r="D791">
        <v>117.133116</v>
      </c>
      <c r="E791">
        <v>8.1467860000000005</v>
      </c>
      <c r="H791">
        <v>103.685152</v>
      </c>
      <c r="I791">
        <v>5.6780609999999996</v>
      </c>
    </row>
    <row r="792" spans="1:9" x14ac:dyDescent="0.25">
      <c r="A792">
        <v>791</v>
      </c>
      <c r="D792">
        <v>117.133116</v>
      </c>
      <c r="E792">
        <v>8.1467860000000005</v>
      </c>
      <c r="H792">
        <v>103.685152</v>
      </c>
      <c r="I792">
        <v>5.6780609999999996</v>
      </c>
    </row>
    <row r="793" spans="1:9" x14ac:dyDescent="0.25">
      <c r="A793">
        <v>792</v>
      </c>
      <c r="D793">
        <v>117.133116</v>
      </c>
      <c r="E793">
        <v>8.1467860000000005</v>
      </c>
      <c r="H793">
        <v>103.685152</v>
      </c>
      <c r="I793">
        <v>5.6780609999999996</v>
      </c>
    </row>
    <row r="794" spans="1:9" x14ac:dyDescent="0.25">
      <c r="A794">
        <v>793</v>
      </c>
      <c r="D794">
        <v>117.133116</v>
      </c>
      <c r="E794">
        <v>8.1467860000000005</v>
      </c>
      <c r="H794">
        <v>103.685152</v>
      </c>
      <c r="I794">
        <v>5.6780609999999996</v>
      </c>
    </row>
    <row r="795" spans="1:9" x14ac:dyDescent="0.25">
      <c r="A795">
        <v>794</v>
      </c>
      <c r="D795">
        <v>117.133116</v>
      </c>
      <c r="E795">
        <v>8.1467860000000005</v>
      </c>
      <c r="H795">
        <v>103.685152</v>
      </c>
      <c r="I795">
        <v>5.6780609999999996</v>
      </c>
    </row>
    <row r="796" spans="1:9" x14ac:dyDescent="0.25">
      <c r="A796">
        <v>795</v>
      </c>
      <c r="B796">
        <v>123.93577000000001</v>
      </c>
      <c r="C796">
        <v>10.240561</v>
      </c>
      <c r="D796">
        <v>117.133116</v>
      </c>
      <c r="E796">
        <v>8.1467860000000005</v>
      </c>
      <c r="H796">
        <v>103.685152</v>
      </c>
      <c r="I796">
        <v>5.6780609999999996</v>
      </c>
    </row>
    <row r="797" spans="1:9" x14ac:dyDescent="0.25">
      <c r="A797">
        <v>796</v>
      </c>
      <c r="B797">
        <v>124.05485</v>
      </c>
      <c r="C797">
        <v>10.220561</v>
      </c>
      <c r="D797">
        <v>117.133116</v>
      </c>
      <c r="E797">
        <v>8.1467860000000005</v>
      </c>
      <c r="H797">
        <v>103.685152</v>
      </c>
      <c r="I797">
        <v>5.6780609999999996</v>
      </c>
    </row>
    <row r="798" spans="1:9" x14ac:dyDescent="0.25">
      <c r="A798">
        <v>797</v>
      </c>
      <c r="B798">
        <v>124.05485</v>
      </c>
      <c r="C798">
        <v>10.220561</v>
      </c>
      <c r="D798">
        <v>117.133116</v>
      </c>
      <c r="E798">
        <v>8.1467860000000005</v>
      </c>
      <c r="F798">
        <v>111.137297</v>
      </c>
      <c r="G798">
        <v>10.933062</v>
      </c>
      <c r="H798">
        <v>103.685152</v>
      </c>
      <c r="I798">
        <v>5.6780609999999996</v>
      </c>
    </row>
    <row r="799" spans="1:9" x14ac:dyDescent="0.25">
      <c r="A799">
        <v>798</v>
      </c>
      <c r="B799">
        <v>124.05485</v>
      </c>
      <c r="C799">
        <v>10.220561</v>
      </c>
      <c r="D799">
        <v>117.133116</v>
      </c>
      <c r="E799">
        <v>8.1467860000000005</v>
      </c>
      <c r="F799">
        <v>111.137297</v>
      </c>
      <c r="G799">
        <v>10.933062</v>
      </c>
      <c r="H799">
        <v>103.685152</v>
      </c>
      <c r="I799">
        <v>5.6780609999999996</v>
      </c>
    </row>
    <row r="800" spans="1:9" x14ac:dyDescent="0.25">
      <c r="A800">
        <v>799</v>
      </c>
      <c r="B800">
        <v>124.05485</v>
      </c>
      <c r="C800">
        <v>10.220561</v>
      </c>
      <c r="D800">
        <v>117.133116</v>
      </c>
      <c r="E800">
        <v>8.1467860000000005</v>
      </c>
      <c r="F800">
        <v>111.137297</v>
      </c>
      <c r="G800">
        <v>10.933062</v>
      </c>
      <c r="H800">
        <v>103.557604</v>
      </c>
      <c r="I800">
        <v>5.7450510000000001</v>
      </c>
    </row>
    <row r="801" spans="1:9" x14ac:dyDescent="0.25">
      <c r="A801">
        <v>800</v>
      </c>
      <c r="B801">
        <v>124.05485</v>
      </c>
      <c r="C801">
        <v>10.220561</v>
      </c>
      <c r="D801">
        <v>117.071123</v>
      </c>
      <c r="E801">
        <v>8.1073979999999999</v>
      </c>
      <c r="F801">
        <v>111.137297</v>
      </c>
      <c r="G801">
        <v>10.933062</v>
      </c>
      <c r="H801">
        <v>103.557604</v>
      </c>
      <c r="I801">
        <v>5.7450510000000001</v>
      </c>
    </row>
    <row r="802" spans="1:9" x14ac:dyDescent="0.25">
      <c r="A802">
        <v>801</v>
      </c>
      <c r="B802">
        <v>124.05485</v>
      </c>
      <c r="C802">
        <v>10.220561</v>
      </c>
      <c r="F802">
        <v>111.137297</v>
      </c>
      <c r="G802">
        <v>10.933062</v>
      </c>
    </row>
    <row r="803" spans="1:9" x14ac:dyDescent="0.25">
      <c r="A803">
        <v>802</v>
      </c>
      <c r="B803">
        <v>124.05485</v>
      </c>
      <c r="C803">
        <v>10.220561</v>
      </c>
      <c r="F803">
        <v>111.137297</v>
      </c>
      <c r="G803">
        <v>10.933062</v>
      </c>
    </row>
    <row r="804" spans="1:9" x14ac:dyDescent="0.25">
      <c r="A804">
        <v>803</v>
      </c>
      <c r="B804">
        <v>124.05485</v>
      </c>
      <c r="C804">
        <v>10.220561</v>
      </c>
      <c r="F804">
        <v>111.137297</v>
      </c>
      <c r="G804">
        <v>10.933062</v>
      </c>
    </row>
    <row r="805" spans="1:9" x14ac:dyDescent="0.25">
      <c r="A805">
        <v>804</v>
      </c>
      <c r="B805">
        <v>124.05485</v>
      </c>
      <c r="C805">
        <v>10.220561</v>
      </c>
      <c r="F805">
        <v>111.137297</v>
      </c>
      <c r="G805">
        <v>10.933062</v>
      </c>
    </row>
    <row r="806" spans="1:9" x14ac:dyDescent="0.25">
      <c r="A806">
        <v>805</v>
      </c>
      <c r="B806">
        <v>124.05485</v>
      </c>
      <c r="C806">
        <v>10.220561</v>
      </c>
      <c r="F806">
        <v>111.137297</v>
      </c>
      <c r="G806">
        <v>10.933062</v>
      </c>
    </row>
    <row r="807" spans="1:9" x14ac:dyDescent="0.25">
      <c r="A807">
        <v>806</v>
      </c>
      <c r="B807">
        <v>124.05485</v>
      </c>
      <c r="C807">
        <v>10.220561</v>
      </c>
      <c r="F807">
        <v>111.137297</v>
      </c>
      <c r="G807">
        <v>10.933062</v>
      </c>
    </row>
    <row r="808" spans="1:9" x14ac:dyDescent="0.25">
      <c r="A808">
        <v>807</v>
      </c>
      <c r="B808">
        <v>124.05485</v>
      </c>
      <c r="C808">
        <v>10.220561</v>
      </c>
      <c r="F808">
        <v>111.137297</v>
      </c>
      <c r="G808">
        <v>10.933062</v>
      </c>
    </row>
    <row r="809" spans="1:9" x14ac:dyDescent="0.25">
      <c r="A809">
        <v>808</v>
      </c>
      <c r="B809">
        <v>124.05485</v>
      </c>
      <c r="C809">
        <v>10.220561</v>
      </c>
      <c r="F809">
        <v>111.137297</v>
      </c>
      <c r="G809">
        <v>10.933062</v>
      </c>
    </row>
    <row r="810" spans="1:9" x14ac:dyDescent="0.25">
      <c r="A810">
        <v>809</v>
      </c>
      <c r="B810">
        <v>124.05485</v>
      </c>
      <c r="C810">
        <v>10.220561</v>
      </c>
      <c r="F810">
        <v>111.137297</v>
      </c>
      <c r="G810">
        <v>10.933062</v>
      </c>
    </row>
    <row r="811" spans="1:9" x14ac:dyDescent="0.25">
      <c r="A811">
        <v>810</v>
      </c>
      <c r="B811">
        <v>124.05485</v>
      </c>
      <c r="C811">
        <v>10.220561</v>
      </c>
      <c r="F811">
        <v>111.137297</v>
      </c>
      <c r="G811">
        <v>10.933062</v>
      </c>
    </row>
    <row r="812" spans="1:9" x14ac:dyDescent="0.25">
      <c r="A812">
        <v>811</v>
      </c>
      <c r="B812">
        <v>124.05485</v>
      </c>
      <c r="C812">
        <v>10.220561</v>
      </c>
      <c r="F812">
        <v>111.137297</v>
      </c>
      <c r="G812">
        <v>10.933062</v>
      </c>
    </row>
    <row r="813" spans="1:9" x14ac:dyDescent="0.25">
      <c r="A813">
        <v>812</v>
      </c>
      <c r="B813">
        <v>124.05485</v>
      </c>
      <c r="C813">
        <v>10.220561</v>
      </c>
      <c r="F813">
        <v>111.137297</v>
      </c>
      <c r="G813">
        <v>10.933062</v>
      </c>
    </row>
    <row r="814" spans="1:9" x14ac:dyDescent="0.25">
      <c r="A814">
        <v>813</v>
      </c>
      <c r="B814">
        <v>124.05485</v>
      </c>
      <c r="C814">
        <v>10.220561</v>
      </c>
      <c r="F814">
        <v>111.137297</v>
      </c>
      <c r="G814">
        <v>10.933062</v>
      </c>
    </row>
    <row r="815" spans="1:9" x14ac:dyDescent="0.25">
      <c r="A815">
        <v>814</v>
      </c>
      <c r="B815">
        <v>124.05485</v>
      </c>
      <c r="C815">
        <v>10.220561</v>
      </c>
      <c r="D815">
        <v>131.25990100000001</v>
      </c>
      <c r="E815">
        <v>8.2819900000000004</v>
      </c>
      <c r="F815">
        <v>111.137297</v>
      </c>
      <c r="G815">
        <v>10.933062</v>
      </c>
    </row>
    <row r="816" spans="1:9" x14ac:dyDescent="0.25">
      <c r="A816">
        <v>815</v>
      </c>
      <c r="B816">
        <v>123.93577000000001</v>
      </c>
      <c r="C816">
        <v>10.240561</v>
      </c>
      <c r="D816">
        <v>131.32270600000001</v>
      </c>
      <c r="E816">
        <v>8.2949490000000008</v>
      </c>
      <c r="F816">
        <v>111.137297</v>
      </c>
      <c r="G816">
        <v>10.933062</v>
      </c>
    </row>
    <row r="817" spans="1:9" x14ac:dyDescent="0.25">
      <c r="A817">
        <v>816</v>
      </c>
      <c r="B817">
        <v>124.00964500000001</v>
      </c>
      <c r="C817">
        <v>10.244999999999999</v>
      </c>
      <c r="D817">
        <v>131.32270600000001</v>
      </c>
      <c r="E817">
        <v>8.2949490000000008</v>
      </c>
      <c r="F817">
        <v>111.137297</v>
      </c>
      <c r="G817">
        <v>10.933062</v>
      </c>
    </row>
    <row r="818" spans="1:9" x14ac:dyDescent="0.25">
      <c r="A818">
        <v>817</v>
      </c>
      <c r="D818">
        <v>131.32270600000001</v>
      </c>
      <c r="E818">
        <v>8.2949490000000008</v>
      </c>
    </row>
    <row r="819" spans="1:9" x14ac:dyDescent="0.25">
      <c r="A819">
        <v>818</v>
      </c>
      <c r="D819">
        <v>131.32270600000001</v>
      </c>
      <c r="E819">
        <v>8.2949490000000008</v>
      </c>
    </row>
    <row r="820" spans="1:9" x14ac:dyDescent="0.25">
      <c r="A820">
        <v>819</v>
      </c>
      <c r="D820">
        <v>131.32270600000001</v>
      </c>
      <c r="E820">
        <v>8.2949490000000008</v>
      </c>
      <c r="H820">
        <v>121.0399</v>
      </c>
      <c r="I820">
        <v>7.4488260000000004</v>
      </c>
    </row>
    <row r="821" spans="1:9" x14ac:dyDescent="0.25">
      <c r="A821">
        <v>820</v>
      </c>
      <c r="D821">
        <v>131.32270600000001</v>
      </c>
      <c r="E821">
        <v>8.2949490000000008</v>
      </c>
      <c r="H821">
        <v>121.0399</v>
      </c>
      <c r="I821">
        <v>7.4488260000000004</v>
      </c>
    </row>
    <row r="822" spans="1:9" x14ac:dyDescent="0.25">
      <c r="A822">
        <v>821</v>
      </c>
      <c r="D822">
        <v>131.32270600000001</v>
      </c>
      <c r="E822">
        <v>8.2949490000000008</v>
      </c>
      <c r="H822">
        <v>121.08836600000001</v>
      </c>
      <c r="I822">
        <v>7.3074490000000001</v>
      </c>
    </row>
    <row r="823" spans="1:9" x14ac:dyDescent="0.25">
      <c r="A823">
        <v>822</v>
      </c>
      <c r="D823">
        <v>131.32270600000001</v>
      </c>
      <c r="E823">
        <v>8.2949490000000008</v>
      </c>
      <c r="H823">
        <v>121.08836600000001</v>
      </c>
      <c r="I823">
        <v>7.3074490000000001</v>
      </c>
    </row>
    <row r="824" spans="1:9" x14ac:dyDescent="0.25">
      <c r="A824">
        <v>823</v>
      </c>
      <c r="D824">
        <v>131.32270600000001</v>
      </c>
      <c r="E824">
        <v>8.2949490000000008</v>
      </c>
      <c r="H824">
        <v>121.08836600000001</v>
      </c>
      <c r="I824">
        <v>7.3074490000000001</v>
      </c>
    </row>
    <row r="825" spans="1:9" x14ac:dyDescent="0.25">
      <c r="A825">
        <v>824</v>
      </c>
      <c r="D825">
        <v>131.32270600000001</v>
      </c>
      <c r="E825">
        <v>8.2949490000000008</v>
      </c>
      <c r="H825">
        <v>121.08836600000001</v>
      </c>
      <c r="I825">
        <v>7.3074490000000001</v>
      </c>
    </row>
    <row r="826" spans="1:9" x14ac:dyDescent="0.25">
      <c r="A826">
        <v>825</v>
      </c>
      <c r="D826">
        <v>131.32270600000001</v>
      </c>
      <c r="E826">
        <v>8.2949490000000008</v>
      </c>
      <c r="H826">
        <v>121.08836600000001</v>
      </c>
      <c r="I826">
        <v>7.3074490000000001</v>
      </c>
    </row>
    <row r="827" spans="1:9" x14ac:dyDescent="0.25">
      <c r="A827">
        <v>826</v>
      </c>
      <c r="D827">
        <v>131.32270600000001</v>
      </c>
      <c r="E827">
        <v>8.2949490000000008</v>
      </c>
      <c r="H827">
        <v>121.08836600000001</v>
      </c>
      <c r="I827">
        <v>7.3074490000000001</v>
      </c>
    </row>
    <row r="828" spans="1:9" x14ac:dyDescent="0.25">
      <c r="A828">
        <v>827</v>
      </c>
      <c r="D828">
        <v>131.32270600000001</v>
      </c>
      <c r="E828">
        <v>8.2949490000000008</v>
      </c>
      <c r="H828">
        <v>121.08836600000001</v>
      </c>
      <c r="I828">
        <v>7.3074490000000001</v>
      </c>
    </row>
    <row r="829" spans="1:9" x14ac:dyDescent="0.25">
      <c r="A829">
        <v>828</v>
      </c>
      <c r="D829">
        <v>131.32270600000001</v>
      </c>
      <c r="E829">
        <v>8.2949490000000008</v>
      </c>
      <c r="F829">
        <v>125.965307</v>
      </c>
      <c r="G829">
        <v>11.596581</v>
      </c>
      <c r="H829">
        <v>121.08836600000001</v>
      </c>
      <c r="I829">
        <v>7.3074490000000001</v>
      </c>
    </row>
    <row r="830" spans="1:9" x14ac:dyDescent="0.25">
      <c r="A830">
        <v>829</v>
      </c>
      <c r="B830">
        <v>137.10541000000001</v>
      </c>
      <c r="C830">
        <v>9.5905620000000003</v>
      </c>
      <c r="D830">
        <v>131.32270600000001</v>
      </c>
      <c r="E830">
        <v>8.2949490000000008</v>
      </c>
      <c r="F830">
        <v>126.03250300000001</v>
      </c>
      <c r="G830">
        <v>11.504286</v>
      </c>
      <c r="H830">
        <v>121.08836600000001</v>
      </c>
      <c r="I830">
        <v>7.3074490000000001</v>
      </c>
    </row>
    <row r="831" spans="1:9" x14ac:dyDescent="0.25">
      <c r="A831">
        <v>830</v>
      </c>
      <c r="B831">
        <v>137.10541000000001</v>
      </c>
      <c r="C831">
        <v>9.5905620000000003</v>
      </c>
      <c r="D831">
        <v>131.32270600000001</v>
      </c>
      <c r="E831">
        <v>8.2949490000000008</v>
      </c>
      <c r="F831">
        <v>126.03250300000001</v>
      </c>
      <c r="G831">
        <v>11.504286</v>
      </c>
      <c r="H831">
        <v>121.08836600000001</v>
      </c>
      <c r="I831">
        <v>7.3074490000000001</v>
      </c>
    </row>
    <row r="832" spans="1:9" x14ac:dyDescent="0.25">
      <c r="A832">
        <v>831</v>
      </c>
      <c r="B832">
        <v>137.10541000000001</v>
      </c>
      <c r="C832">
        <v>9.5905620000000003</v>
      </c>
      <c r="D832">
        <v>131.32270600000001</v>
      </c>
      <c r="E832">
        <v>8.2949490000000008</v>
      </c>
      <c r="F832">
        <v>126.03250300000001</v>
      </c>
      <c r="G832">
        <v>11.504286</v>
      </c>
      <c r="H832">
        <v>121.08836600000001</v>
      </c>
      <c r="I832">
        <v>7.3074490000000001</v>
      </c>
    </row>
    <row r="833" spans="1:9" x14ac:dyDescent="0.25">
      <c r="A833">
        <v>832</v>
      </c>
      <c r="B833">
        <v>137.10541000000001</v>
      </c>
      <c r="C833">
        <v>9.5905620000000003</v>
      </c>
      <c r="D833">
        <v>131.25990100000001</v>
      </c>
      <c r="E833">
        <v>8.2819900000000004</v>
      </c>
      <c r="F833">
        <v>126.03250300000001</v>
      </c>
      <c r="G833">
        <v>11.504286</v>
      </c>
      <c r="H833">
        <v>121.08836600000001</v>
      </c>
      <c r="I833">
        <v>7.3074490000000001</v>
      </c>
    </row>
    <row r="834" spans="1:9" x14ac:dyDescent="0.25">
      <c r="A834">
        <v>833</v>
      </c>
      <c r="B834">
        <v>137.10541000000001</v>
      </c>
      <c r="C834">
        <v>9.5905620000000003</v>
      </c>
      <c r="F834">
        <v>126.03250300000001</v>
      </c>
      <c r="G834">
        <v>11.504286</v>
      </c>
      <c r="H834">
        <v>121.08836600000001</v>
      </c>
      <c r="I834">
        <v>7.3074490000000001</v>
      </c>
    </row>
    <row r="835" spans="1:9" x14ac:dyDescent="0.25">
      <c r="A835">
        <v>834</v>
      </c>
      <c r="B835">
        <v>137.10541000000001</v>
      </c>
      <c r="C835">
        <v>9.5905620000000003</v>
      </c>
      <c r="F835">
        <v>126.03250300000001</v>
      </c>
      <c r="G835">
        <v>11.504286</v>
      </c>
      <c r="H835">
        <v>121.0399</v>
      </c>
      <c r="I835">
        <v>7.4488260000000004</v>
      </c>
    </row>
    <row r="836" spans="1:9" x14ac:dyDescent="0.25">
      <c r="A836">
        <v>835</v>
      </c>
      <c r="B836">
        <v>137.10541000000001</v>
      </c>
      <c r="C836">
        <v>9.5905620000000003</v>
      </c>
      <c r="F836">
        <v>126.03250300000001</v>
      </c>
      <c r="G836">
        <v>11.504286</v>
      </c>
    </row>
    <row r="837" spans="1:9" x14ac:dyDescent="0.25">
      <c r="A837">
        <v>836</v>
      </c>
      <c r="B837">
        <v>137.10541000000001</v>
      </c>
      <c r="C837">
        <v>9.5905620000000003</v>
      </c>
      <c r="F837">
        <v>126.03250300000001</v>
      </c>
      <c r="G837">
        <v>11.504286</v>
      </c>
    </row>
    <row r="838" spans="1:9" x14ac:dyDescent="0.25">
      <c r="A838">
        <v>837</v>
      </c>
      <c r="B838">
        <v>137.10541000000001</v>
      </c>
      <c r="C838">
        <v>9.5905620000000003</v>
      </c>
      <c r="F838">
        <v>126.03250300000001</v>
      </c>
      <c r="G838">
        <v>11.504286</v>
      </c>
    </row>
    <row r="839" spans="1:9" x14ac:dyDescent="0.25">
      <c r="A839">
        <v>838</v>
      </c>
      <c r="B839">
        <v>137.10541000000001</v>
      </c>
      <c r="C839">
        <v>9.5905620000000003</v>
      </c>
      <c r="F839">
        <v>126.03250300000001</v>
      </c>
      <c r="G839">
        <v>11.504286</v>
      </c>
    </row>
    <row r="840" spans="1:9" x14ac:dyDescent="0.25">
      <c r="A840">
        <v>839</v>
      </c>
      <c r="B840">
        <v>137.10541000000001</v>
      </c>
      <c r="C840">
        <v>9.5905620000000003</v>
      </c>
      <c r="F840">
        <v>126.03250300000001</v>
      </c>
      <c r="G840">
        <v>11.504286</v>
      </c>
    </row>
    <row r="841" spans="1:9" x14ac:dyDescent="0.25">
      <c r="A841">
        <v>840</v>
      </c>
      <c r="B841">
        <v>137.10541000000001</v>
      </c>
      <c r="C841">
        <v>9.5905620000000003</v>
      </c>
      <c r="F841">
        <v>126.03250300000001</v>
      </c>
      <c r="G841">
        <v>11.504286</v>
      </c>
    </row>
    <row r="842" spans="1:9" x14ac:dyDescent="0.25">
      <c r="A842">
        <v>841</v>
      </c>
      <c r="B842">
        <v>137.10541000000001</v>
      </c>
      <c r="C842">
        <v>9.5905620000000003</v>
      </c>
      <c r="F842">
        <v>126.03250300000001</v>
      </c>
      <c r="G842">
        <v>11.504286</v>
      </c>
    </row>
    <row r="843" spans="1:9" x14ac:dyDescent="0.25">
      <c r="A843">
        <v>842</v>
      </c>
      <c r="B843">
        <v>137.10541000000001</v>
      </c>
      <c r="C843">
        <v>9.5905620000000003</v>
      </c>
      <c r="F843">
        <v>126.03250300000001</v>
      </c>
      <c r="G843">
        <v>11.504286</v>
      </c>
    </row>
    <row r="844" spans="1:9" x14ac:dyDescent="0.25">
      <c r="A844">
        <v>843</v>
      </c>
      <c r="B844">
        <v>137.10541000000001</v>
      </c>
      <c r="C844">
        <v>9.5905620000000003</v>
      </c>
      <c r="F844">
        <v>126.03250300000001</v>
      </c>
      <c r="G844">
        <v>11.504286</v>
      </c>
    </row>
    <row r="845" spans="1:9" x14ac:dyDescent="0.25">
      <c r="A845">
        <v>844</v>
      </c>
      <c r="B845">
        <v>137.10541000000001</v>
      </c>
      <c r="C845">
        <v>9.5905620000000003</v>
      </c>
      <c r="F845">
        <v>126.03250300000001</v>
      </c>
      <c r="G845">
        <v>11.504286</v>
      </c>
    </row>
    <row r="846" spans="1:9" x14ac:dyDescent="0.25">
      <c r="A846">
        <v>845</v>
      </c>
      <c r="B846">
        <v>137.10541000000001</v>
      </c>
      <c r="C846">
        <v>9.5905620000000003</v>
      </c>
      <c r="D846">
        <v>153.86313100000001</v>
      </c>
      <c r="E846">
        <v>7.828309</v>
      </c>
      <c r="F846">
        <v>126.03250300000001</v>
      </c>
      <c r="G846">
        <v>11.504286</v>
      </c>
    </row>
    <row r="847" spans="1:9" x14ac:dyDescent="0.25">
      <c r="A847">
        <v>846</v>
      </c>
      <c r="B847">
        <v>137.10541000000001</v>
      </c>
      <c r="C847">
        <v>9.5905620000000003</v>
      </c>
      <c r="D847">
        <v>154.004625</v>
      </c>
      <c r="E847">
        <v>7.789911</v>
      </c>
      <c r="F847">
        <v>126.03250300000001</v>
      </c>
      <c r="G847">
        <v>11.504286</v>
      </c>
    </row>
    <row r="848" spans="1:9" x14ac:dyDescent="0.25">
      <c r="A848">
        <v>847</v>
      </c>
      <c r="B848">
        <v>137.10541000000001</v>
      </c>
      <c r="C848">
        <v>9.5905620000000003</v>
      </c>
      <c r="D848">
        <v>154.004625</v>
      </c>
      <c r="E848">
        <v>7.789911</v>
      </c>
      <c r="F848">
        <v>126.03250300000001</v>
      </c>
      <c r="G848">
        <v>11.504286</v>
      </c>
    </row>
    <row r="849" spans="1:9" x14ac:dyDescent="0.25">
      <c r="A849">
        <v>848</v>
      </c>
      <c r="B849">
        <v>137.10541000000001</v>
      </c>
      <c r="C849">
        <v>9.5905620000000003</v>
      </c>
      <c r="D849">
        <v>154.004625</v>
      </c>
      <c r="E849">
        <v>7.789911</v>
      </c>
      <c r="F849">
        <v>126.03250300000001</v>
      </c>
      <c r="G849">
        <v>11.504286</v>
      </c>
    </row>
    <row r="850" spans="1:9" x14ac:dyDescent="0.25">
      <c r="A850">
        <v>849</v>
      </c>
      <c r="D850">
        <v>154.004625</v>
      </c>
      <c r="E850">
        <v>7.789911</v>
      </c>
      <c r="F850">
        <v>126.03250300000001</v>
      </c>
      <c r="G850">
        <v>11.504286</v>
      </c>
    </row>
    <row r="851" spans="1:9" x14ac:dyDescent="0.25">
      <c r="A851">
        <v>850</v>
      </c>
      <c r="D851">
        <v>154.004625</v>
      </c>
      <c r="E851">
        <v>7.789911</v>
      </c>
      <c r="F851">
        <v>126.03250300000001</v>
      </c>
      <c r="G851">
        <v>11.504286</v>
      </c>
      <c r="H851">
        <v>133.768473</v>
      </c>
      <c r="I851">
        <v>6.9813780000000003</v>
      </c>
    </row>
    <row r="852" spans="1:9" x14ac:dyDescent="0.25">
      <c r="A852">
        <v>851</v>
      </c>
      <c r="D852">
        <v>154.004625</v>
      </c>
      <c r="E852">
        <v>7.789911</v>
      </c>
      <c r="F852">
        <v>126.03250300000001</v>
      </c>
      <c r="G852">
        <v>11.504286</v>
      </c>
      <c r="H852">
        <v>133.84418700000001</v>
      </c>
      <c r="I852">
        <v>6.9124489999999996</v>
      </c>
    </row>
    <row r="853" spans="1:9" x14ac:dyDescent="0.25">
      <c r="A853">
        <v>852</v>
      </c>
      <c r="D853">
        <v>154.004625</v>
      </c>
      <c r="E853">
        <v>7.789911</v>
      </c>
      <c r="F853">
        <v>126.03250300000001</v>
      </c>
      <c r="G853">
        <v>11.504286</v>
      </c>
      <c r="H853">
        <v>133.84418700000001</v>
      </c>
      <c r="I853">
        <v>6.9124489999999996</v>
      </c>
    </row>
    <row r="854" spans="1:9" x14ac:dyDescent="0.25">
      <c r="A854">
        <v>853</v>
      </c>
      <c r="D854">
        <v>154.004625</v>
      </c>
      <c r="E854">
        <v>7.789911</v>
      </c>
      <c r="F854">
        <v>125.965307</v>
      </c>
      <c r="G854">
        <v>11.596581</v>
      </c>
      <c r="H854">
        <v>133.84418700000001</v>
      </c>
      <c r="I854">
        <v>6.9124489999999996</v>
      </c>
    </row>
    <row r="855" spans="1:9" x14ac:dyDescent="0.25">
      <c r="A855">
        <v>854</v>
      </c>
      <c r="D855">
        <v>154.004625</v>
      </c>
      <c r="E855">
        <v>7.789911</v>
      </c>
      <c r="H855">
        <v>133.84418700000001</v>
      </c>
      <c r="I855">
        <v>6.9124489999999996</v>
      </c>
    </row>
    <row r="856" spans="1:9" x14ac:dyDescent="0.25">
      <c r="A856">
        <v>855</v>
      </c>
      <c r="D856">
        <v>154.004625</v>
      </c>
      <c r="E856">
        <v>7.789911</v>
      </c>
      <c r="H856">
        <v>133.84418700000001</v>
      </c>
      <c r="I856">
        <v>6.9124489999999996</v>
      </c>
    </row>
    <row r="857" spans="1:9" x14ac:dyDescent="0.25">
      <c r="A857">
        <v>856</v>
      </c>
      <c r="D857">
        <v>154.004625</v>
      </c>
      <c r="E857">
        <v>7.789911</v>
      </c>
      <c r="H857">
        <v>133.84418700000001</v>
      </c>
      <c r="I857">
        <v>6.9124489999999996</v>
      </c>
    </row>
    <row r="858" spans="1:9" x14ac:dyDescent="0.25">
      <c r="A858">
        <v>857</v>
      </c>
      <c r="D858">
        <v>154.004625</v>
      </c>
      <c r="E858">
        <v>7.789911</v>
      </c>
      <c r="H858">
        <v>133.84418700000001</v>
      </c>
      <c r="I858">
        <v>6.9124489999999996</v>
      </c>
    </row>
    <row r="859" spans="1:9" x14ac:dyDescent="0.25">
      <c r="A859">
        <v>858</v>
      </c>
      <c r="D859">
        <v>154.004625</v>
      </c>
      <c r="E859">
        <v>7.789911</v>
      </c>
      <c r="H859">
        <v>133.84418700000001</v>
      </c>
      <c r="I859">
        <v>6.9124489999999996</v>
      </c>
    </row>
    <row r="860" spans="1:9" x14ac:dyDescent="0.25">
      <c r="A860">
        <v>859</v>
      </c>
      <c r="D860">
        <v>154.004625</v>
      </c>
      <c r="E860">
        <v>7.789911</v>
      </c>
      <c r="H860">
        <v>133.84418700000001</v>
      </c>
      <c r="I860">
        <v>6.9124489999999996</v>
      </c>
    </row>
    <row r="861" spans="1:9" x14ac:dyDescent="0.25">
      <c r="A861">
        <v>860</v>
      </c>
      <c r="D861">
        <v>154.004625</v>
      </c>
      <c r="E861">
        <v>7.789911</v>
      </c>
      <c r="H861">
        <v>133.84418700000001</v>
      </c>
      <c r="I861">
        <v>6.9124489999999996</v>
      </c>
    </row>
    <row r="862" spans="1:9" x14ac:dyDescent="0.25">
      <c r="A862">
        <v>861</v>
      </c>
      <c r="D862">
        <v>154.004625</v>
      </c>
      <c r="E862">
        <v>7.789911</v>
      </c>
      <c r="H862">
        <v>133.84418700000001</v>
      </c>
      <c r="I862">
        <v>6.9124489999999996</v>
      </c>
    </row>
    <row r="863" spans="1:9" x14ac:dyDescent="0.25">
      <c r="A863">
        <v>862</v>
      </c>
      <c r="D863">
        <v>154.004625</v>
      </c>
      <c r="E863">
        <v>7.789911</v>
      </c>
      <c r="H863">
        <v>133.84418700000001</v>
      </c>
      <c r="I863">
        <v>6.9124489999999996</v>
      </c>
    </row>
    <row r="864" spans="1:9" x14ac:dyDescent="0.25">
      <c r="A864">
        <v>863</v>
      </c>
      <c r="B864">
        <v>159.44125199999999</v>
      </c>
      <c r="C864">
        <v>9.3695819999999994</v>
      </c>
      <c r="D864">
        <v>154.004625</v>
      </c>
      <c r="E864">
        <v>7.789911</v>
      </c>
      <c r="H864">
        <v>133.84418700000001</v>
      </c>
      <c r="I864">
        <v>6.9124489999999996</v>
      </c>
    </row>
    <row r="865" spans="1:9" x14ac:dyDescent="0.25">
      <c r="A865">
        <v>864</v>
      </c>
      <c r="B865">
        <v>159.47945099999998</v>
      </c>
      <c r="C865">
        <v>9.2414880000000004</v>
      </c>
      <c r="D865">
        <v>154.004625</v>
      </c>
      <c r="E865">
        <v>7.789911</v>
      </c>
      <c r="H865">
        <v>133.84418700000001</v>
      </c>
      <c r="I865">
        <v>6.9124489999999996</v>
      </c>
    </row>
    <row r="866" spans="1:9" x14ac:dyDescent="0.25">
      <c r="A866">
        <v>865</v>
      </c>
      <c r="B866">
        <v>159.47945099999998</v>
      </c>
      <c r="C866">
        <v>9.2414880000000004</v>
      </c>
      <c r="D866">
        <v>153.86313100000001</v>
      </c>
      <c r="E866">
        <v>7.828309</v>
      </c>
      <c r="H866">
        <v>133.84418700000001</v>
      </c>
      <c r="I866">
        <v>6.9124489999999996</v>
      </c>
    </row>
    <row r="867" spans="1:9" x14ac:dyDescent="0.25">
      <c r="A867">
        <v>866</v>
      </c>
      <c r="B867">
        <v>159.47945099999998</v>
      </c>
      <c r="C867">
        <v>9.2414880000000004</v>
      </c>
      <c r="H867">
        <v>133.84418700000001</v>
      </c>
      <c r="I867">
        <v>6.9124489999999996</v>
      </c>
    </row>
    <row r="868" spans="1:9" x14ac:dyDescent="0.25">
      <c r="A868">
        <v>867</v>
      </c>
      <c r="B868">
        <v>159.47945099999998</v>
      </c>
      <c r="C868">
        <v>9.2414880000000004</v>
      </c>
      <c r="H868">
        <v>133.84418700000001</v>
      </c>
      <c r="I868">
        <v>6.9124489999999996</v>
      </c>
    </row>
    <row r="869" spans="1:9" x14ac:dyDescent="0.25">
      <c r="A869">
        <v>868</v>
      </c>
      <c r="B869">
        <v>159.47945099999998</v>
      </c>
      <c r="C869">
        <v>9.2414880000000004</v>
      </c>
      <c r="H869">
        <v>133.84418700000001</v>
      </c>
      <c r="I869">
        <v>6.9124489999999996</v>
      </c>
    </row>
    <row r="870" spans="1:9" x14ac:dyDescent="0.25">
      <c r="A870">
        <v>869</v>
      </c>
      <c r="B870">
        <v>159.47945099999998</v>
      </c>
      <c r="C870">
        <v>9.2414880000000004</v>
      </c>
      <c r="H870">
        <v>133.768473</v>
      </c>
      <c r="I870">
        <v>6.9813780000000003</v>
      </c>
    </row>
    <row r="871" spans="1:9" x14ac:dyDescent="0.25">
      <c r="A871">
        <v>870</v>
      </c>
      <c r="B871">
        <v>159.47945099999998</v>
      </c>
      <c r="C871">
        <v>9.2414880000000004</v>
      </c>
      <c r="F871">
        <v>152.40570399999999</v>
      </c>
      <c r="G871">
        <v>10.857258</v>
      </c>
      <c r="H871">
        <v>133.768473</v>
      </c>
      <c r="I871">
        <v>6.9813780000000003</v>
      </c>
    </row>
    <row r="872" spans="1:9" x14ac:dyDescent="0.25">
      <c r="A872">
        <v>871</v>
      </c>
      <c r="B872">
        <v>159.47945099999998</v>
      </c>
      <c r="C872">
        <v>9.2414880000000004</v>
      </c>
      <c r="F872">
        <v>152.55114699999999</v>
      </c>
      <c r="G872">
        <v>10.886557</v>
      </c>
      <c r="H872">
        <v>133.768473</v>
      </c>
      <c r="I872">
        <v>6.9813780000000003</v>
      </c>
    </row>
    <row r="873" spans="1:9" x14ac:dyDescent="0.25">
      <c r="A873">
        <v>872</v>
      </c>
      <c r="B873">
        <v>159.47945099999998</v>
      </c>
      <c r="C873">
        <v>9.2414880000000004</v>
      </c>
      <c r="F873">
        <v>152.55114699999999</v>
      </c>
      <c r="G873">
        <v>10.886557</v>
      </c>
      <c r="H873">
        <v>133.768473</v>
      </c>
      <c r="I873">
        <v>6.9813780000000003</v>
      </c>
    </row>
    <row r="874" spans="1:9" x14ac:dyDescent="0.25">
      <c r="A874">
        <v>873</v>
      </c>
      <c r="B874">
        <v>159.47945099999998</v>
      </c>
      <c r="C874">
        <v>9.2414880000000004</v>
      </c>
      <c r="F874">
        <v>152.55114699999999</v>
      </c>
      <c r="G874">
        <v>10.886557</v>
      </c>
    </row>
    <row r="875" spans="1:9" x14ac:dyDescent="0.25">
      <c r="A875">
        <v>874</v>
      </c>
      <c r="B875">
        <v>159.47945099999998</v>
      </c>
      <c r="C875">
        <v>9.2414880000000004</v>
      </c>
      <c r="F875">
        <v>152.55114699999999</v>
      </c>
      <c r="G875">
        <v>10.886557</v>
      </c>
    </row>
    <row r="876" spans="1:9" x14ac:dyDescent="0.25">
      <c r="A876">
        <v>875</v>
      </c>
      <c r="B876">
        <v>159.47945099999998</v>
      </c>
      <c r="C876">
        <v>9.2414880000000004</v>
      </c>
      <c r="F876">
        <v>152.55114699999999</v>
      </c>
      <c r="G876">
        <v>10.886557</v>
      </c>
    </row>
    <row r="877" spans="1:9" x14ac:dyDescent="0.25">
      <c r="A877">
        <v>876</v>
      </c>
      <c r="B877">
        <v>159.47945099999998</v>
      </c>
      <c r="C877">
        <v>9.2414880000000004</v>
      </c>
      <c r="F877">
        <v>152.55114699999999</v>
      </c>
      <c r="G877">
        <v>10.886557</v>
      </c>
    </row>
    <row r="878" spans="1:9" x14ac:dyDescent="0.25">
      <c r="A878">
        <v>877</v>
      </c>
      <c r="B878">
        <v>159.47945099999998</v>
      </c>
      <c r="C878">
        <v>9.2414880000000004</v>
      </c>
      <c r="F878">
        <v>152.55114699999999</v>
      </c>
      <c r="G878">
        <v>10.886557</v>
      </c>
    </row>
    <row r="879" spans="1:9" x14ac:dyDescent="0.25">
      <c r="A879">
        <v>878</v>
      </c>
      <c r="B879">
        <v>159.47945099999998</v>
      </c>
      <c r="C879">
        <v>9.2414880000000004</v>
      </c>
      <c r="F879">
        <v>152.55114699999999</v>
      </c>
      <c r="G879">
        <v>10.886557</v>
      </c>
    </row>
    <row r="880" spans="1:9" x14ac:dyDescent="0.25">
      <c r="A880">
        <v>879</v>
      </c>
      <c r="B880">
        <v>159.47945099999998</v>
      </c>
      <c r="C880">
        <v>9.2414880000000004</v>
      </c>
      <c r="D880">
        <v>164.974625</v>
      </c>
      <c r="E880">
        <v>7.2604870000000004</v>
      </c>
      <c r="F880">
        <v>152.55114699999999</v>
      </c>
      <c r="G880">
        <v>10.886557</v>
      </c>
    </row>
    <row r="881" spans="1:9" x14ac:dyDescent="0.25">
      <c r="A881">
        <v>880</v>
      </c>
      <c r="B881">
        <v>159.47945099999998</v>
      </c>
      <c r="C881">
        <v>9.2414880000000004</v>
      </c>
      <c r="D881">
        <v>165.09966900000001</v>
      </c>
      <c r="E881">
        <v>7.2576869999999998</v>
      </c>
      <c r="F881">
        <v>152.55114699999999</v>
      </c>
      <c r="G881">
        <v>10.886557</v>
      </c>
    </row>
    <row r="882" spans="1:9" x14ac:dyDescent="0.25">
      <c r="A882">
        <v>881</v>
      </c>
      <c r="B882">
        <v>159.47945099999998</v>
      </c>
      <c r="C882">
        <v>9.2414880000000004</v>
      </c>
      <c r="D882">
        <v>165.09966900000001</v>
      </c>
      <c r="E882">
        <v>7.2576869999999998</v>
      </c>
      <c r="F882">
        <v>152.55114699999999</v>
      </c>
      <c r="G882">
        <v>10.886557</v>
      </c>
    </row>
    <row r="883" spans="1:9" x14ac:dyDescent="0.25">
      <c r="A883">
        <v>882</v>
      </c>
      <c r="B883">
        <v>159.44125199999999</v>
      </c>
      <c r="C883">
        <v>9.3695819999999994</v>
      </c>
      <c r="D883">
        <v>165.09966900000001</v>
      </c>
      <c r="E883">
        <v>7.2576869999999998</v>
      </c>
      <c r="F883">
        <v>152.55114699999999</v>
      </c>
      <c r="G883">
        <v>10.886557</v>
      </c>
    </row>
    <row r="884" spans="1:9" x14ac:dyDescent="0.25">
      <c r="A884">
        <v>883</v>
      </c>
      <c r="D884">
        <v>165.09966900000001</v>
      </c>
      <c r="E884">
        <v>7.2576869999999998</v>
      </c>
      <c r="F884">
        <v>152.55114699999999</v>
      </c>
      <c r="G884">
        <v>10.886557</v>
      </c>
    </row>
    <row r="885" spans="1:9" x14ac:dyDescent="0.25">
      <c r="A885">
        <v>884</v>
      </c>
      <c r="D885">
        <v>165.09966900000001</v>
      </c>
      <c r="E885">
        <v>7.2576869999999998</v>
      </c>
      <c r="F885">
        <v>152.55114699999999</v>
      </c>
      <c r="G885">
        <v>10.886557</v>
      </c>
    </row>
    <row r="886" spans="1:9" x14ac:dyDescent="0.25">
      <c r="A886">
        <v>885</v>
      </c>
      <c r="D886">
        <v>165.09966900000001</v>
      </c>
      <c r="E886">
        <v>7.2576869999999998</v>
      </c>
      <c r="F886">
        <v>152.55114699999999</v>
      </c>
      <c r="G886">
        <v>10.886557</v>
      </c>
    </row>
    <row r="887" spans="1:9" x14ac:dyDescent="0.25">
      <c r="A887">
        <v>886</v>
      </c>
      <c r="D887">
        <v>165.09966900000001</v>
      </c>
      <c r="E887">
        <v>7.2576869999999998</v>
      </c>
      <c r="F887">
        <v>152.55114699999999</v>
      </c>
      <c r="G887">
        <v>10.886557</v>
      </c>
    </row>
    <row r="888" spans="1:9" x14ac:dyDescent="0.25">
      <c r="A888">
        <v>887</v>
      </c>
      <c r="D888">
        <v>165.09966900000001</v>
      </c>
      <c r="E888">
        <v>7.2576869999999998</v>
      </c>
      <c r="F888">
        <v>152.55114699999999</v>
      </c>
      <c r="G888">
        <v>10.886557</v>
      </c>
    </row>
    <row r="889" spans="1:9" x14ac:dyDescent="0.25">
      <c r="A889">
        <v>888</v>
      </c>
      <c r="D889">
        <v>165.09966900000001</v>
      </c>
      <c r="E889">
        <v>7.2576869999999998</v>
      </c>
      <c r="F889">
        <v>152.55114699999999</v>
      </c>
      <c r="G889">
        <v>10.886557</v>
      </c>
    </row>
    <row r="890" spans="1:9" x14ac:dyDescent="0.25">
      <c r="A890">
        <v>889</v>
      </c>
      <c r="D890">
        <v>165.09966900000001</v>
      </c>
      <c r="E890">
        <v>7.2576869999999998</v>
      </c>
      <c r="F890">
        <v>152.55114699999999</v>
      </c>
      <c r="G890">
        <v>10.886557</v>
      </c>
    </row>
    <row r="891" spans="1:9" x14ac:dyDescent="0.25">
      <c r="A891">
        <v>890</v>
      </c>
      <c r="D891">
        <v>165.09966900000001</v>
      </c>
      <c r="E891">
        <v>7.2576869999999998</v>
      </c>
      <c r="F891">
        <v>152.55114699999999</v>
      </c>
      <c r="G891">
        <v>10.886557</v>
      </c>
      <c r="H891">
        <v>158.85113200000001</v>
      </c>
      <c r="I891">
        <v>6.1379929999999998</v>
      </c>
    </row>
    <row r="892" spans="1:9" x14ac:dyDescent="0.25">
      <c r="A892">
        <v>891</v>
      </c>
      <c r="D892">
        <v>165.09966900000001</v>
      </c>
      <c r="E892">
        <v>7.2093400000000001</v>
      </c>
      <c r="F892">
        <v>152.55114699999999</v>
      </c>
      <c r="G892">
        <v>10.886557</v>
      </c>
      <c r="H892">
        <v>158.85113200000001</v>
      </c>
      <c r="I892">
        <v>6.1379929999999998</v>
      </c>
    </row>
    <row r="893" spans="1:9" x14ac:dyDescent="0.25">
      <c r="A893">
        <v>892</v>
      </c>
      <c r="D893">
        <v>165.09966900000001</v>
      </c>
      <c r="E893">
        <v>7.2093400000000001</v>
      </c>
      <c r="F893">
        <v>152.40570399999999</v>
      </c>
      <c r="G893">
        <v>10.857258</v>
      </c>
      <c r="H893">
        <v>158.946527</v>
      </c>
      <c r="I893">
        <v>5.9996999999999998</v>
      </c>
    </row>
    <row r="894" spans="1:9" x14ac:dyDescent="0.25">
      <c r="A894">
        <v>893</v>
      </c>
      <c r="D894">
        <v>165.09966900000001</v>
      </c>
      <c r="E894">
        <v>7.2093400000000001</v>
      </c>
      <c r="H894">
        <v>158.946527</v>
      </c>
      <c r="I894">
        <v>5.9996999999999998</v>
      </c>
    </row>
    <row r="895" spans="1:9" x14ac:dyDescent="0.25">
      <c r="A895">
        <v>894</v>
      </c>
      <c r="D895">
        <v>165.09966900000001</v>
      </c>
      <c r="E895">
        <v>7.2093400000000001</v>
      </c>
      <c r="H895">
        <v>158.946527</v>
      </c>
      <c r="I895">
        <v>5.9996999999999998</v>
      </c>
    </row>
    <row r="896" spans="1:9" x14ac:dyDescent="0.25">
      <c r="A896">
        <v>895</v>
      </c>
      <c r="B896">
        <v>171.434403</v>
      </c>
      <c r="C896">
        <v>9.7300140000000006</v>
      </c>
      <c r="D896">
        <v>165.09966900000001</v>
      </c>
      <c r="E896">
        <v>7.2093400000000001</v>
      </c>
      <c r="H896">
        <v>158.946527</v>
      </c>
      <c r="I896">
        <v>5.9996999999999998</v>
      </c>
    </row>
    <row r="897" spans="1:9" x14ac:dyDescent="0.25">
      <c r="A897">
        <v>896</v>
      </c>
      <c r="B897">
        <v>171.49499800000001</v>
      </c>
      <c r="C897">
        <v>9.7253139999999991</v>
      </c>
      <c r="D897">
        <v>165.09966900000001</v>
      </c>
      <c r="E897">
        <v>7.2093400000000001</v>
      </c>
      <c r="H897">
        <v>158.946527</v>
      </c>
      <c r="I897">
        <v>5.9996999999999998</v>
      </c>
    </row>
    <row r="898" spans="1:9" x14ac:dyDescent="0.25">
      <c r="A898">
        <v>897</v>
      </c>
      <c r="B898">
        <v>171.49499800000001</v>
      </c>
      <c r="C898">
        <v>9.7253139999999991</v>
      </c>
      <c r="D898">
        <v>165.09966900000001</v>
      </c>
      <c r="E898">
        <v>7.2093400000000001</v>
      </c>
      <c r="H898">
        <v>158.946527</v>
      </c>
      <c r="I898">
        <v>5.9996999999999998</v>
      </c>
    </row>
    <row r="899" spans="1:9" x14ac:dyDescent="0.25">
      <c r="A899">
        <v>898</v>
      </c>
      <c r="B899">
        <v>171.49499800000001</v>
      </c>
      <c r="C899">
        <v>9.7253139999999991</v>
      </c>
      <c r="D899">
        <v>164.974625</v>
      </c>
      <c r="E899">
        <v>7.2604870000000004</v>
      </c>
      <c r="H899">
        <v>158.946527</v>
      </c>
      <c r="I899">
        <v>5.9996999999999998</v>
      </c>
    </row>
    <row r="900" spans="1:9" x14ac:dyDescent="0.25">
      <c r="A900">
        <v>899</v>
      </c>
      <c r="B900">
        <v>171.49499800000001</v>
      </c>
      <c r="C900">
        <v>9.7253139999999991</v>
      </c>
      <c r="H900">
        <v>158.946527</v>
      </c>
      <c r="I900">
        <v>5.9996999999999998</v>
      </c>
    </row>
    <row r="901" spans="1:9" x14ac:dyDescent="0.25">
      <c r="A901">
        <v>900</v>
      </c>
      <c r="B901">
        <v>171.49499800000001</v>
      </c>
      <c r="C901">
        <v>9.7253139999999991</v>
      </c>
      <c r="H901">
        <v>158.946527</v>
      </c>
      <c r="I901">
        <v>5.9996999999999998</v>
      </c>
    </row>
    <row r="902" spans="1:9" x14ac:dyDescent="0.25">
      <c r="A902">
        <v>901</v>
      </c>
      <c r="B902">
        <v>171.49499800000001</v>
      </c>
      <c r="C902">
        <v>9.7253139999999991</v>
      </c>
      <c r="H902">
        <v>158.946527</v>
      </c>
      <c r="I902">
        <v>5.9996999999999998</v>
      </c>
    </row>
    <row r="903" spans="1:9" x14ac:dyDescent="0.25">
      <c r="A903">
        <v>902</v>
      </c>
      <c r="B903">
        <v>171.49499800000001</v>
      </c>
      <c r="C903">
        <v>9.7253139999999991</v>
      </c>
      <c r="H903">
        <v>158.946527</v>
      </c>
      <c r="I903">
        <v>5.9996999999999998</v>
      </c>
    </row>
    <row r="904" spans="1:9" x14ac:dyDescent="0.25">
      <c r="A904">
        <v>903</v>
      </c>
      <c r="B904">
        <v>171.49499800000001</v>
      </c>
      <c r="C904">
        <v>9.7253139999999991</v>
      </c>
      <c r="H904">
        <v>158.946527</v>
      </c>
      <c r="I904">
        <v>5.9996999999999998</v>
      </c>
    </row>
    <row r="905" spans="1:9" x14ac:dyDescent="0.25">
      <c r="A905">
        <v>904</v>
      </c>
      <c r="B905">
        <v>171.49499800000001</v>
      </c>
      <c r="C905">
        <v>9.7253139999999991</v>
      </c>
      <c r="H905">
        <v>158.946527</v>
      </c>
      <c r="I905">
        <v>5.9996999999999998</v>
      </c>
    </row>
    <row r="906" spans="1:9" x14ac:dyDescent="0.25">
      <c r="A906">
        <v>905</v>
      </c>
      <c r="B906">
        <v>171.49499800000001</v>
      </c>
      <c r="C906">
        <v>9.7253139999999991</v>
      </c>
      <c r="H906">
        <v>158.946527</v>
      </c>
      <c r="I906">
        <v>5.9996999999999998</v>
      </c>
    </row>
    <row r="907" spans="1:9" x14ac:dyDescent="0.25">
      <c r="A907">
        <v>906</v>
      </c>
      <c r="B907">
        <v>171.49499800000001</v>
      </c>
      <c r="C907">
        <v>9.7253139999999991</v>
      </c>
      <c r="H907">
        <v>158.85113200000001</v>
      </c>
      <c r="I907">
        <v>6.1379929999999998</v>
      </c>
    </row>
    <row r="908" spans="1:9" x14ac:dyDescent="0.25">
      <c r="A908">
        <v>907</v>
      </c>
      <c r="B908">
        <v>171.49499800000001</v>
      </c>
      <c r="C908">
        <v>9.7253139999999991</v>
      </c>
      <c r="H908">
        <v>158.85113200000001</v>
      </c>
      <c r="I908">
        <v>6.1379929999999998</v>
      </c>
    </row>
    <row r="909" spans="1:9" x14ac:dyDescent="0.25">
      <c r="A909">
        <v>908</v>
      </c>
      <c r="B909">
        <v>171.49499800000001</v>
      </c>
      <c r="C909">
        <v>9.7253139999999991</v>
      </c>
      <c r="H909">
        <v>158.85113200000001</v>
      </c>
      <c r="I909">
        <v>6.1379929999999998</v>
      </c>
    </row>
    <row r="910" spans="1:9" x14ac:dyDescent="0.25">
      <c r="A910">
        <v>909</v>
      </c>
      <c r="B910">
        <v>171.49499800000001</v>
      </c>
      <c r="C910">
        <v>9.7253139999999991</v>
      </c>
      <c r="D910">
        <v>178.55484799999999</v>
      </c>
      <c r="E910">
        <v>6.99925</v>
      </c>
      <c r="H910">
        <v>158.85113200000001</v>
      </c>
      <c r="I910">
        <v>6.1379929999999998</v>
      </c>
    </row>
    <row r="911" spans="1:9" x14ac:dyDescent="0.25">
      <c r="A911">
        <v>910</v>
      </c>
      <c r="B911">
        <v>171.49499800000001</v>
      </c>
      <c r="C911">
        <v>9.7253139999999991</v>
      </c>
      <c r="D911">
        <v>178.66559100000001</v>
      </c>
      <c r="E911">
        <v>6.9674019999999999</v>
      </c>
      <c r="F911">
        <v>166.06192099999998</v>
      </c>
      <c r="G911">
        <v>10.229039</v>
      </c>
      <c r="H911">
        <v>158.85113200000001</v>
      </c>
      <c r="I911">
        <v>6.1379929999999998</v>
      </c>
    </row>
    <row r="912" spans="1:9" x14ac:dyDescent="0.25">
      <c r="A912">
        <v>911</v>
      </c>
      <c r="B912">
        <v>171.49499800000001</v>
      </c>
      <c r="C912">
        <v>9.7253139999999991</v>
      </c>
      <c r="D912">
        <v>178.66559100000001</v>
      </c>
      <c r="E912">
        <v>6.9674019999999999</v>
      </c>
      <c r="F912">
        <v>166.31090799999998</v>
      </c>
      <c r="G912">
        <v>10.40273</v>
      </c>
    </row>
    <row r="913" spans="1:9" x14ac:dyDescent="0.25">
      <c r="A913">
        <v>912</v>
      </c>
      <c r="B913">
        <v>171.49499800000001</v>
      </c>
      <c r="C913">
        <v>9.7253139999999991</v>
      </c>
      <c r="D913">
        <v>178.66559100000001</v>
      </c>
      <c r="E913">
        <v>6.9674019999999999</v>
      </c>
      <c r="F913">
        <v>166.31090799999998</v>
      </c>
      <c r="G913">
        <v>10.40273</v>
      </c>
    </row>
    <row r="914" spans="1:9" x14ac:dyDescent="0.25">
      <c r="A914">
        <v>913</v>
      </c>
      <c r="B914">
        <v>171.434403</v>
      </c>
      <c r="C914">
        <v>9.7300140000000006</v>
      </c>
      <c r="D914">
        <v>178.66559100000001</v>
      </c>
      <c r="E914">
        <v>6.9674019999999999</v>
      </c>
      <c r="F914">
        <v>166.31090799999998</v>
      </c>
      <c r="G914">
        <v>10.40273</v>
      </c>
    </row>
    <row r="915" spans="1:9" x14ac:dyDescent="0.25">
      <c r="A915">
        <v>914</v>
      </c>
      <c r="D915">
        <v>178.66559100000001</v>
      </c>
      <c r="E915">
        <v>6.9674019999999999</v>
      </c>
      <c r="F915">
        <v>166.31090799999998</v>
      </c>
      <c r="G915">
        <v>10.40273</v>
      </c>
    </row>
    <row r="916" spans="1:9" x14ac:dyDescent="0.25">
      <c r="A916">
        <v>915</v>
      </c>
      <c r="D916">
        <v>178.66559100000001</v>
      </c>
      <c r="E916">
        <v>6.9674019999999999</v>
      </c>
      <c r="F916">
        <v>166.35935699999999</v>
      </c>
      <c r="G916">
        <v>10.40273</v>
      </c>
    </row>
    <row r="917" spans="1:9" x14ac:dyDescent="0.25">
      <c r="A917">
        <v>916</v>
      </c>
      <c r="D917">
        <v>178.66559100000001</v>
      </c>
      <c r="E917">
        <v>6.9674019999999999</v>
      </c>
      <c r="F917">
        <v>166.35935699999999</v>
      </c>
      <c r="G917">
        <v>10.40273</v>
      </c>
    </row>
    <row r="918" spans="1:9" x14ac:dyDescent="0.25">
      <c r="A918">
        <v>917</v>
      </c>
      <c r="D918">
        <v>178.66559100000001</v>
      </c>
      <c r="E918">
        <v>6.9674019999999999</v>
      </c>
      <c r="F918">
        <v>166.35935699999999</v>
      </c>
      <c r="G918">
        <v>10.40273</v>
      </c>
    </row>
    <row r="919" spans="1:9" x14ac:dyDescent="0.25">
      <c r="A919">
        <v>918</v>
      </c>
      <c r="D919">
        <v>178.66559100000001</v>
      </c>
      <c r="E919">
        <v>6.9674019999999999</v>
      </c>
      <c r="F919">
        <v>166.35935699999999</v>
      </c>
      <c r="G919">
        <v>10.40273</v>
      </c>
    </row>
    <row r="920" spans="1:9" x14ac:dyDescent="0.25">
      <c r="A920">
        <v>919</v>
      </c>
      <c r="D920">
        <v>178.66559100000001</v>
      </c>
      <c r="E920">
        <v>6.9674019999999999</v>
      </c>
      <c r="F920">
        <v>166.06192099999998</v>
      </c>
      <c r="G920">
        <v>10.229039</v>
      </c>
    </row>
    <row r="921" spans="1:9" x14ac:dyDescent="0.25">
      <c r="A921">
        <v>920</v>
      </c>
      <c r="D921">
        <v>178.66559100000001</v>
      </c>
      <c r="E921">
        <v>6.9674019999999999</v>
      </c>
      <c r="F921">
        <v>166.35935699999999</v>
      </c>
      <c r="G921">
        <v>10.40273</v>
      </c>
    </row>
    <row r="922" spans="1:9" x14ac:dyDescent="0.25">
      <c r="A922">
        <v>921</v>
      </c>
      <c r="D922">
        <v>178.66559100000001</v>
      </c>
      <c r="E922">
        <v>6.9674019999999999</v>
      </c>
      <c r="F922">
        <v>166.35935699999999</v>
      </c>
      <c r="G922">
        <v>10.40273</v>
      </c>
    </row>
    <row r="923" spans="1:9" x14ac:dyDescent="0.25">
      <c r="A923">
        <v>922</v>
      </c>
      <c r="D923">
        <v>178.66559100000001</v>
      </c>
      <c r="E923">
        <v>6.9674019999999999</v>
      </c>
      <c r="F923">
        <v>166.35935699999999</v>
      </c>
      <c r="G923">
        <v>10.40273</v>
      </c>
    </row>
    <row r="924" spans="1:9" x14ac:dyDescent="0.25">
      <c r="A924">
        <v>923</v>
      </c>
      <c r="D924">
        <v>178.66559100000001</v>
      </c>
      <c r="E924">
        <v>6.9674019999999999</v>
      </c>
      <c r="F924">
        <v>166.35935699999999</v>
      </c>
      <c r="G924">
        <v>10.40273</v>
      </c>
    </row>
    <row r="925" spans="1:9" x14ac:dyDescent="0.25">
      <c r="A925">
        <v>924</v>
      </c>
      <c r="D925">
        <v>178.66559100000001</v>
      </c>
      <c r="E925">
        <v>6.9674019999999999</v>
      </c>
      <c r="F925">
        <v>166.35935699999999</v>
      </c>
      <c r="G925">
        <v>10.40273</v>
      </c>
    </row>
    <row r="926" spans="1:9" x14ac:dyDescent="0.25">
      <c r="A926">
        <v>925</v>
      </c>
      <c r="B926">
        <v>186.33005800000001</v>
      </c>
      <c r="C926">
        <v>9.9998000000000005</v>
      </c>
      <c r="D926">
        <v>178.66559100000001</v>
      </c>
      <c r="E926">
        <v>6.9674019999999999</v>
      </c>
      <c r="F926">
        <v>166.35935699999999</v>
      </c>
      <c r="G926">
        <v>10.40273</v>
      </c>
    </row>
    <row r="927" spans="1:9" x14ac:dyDescent="0.25">
      <c r="A927">
        <v>926</v>
      </c>
      <c r="B927">
        <v>186.417552</v>
      </c>
      <c r="C927">
        <v>9.9672520000000002</v>
      </c>
      <c r="D927">
        <v>178.66559100000001</v>
      </c>
      <c r="E927">
        <v>6.9674019999999999</v>
      </c>
      <c r="F927">
        <v>166.35935699999999</v>
      </c>
      <c r="G927">
        <v>10.40273</v>
      </c>
    </row>
    <row r="928" spans="1:9" x14ac:dyDescent="0.25">
      <c r="A928">
        <v>927</v>
      </c>
      <c r="B928">
        <v>186.417552</v>
      </c>
      <c r="C928">
        <v>9.9672520000000002</v>
      </c>
      <c r="D928">
        <v>178.66559100000001</v>
      </c>
      <c r="E928">
        <v>6.9674019999999999</v>
      </c>
      <c r="F928">
        <v>166.35935699999999</v>
      </c>
      <c r="G928">
        <v>10.40273</v>
      </c>
      <c r="H928">
        <v>175.234565</v>
      </c>
      <c r="I928">
        <v>4.8240090000000002</v>
      </c>
    </row>
    <row r="929" spans="1:9" x14ac:dyDescent="0.25">
      <c r="A929">
        <v>928</v>
      </c>
      <c r="B929">
        <v>186.417552</v>
      </c>
      <c r="C929">
        <v>9.9672520000000002</v>
      </c>
      <c r="D929">
        <v>178.55484799999999</v>
      </c>
      <c r="E929">
        <v>6.99925</v>
      </c>
      <c r="F929">
        <v>166.06192099999998</v>
      </c>
      <c r="G929">
        <v>10.229039</v>
      </c>
      <c r="H929">
        <v>175.27411000000001</v>
      </c>
      <c r="I929">
        <v>4.7900609999999997</v>
      </c>
    </row>
    <row r="930" spans="1:9" x14ac:dyDescent="0.25">
      <c r="A930">
        <v>929</v>
      </c>
      <c r="B930">
        <v>186.417552</v>
      </c>
      <c r="C930">
        <v>9.9672520000000002</v>
      </c>
      <c r="H930">
        <v>175.27411000000001</v>
      </c>
      <c r="I930">
        <v>4.7900609999999997</v>
      </c>
    </row>
    <row r="931" spans="1:9" x14ac:dyDescent="0.25">
      <c r="A931">
        <v>930</v>
      </c>
      <c r="B931">
        <v>186.417552</v>
      </c>
      <c r="C931">
        <v>9.9672520000000002</v>
      </c>
      <c r="H931">
        <v>175.27411000000001</v>
      </c>
      <c r="I931">
        <v>4.7900609999999997</v>
      </c>
    </row>
    <row r="932" spans="1:9" x14ac:dyDescent="0.25">
      <c r="A932">
        <v>931</v>
      </c>
      <c r="B932">
        <v>186.417552</v>
      </c>
      <c r="C932">
        <v>9.9672520000000002</v>
      </c>
      <c r="H932">
        <v>175.27411000000001</v>
      </c>
      <c r="I932">
        <v>4.7900609999999997</v>
      </c>
    </row>
    <row r="933" spans="1:9" x14ac:dyDescent="0.25">
      <c r="A933">
        <v>932</v>
      </c>
      <c r="B933">
        <v>186.417552</v>
      </c>
      <c r="C933">
        <v>9.9672520000000002</v>
      </c>
      <c r="H933">
        <v>175.27411000000001</v>
      </c>
      <c r="I933">
        <v>4.7900609999999997</v>
      </c>
    </row>
    <row r="934" spans="1:9" x14ac:dyDescent="0.25">
      <c r="A934">
        <v>933</v>
      </c>
      <c r="B934">
        <v>186.417552</v>
      </c>
      <c r="C934">
        <v>9.9672520000000002</v>
      </c>
      <c r="H934">
        <v>175.27411000000001</v>
      </c>
      <c r="I934">
        <v>4.7900609999999997</v>
      </c>
    </row>
    <row r="935" spans="1:9" x14ac:dyDescent="0.25">
      <c r="A935">
        <v>934</v>
      </c>
      <c r="B935">
        <v>186.417552</v>
      </c>
      <c r="C935">
        <v>9.9672520000000002</v>
      </c>
      <c r="H935">
        <v>175.27411000000001</v>
      </c>
      <c r="I935">
        <v>4.7900609999999997</v>
      </c>
    </row>
    <row r="936" spans="1:9" x14ac:dyDescent="0.25">
      <c r="A936">
        <v>935</v>
      </c>
      <c r="B936">
        <v>186.417552</v>
      </c>
      <c r="C936">
        <v>9.9672520000000002</v>
      </c>
      <c r="H936">
        <v>175.27411000000001</v>
      </c>
      <c r="I936">
        <v>4.7900609999999997</v>
      </c>
    </row>
    <row r="937" spans="1:9" x14ac:dyDescent="0.25">
      <c r="A937">
        <v>936</v>
      </c>
      <c r="B937">
        <v>186.417552</v>
      </c>
      <c r="C937">
        <v>9.9672520000000002</v>
      </c>
      <c r="H937">
        <v>175.27411000000001</v>
      </c>
      <c r="I937">
        <v>4.7900609999999997</v>
      </c>
    </row>
    <row r="938" spans="1:9" x14ac:dyDescent="0.25">
      <c r="A938">
        <v>937</v>
      </c>
      <c r="B938">
        <v>186.417552</v>
      </c>
      <c r="C938">
        <v>9.9672520000000002</v>
      </c>
      <c r="H938">
        <v>175.27411000000001</v>
      </c>
      <c r="I938">
        <v>4.7900609999999997</v>
      </c>
    </row>
    <row r="939" spans="1:9" x14ac:dyDescent="0.25">
      <c r="A939">
        <v>938</v>
      </c>
      <c r="B939">
        <v>186.417552</v>
      </c>
      <c r="C939">
        <v>9.9672520000000002</v>
      </c>
      <c r="H939">
        <v>175.27411000000001</v>
      </c>
      <c r="I939">
        <v>4.7900609999999997</v>
      </c>
    </row>
    <row r="940" spans="1:9" x14ac:dyDescent="0.25">
      <c r="A940">
        <v>939</v>
      </c>
      <c r="B940">
        <v>186.417552</v>
      </c>
      <c r="C940">
        <v>9.9672520000000002</v>
      </c>
      <c r="H940">
        <v>175.27411000000001</v>
      </c>
      <c r="I940">
        <v>4.7900609999999997</v>
      </c>
    </row>
    <row r="941" spans="1:9" x14ac:dyDescent="0.25">
      <c r="A941">
        <v>940</v>
      </c>
      <c r="B941">
        <v>186.417552</v>
      </c>
      <c r="C941">
        <v>9.9672520000000002</v>
      </c>
      <c r="H941">
        <v>175.27411000000001</v>
      </c>
      <c r="I941">
        <v>4.7900609999999997</v>
      </c>
    </row>
    <row r="942" spans="1:9" x14ac:dyDescent="0.25">
      <c r="A942">
        <v>941</v>
      </c>
      <c r="B942">
        <v>186.417552</v>
      </c>
      <c r="C942">
        <v>9.9672520000000002</v>
      </c>
      <c r="H942">
        <v>175.27411000000001</v>
      </c>
      <c r="I942">
        <v>4.7900609999999997</v>
      </c>
    </row>
    <row r="943" spans="1:9" x14ac:dyDescent="0.25">
      <c r="A943">
        <v>942</v>
      </c>
      <c r="B943">
        <v>186.417552</v>
      </c>
      <c r="C943">
        <v>9.9672520000000002</v>
      </c>
      <c r="H943">
        <v>175.27411000000001</v>
      </c>
      <c r="I943">
        <v>4.7900609999999997</v>
      </c>
    </row>
    <row r="944" spans="1:9" x14ac:dyDescent="0.25">
      <c r="A944">
        <v>943</v>
      </c>
      <c r="B944">
        <v>186.417552</v>
      </c>
      <c r="C944">
        <v>9.9672520000000002</v>
      </c>
      <c r="F944">
        <v>181.37875199999999</v>
      </c>
      <c r="G944">
        <v>11.273636</v>
      </c>
      <c r="H944">
        <v>175.27411000000001</v>
      </c>
      <c r="I944">
        <v>4.7900609999999997</v>
      </c>
    </row>
    <row r="945" spans="1:9" x14ac:dyDescent="0.25">
      <c r="A945">
        <v>944</v>
      </c>
      <c r="B945">
        <v>186.417552</v>
      </c>
      <c r="C945">
        <v>9.9672520000000002</v>
      </c>
      <c r="D945">
        <v>195.57304600000001</v>
      </c>
      <c r="E945">
        <v>7.4207789999999996</v>
      </c>
      <c r="F945">
        <v>181.37875199999999</v>
      </c>
      <c r="G945">
        <v>11.273636</v>
      </c>
      <c r="H945">
        <v>175.234565</v>
      </c>
      <c r="I945">
        <v>4.8240090000000002</v>
      </c>
    </row>
    <row r="946" spans="1:9" x14ac:dyDescent="0.25">
      <c r="A946">
        <v>945</v>
      </c>
      <c r="B946">
        <v>186.33005800000001</v>
      </c>
      <c r="C946">
        <v>9.9998000000000005</v>
      </c>
      <c r="D946">
        <v>195.62299200000001</v>
      </c>
      <c r="E946">
        <v>7.3544830000000001</v>
      </c>
      <c r="F946">
        <v>181.37875199999999</v>
      </c>
      <c r="G946">
        <v>11.273636</v>
      </c>
      <c r="H946">
        <v>175.234565</v>
      </c>
      <c r="I946">
        <v>4.8240090000000002</v>
      </c>
    </row>
    <row r="947" spans="1:9" x14ac:dyDescent="0.25">
      <c r="A947">
        <v>946</v>
      </c>
      <c r="D947">
        <v>195.62299200000001</v>
      </c>
      <c r="E947">
        <v>7.3544830000000001</v>
      </c>
      <c r="F947">
        <v>181.37875199999999</v>
      </c>
      <c r="G947">
        <v>11.273636</v>
      </c>
    </row>
    <row r="948" spans="1:9" x14ac:dyDescent="0.25">
      <c r="A948">
        <v>947</v>
      </c>
      <c r="D948">
        <v>195.62299200000001</v>
      </c>
      <c r="E948">
        <v>7.3544830000000001</v>
      </c>
      <c r="F948">
        <v>181.37875199999999</v>
      </c>
      <c r="G948">
        <v>11.273636</v>
      </c>
    </row>
    <row r="949" spans="1:9" x14ac:dyDescent="0.25">
      <c r="A949">
        <v>948</v>
      </c>
      <c r="D949">
        <v>195.62299200000001</v>
      </c>
      <c r="E949">
        <v>7.3544830000000001</v>
      </c>
      <c r="F949">
        <v>181.37875199999999</v>
      </c>
      <c r="G949">
        <v>11.273636</v>
      </c>
    </row>
    <row r="950" spans="1:9" x14ac:dyDescent="0.25">
      <c r="A950">
        <v>949</v>
      </c>
      <c r="D950">
        <v>195.62299200000001</v>
      </c>
      <c r="E950">
        <v>7.3544830000000001</v>
      </c>
      <c r="F950">
        <v>181.37875199999999</v>
      </c>
      <c r="G950">
        <v>11.273636</v>
      </c>
    </row>
    <row r="951" spans="1:9" x14ac:dyDescent="0.25">
      <c r="A951">
        <v>950</v>
      </c>
      <c r="D951">
        <v>195.62299200000001</v>
      </c>
      <c r="E951">
        <v>7.3544830000000001</v>
      </c>
      <c r="F951">
        <v>181.37875199999999</v>
      </c>
      <c r="G951">
        <v>11.273636</v>
      </c>
    </row>
    <row r="952" spans="1:9" x14ac:dyDescent="0.25">
      <c r="A952">
        <v>951</v>
      </c>
      <c r="D952">
        <v>195.62299200000001</v>
      </c>
      <c r="E952">
        <v>7.3544830000000001</v>
      </c>
      <c r="F952">
        <v>181.37875199999999</v>
      </c>
      <c r="G952">
        <v>11.273636</v>
      </c>
    </row>
    <row r="953" spans="1:9" x14ac:dyDescent="0.25">
      <c r="A953">
        <v>952</v>
      </c>
      <c r="D953">
        <v>195.62299200000001</v>
      </c>
      <c r="E953">
        <v>7.3544830000000001</v>
      </c>
      <c r="F953">
        <v>181.37875199999999</v>
      </c>
      <c r="G953">
        <v>11.273636</v>
      </c>
    </row>
    <row r="954" spans="1:9" x14ac:dyDescent="0.25">
      <c r="A954">
        <v>953</v>
      </c>
      <c r="D954">
        <v>195.62299200000001</v>
      </c>
      <c r="E954">
        <v>7.3544830000000001</v>
      </c>
      <c r="F954">
        <v>181.37875199999999</v>
      </c>
      <c r="G954">
        <v>11.273636</v>
      </c>
    </row>
    <row r="955" spans="1:9" x14ac:dyDescent="0.25">
      <c r="A955">
        <v>954</v>
      </c>
      <c r="D955">
        <v>195.62299200000001</v>
      </c>
      <c r="E955">
        <v>7.3544830000000001</v>
      </c>
      <c r="F955">
        <v>181.37875199999999</v>
      </c>
      <c r="G955">
        <v>11.273636</v>
      </c>
    </row>
    <row r="956" spans="1:9" x14ac:dyDescent="0.25">
      <c r="A956">
        <v>955</v>
      </c>
      <c r="D956">
        <v>195.62299200000001</v>
      </c>
      <c r="E956">
        <v>7.3544830000000001</v>
      </c>
      <c r="F956">
        <v>181.37875199999999</v>
      </c>
      <c r="G956">
        <v>11.273636</v>
      </c>
    </row>
    <row r="957" spans="1:9" x14ac:dyDescent="0.25">
      <c r="A957">
        <v>956</v>
      </c>
      <c r="D957">
        <v>195.62299200000001</v>
      </c>
      <c r="E957">
        <v>7.3544830000000001</v>
      </c>
      <c r="F957">
        <v>181.37875199999999</v>
      </c>
      <c r="G957">
        <v>11.273636</v>
      </c>
    </row>
    <row r="958" spans="1:9" x14ac:dyDescent="0.25">
      <c r="A958">
        <v>957</v>
      </c>
      <c r="D958">
        <v>195.62299200000001</v>
      </c>
      <c r="E958">
        <v>7.3544830000000001</v>
      </c>
      <c r="F958">
        <v>181.37875199999999</v>
      </c>
      <c r="G958">
        <v>11.273636</v>
      </c>
    </row>
    <row r="959" spans="1:9" x14ac:dyDescent="0.25">
      <c r="A959">
        <v>958</v>
      </c>
      <c r="D959">
        <v>195.62299200000001</v>
      </c>
      <c r="E959">
        <v>7.3544830000000001</v>
      </c>
      <c r="F959">
        <v>181.37875199999999</v>
      </c>
      <c r="G959">
        <v>11.273636</v>
      </c>
    </row>
    <row r="960" spans="1:9" x14ac:dyDescent="0.25">
      <c r="A960">
        <v>959</v>
      </c>
      <c r="B960">
        <v>202.89263</v>
      </c>
      <c r="C960">
        <v>9.3819809999999997</v>
      </c>
      <c r="D960">
        <v>195.62299200000001</v>
      </c>
      <c r="E960">
        <v>7.3544830000000001</v>
      </c>
      <c r="F960">
        <v>181.37875199999999</v>
      </c>
      <c r="G960">
        <v>11.273636</v>
      </c>
    </row>
    <row r="961" spans="1:9" x14ac:dyDescent="0.25">
      <c r="A961">
        <v>960</v>
      </c>
      <c r="B961">
        <v>203.08426900000001</v>
      </c>
      <c r="C961">
        <v>9.2898359999999993</v>
      </c>
      <c r="D961">
        <v>195.62299200000001</v>
      </c>
      <c r="E961">
        <v>7.3544830000000001</v>
      </c>
      <c r="F961">
        <v>181.37875199999999</v>
      </c>
      <c r="G961">
        <v>11.273636</v>
      </c>
    </row>
    <row r="962" spans="1:9" x14ac:dyDescent="0.25">
      <c r="A962">
        <v>961</v>
      </c>
      <c r="B962">
        <v>203.08426900000001</v>
      </c>
      <c r="C962">
        <v>9.2898359999999993</v>
      </c>
      <c r="D962">
        <v>195.62299200000001</v>
      </c>
      <c r="E962">
        <v>7.3544830000000001</v>
      </c>
      <c r="F962">
        <v>181.37875199999999</v>
      </c>
      <c r="G962">
        <v>11.273636</v>
      </c>
    </row>
    <row r="963" spans="1:9" x14ac:dyDescent="0.25">
      <c r="A963">
        <v>962</v>
      </c>
      <c r="B963">
        <v>203.08426900000001</v>
      </c>
      <c r="C963">
        <v>9.2898359999999993</v>
      </c>
      <c r="D963">
        <v>195.62299200000001</v>
      </c>
      <c r="E963">
        <v>7.3544830000000001</v>
      </c>
      <c r="H963">
        <v>191.808684</v>
      </c>
      <c r="I963">
        <v>5.9247540000000001</v>
      </c>
    </row>
    <row r="964" spans="1:9" x14ac:dyDescent="0.25">
      <c r="A964">
        <v>963</v>
      </c>
      <c r="B964">
        <v>203.08426900000001</v>
      </c>
      <c r="C964">
        <v>9.2898359999999993</v>
      </c>
      <c r="D964">
        <v>195.57304600000001</v>
      </c>
      <c r="E964">
        <v>7.4207789999999996</v>
      </c>
      <c r="H964">
        <v>191.89237900000001</v>
      </c>
      <c r="I964">
        <v>5.8545579999999999</v>
      </c>
    </row>
    <row r="965" spans="1:9" x14ac:dyDescent="0.25">
      <c r="A965">
        <v>964</v>
      </c>
      <c r="B965">
        <v>203.08426900000001</v>
      </c>
      <c r="C965">
        <v>9.2898359999999993</v>
      </c>
      <c r="H965">
        <v>191.89237900000001</v>
      </c>
      <c r="I965">
        <v>5.8545579999999999</v>
      </c>
    </row>
    <row r="966" spans="1:9" x14ac:dyDescent="0.25">
      <c r="A966">
        <v>965</v>
      </c>
      <c r="B966">
        <v>203.08426900000001</v>
      </c>
      <c r="C966">
        <v>9.2898359999999993</v>
      </c>
      <c r="H966">
        <v>191.89237900000001</v>
      </c>
      <c r="I966">
        <v>5.8545579999999999</v>
      </c>
    </row>
    <row r="967" spans="1:9" x14ac:dyDescent="0.25">
      <c r="A967">
        <v>966</v>
      </c>
      <c r="B967">
        <v>203.08426900000001</v>
      </c>
      <c r="C967">
        <v>9.2898359999999993</v>
      </c>
      <c r="H967">
        <v>191.89237900000001</v>
      </c>
      <c r="I967">
        <v>5.8545579999999999</v>
      </c>
    </row>
    <row r="968" spans="1:9" x14ac:dyDescent="0.25">
      <c r="A968">
        <v>967</v>
      </c>
      <c r="B968">
        <v>203.08426900000001</v>
      </c>
      <c r="C968">
        <v>9.2898359999999993</v>
      </c>
      <c r="H968">
        <v>191.89237900000001</v>
      </c>
      <c r="I968">
        <v>5.8545579999999999</v>
      </c>
    </row>
    <row r="969" spans="1:9" x14ac:dyDescent="0.25">
      <c r="A969">
        <v>968</v>
      </c>
      <c r="B969">
        <v>203.08426900000001</v>
      </c>
      <c r="C969">
        <v>9.2898359999999993</v>
      </c>
      <c r="H969">
        <v>191.89237900000001</v>
      </c>
      <c r="I969">
        <v>5.8545579999999999</v>
      </c>
    </row>
    <row r="970" spans="1:9" x14ac:dyDescent="0.25">
      <c r="A970">
        <v>969</v>
      </c>
      <c r="B970">
        <v>203.08426900000001</v>
      </c>
      <c r="C970">
        <v>9.2898359999999993</v>
      </c>
      <c r="H970">
        <v>191.89237900000001</v>
      </c>
      <c r="I970">
        <v>5.8545579999999999</v>
      </c>
    </row>
    <row r="971" spans="1:9" x14ac:dyDescent="0.25">
      <c r="A971">
        <v>970</v>
      </c>
      <c r="B971">
        <v>203.08426900000001</v>
      </c>
      <c r="C971">
        <v>9.2898359999999993</v>
      </c>
      <c r="H971">
        <v>191.89237900000001</v>
      </c>
      <c r="I971">
        <v>5.8545579999999999</v>
      </c>
    </row>
    <row r="972" spans="1:9" x14ac:dyDescent="0.25">
      <c r="A972">
        <v>971</v>
      </c>
      <c r="B972">
        <v>203.08426900000001</v>
      </c>
      <c r="C972">
        <v>9.2898359999999993</v>
      </c>
      <c r="H972">
        <v>191.89237900000001</v>
      </c>
      <c r="I972">
        <v>5.8545579999999999</v>
      </c>
    </row>
    <row r="973" spans="1:9" x14ac:dyDescent="0.25">
      <c r="A973">
        <v>972</v>
      </c>
      <c r="B973">
        <v>203.08426900000001</v>
      </c>
      <c r="C973">
        <v>9.2898359999999993</v>
      </c>
      <c r="H973">
        <v>191.89237900000001</v>
      </c>
      <c r="I973">
        <v>5.8545579999999999</v>
      </c>
    </row>
    <row r="974" spans="1:9" x14ac:dyDescent="0.25">
      <c r="A974">
        <v>973</v>
      </c>
      <c r="B974">
        <v>203.08426900000001</v>
      </c>
      <c r="C974">
        <v>9.2898359999999993</v>
      </c>
      <c r="H974">
        <v>191.89237900000001</v>
      </c>
      <c r="I974">
        <v>5.8545579999999999</v>
      </c>
    </row>
    <row r="975" spans="1:9" x14ac:dyDescent="0.25">
      <c r="A975">
        <v>974</v>
      </c>
      <c r="B975">
        <v>203.08426900000001</v>
      </c>
      <c r="C975">
        <v>9.2898359999999993</v>
      </c>
      <c r="H975">
        <v>191.89237900000001</v>
      </c>
      <c r="I975">
        <v>5.8545579999999999</v>
      </c>
    </row>
    <row r="976" spans="1:9" x14ac:dyDescent="0.25">
      <c r="A976">
        <v>975</v>
      </c>
      <c r="B976">
        <v>203.08426900000001</v>
      </c>
      <c r="C976">
        <v>9.2898359999999993</v>
      </c>
      <c r="H976">
        <v>191.89237900000001</v>
      </c>
      <c r="I976">
        <v>5.8545579999999999</v>
      </c>
    </row>
    <row r="977" spans="1:9" x14ac:dyDescent="0.25">
      <c r="A977">
        <v>976</v>
      </c>
      <c r="B977">
        <v>203.08426900000001</v>
      </c>
      <c r="C977">
        <v>9.2898359999999993</v>
      </c>
      <c r="H977">
        <v>191.808684</v>
      </c>
      <c r="I977">
        <v>5.9247540000000001</v>
      </c>
    </row>
    <row r="978" spans="1:9" x14ac:dyDescent="0.25">
      <c r="A978">
        <v>977</v>
      </c>
      <c r="B978">
        <v>202.89263</v>
      </c>
      <c r="C978">
        <v>9.3819809999999997</v>
      </c>
      <c r="D978">
        <v>212.12344200000001</v>
      </c>
      <c r="E978">
        <v>8.3764579999999995</v>
      </c>
      <c r="F978">
        <v>199.433154</v>
      </c>
      <c r="G978">
        <v>11.375082000000001</v>
      </c>
      <c r="H978">
        <v>191.808684</v>
      </c>
      <c r="I978">
        <v>5.9247540000000001</v>
      </c>
    </row>
    <row r="979" spans="1:9" x14ac:dyDescent="0.25">
      <c r="A979">
        <v>978</v>
      </c>
      <c r="D979">
        <v>212.12344200000001</v>
      </c>
      <c r="E979">
        <v>8.3764579999999995</v>
      </c>
      <c r="F979">
        <v>199.45055299999999</v>
      </c>
      <c r="G979">
        <v>11.418779000000001</v>
      </c>
    </row>
    <row r="980" spans="1:9" x14ac:dyDescent="0.25">
      <c r="A980">
        <v>979</v>
      </c>
      <c r="D980">
        <v>212.12344200000001</v>
      </c>
      <c r="E980">
        <v>8.3764579999999995</v>
      </c>
      <c r="F980">
        <v>199.45055299999999</v>
      </c>
      <c r="G980">
        <v>11.418779000000001</v>
      </c>
    </row>
    <row r="981" spans="1:9" x14ac:dyDescent="0.25">
      <c r="A981">
        <v>980</v>
      </c>
      <c r="D981">
        <v>212.12344200000001</v>
      </c>
      <c r="E981">
        <v>8.3764579999999995</v>
      </c>
      <c r="F981">
        <v>199.45055299999999</v>
      </c>
      <c r="G981">
        <v>11.418779000000001</v>
      </c>
    </row>
    <row r="982" spans="1:9" x14ac:dyDescent="0.25">
      <c r="A982">
        <v>981</v>
      </c>
      <c r="D982">
        <v>212.12344200000001</v>
      </c>
      <c r="E982">
        <v>8.3764579999999995</v>
      </c>
      <c r="F982">
        <v>199.45055299999999</v>
      </c>
      <c r="G982">
        <v>11.418779000000001</v>
      </c>
    </row>
    <row r="983" spans="1:9" x14ac:dyDescent="0.25">
      <c r="A983">
        <v>982</v>
      </c>
      <c r="D983">
        <v>212.12344200000001</v>
      </c>
      <c r="E983">
        <v>8.3764579999999995</v>
      </c>
      <c r="F983">
        <v>199.45055299999999</v>
      </c>
      <c r="G983">
        <v>11.418779000000001</v>
      </c>
    </row>
    <row r="984" spans="1:9" x14ac:dyDescent="0.25">
      <c r="A984">
        <v>983</v>
      </c>
      <c r="D984">
        <v>212.12344200000001</v>
      </c>
      <c r="E984">
        <v>8.3764579999999995</v>
      </c>
      <c r="F984">
        <v>199.45055299999999</v>
      </c>
      <c r="G984">
        <v>11.418779000000001</v>
      </c>
    </row>
    <row r="985" spans="1:9" x14ac:dyDescent="0.25">
      <c r="A985">
        <v>984</v>
      </c>
      <c r="D985">
        <v>212.12344200000001</v>
      </c>
      <c r="E985">
        <v>8.3764579999999995</v>
      </c>
      <c r="F985">
        <v>199.45055299999999</v>
      </c>
      <c r="G985">
        <v>11.418779000000001</v>
      </c>
    </row>
    <row r="986" spans="1:9" x14ac:dyDescent="0.25">
      <c r="A986">
        <v>985</v>
      </c>
      <c r="D986">
        <v>212.12344200000001</v>
      </c>
      <c r="E986">
        <v>8.3764579999999995</v>
      </c>
      <c r="F986">
        <v>199.45055299999999</v>
      </c>
      <c r="G986">
        <v>11.418779000000001</v>
      </c>
    </row>
    <row r="987" spans="1:9" x14ac:dyDescent="0.25">
      <c r="A987">
        <v>986</v>
      </c>
      <c r="D987">
        <v>212.12344200000001</v>
      </c>
      <c r="E987">
        <v>8.3764579999999995</v>
      </c>
      <c r="F987">
        <v>199.45055299999999</v>
      </c>
      <c r="G987">
        <v>11.418779000000001</v>
      </c>
    </row>
    <row r="988" spans="1:9" x14ac:dyDescent="0.25">
      <c r="A988">
        <v>987</v>
      </c>
      <c r="D988">
        <v>212.12344200000001</v>
      </c>
      <c r="E988">
        <v>8.3764579999999995</v>
      </c>
      <c r="F988">
        <v>199.45055299999999</v>
      </c>
      <c r="G988">
        <v>11.418779000000001</v>
      </c>
    </row>
    <row r="989" spans="1:9" x14ac:dyDescent="0.25">
      <c r="A989">
        <v>988</v>
      </c>
      <c r="D989">
        <v>212.12344200000001</v>
      </c>
      <c r="E989">
        <v>8.3764579999999995</v>
      </c>
      <c r="F989">
        <v>199.45055299999999</v>
      </c>
      <c r="G989">
        <v>11.418779000000001</v>
      </c>
    </row>
    <row r="990" spans="1:9" x14ac:dyDescent="0.25">
      <c r="A990">
        <v>989</v>
      </c>
      <c r="D990">
        <v>212.12344200000001</v>
      </c>
      <c r="E990">
        <v>8.3764579999999995</v>
      </c>
      <c r="F990">
        <v>199.45055299999999</v>
      </c>
      <c r="G990">
        <v>11.418779000000001</v>
      </c>
    </row>
    <row r="991" spans="1:9" x14ac:dyDescent="0.25">
      <c r="A991">
        <v>990</v>
      </c>
      <c r="D991">
        <v>212.12344200000001</v>
      </c>
      <c r="E991">
        <v>8.3764579999999995</v>
      </c>
      <c r="F991">
        <v>199.45055299999999</v>
      </c>
      <c r="G991">
        <v>11.418779000000001</v>
      </c>
    </row>
    <row r="992" spans="1:9" x14ac:dyDescent="0.25">
      <c r="A992">
        <v>991</v>
      </c>
      <c r="D992">
        <v>212.12344200000001</v>
      </c>
      <c r="E992">
        <v>8.3764579999999995</v>
      </c>
      <c r="F992">
        <v>199.45055299999999</v>
      </c>
      <c r="G992">
        <v>11.418779000000001</v>
      </c>
    </row>
    <row r="993" spans="1:60" x14ac:dyDescent="0.25">
      <c r="A993">
        <v>992</v>
      </c>
      <c r="B993">
        <v>217.89877200000001</v>
      </c>
      <c r="C993">
        <v>10.540063</v>
      </c>
      <c r="D993">
        <v>212.12344200000001</v>
      </c>
      <c r="E993">
        <v>8.3764579999999995</v>
      </c>
      <c r="F993">
        <v>199.45055299999999</v>
      </c>
      <c r="G993">
        <v>11.418779000000001</v>
      </c>
    </row>
    <row r="994" spans="1:60" x14ac:dyDescent="0.25">
      <c r="A994">
        <v>993</v>
      </c>
      <c r="B994">
        <v>218.01480000000001</v>
      </c>
      <c r="C994">
        <v>10.520433000000001</v>
      </c>
      <c r="D994">
        <v>212.12344200000001</v>
      </c>
      <c r="E994">
        <v>8.3764579999999995</v>
      </c>
      <c r="F994">
        <v>199.45055299999999</v>
      </c>
      <c r="G994">
        <v>11.418779000000001</v>
      </c>
    </row>
    <row r="995" spans="1:60" x14ac:dyDescent="0.25">
      <c r="A995">
        <v>994</v>
      </c>
      <c r="B995">
        <v>218.01480000000001</v>
      </c>
      <c r="C995">
        <v>10.520433000000001</v>
      </c>
      <c r="D995">
        <v>212.12344200000001</v>
      </c>
      <c r="E995">
        <v>8.3764579999999995</v>
      </c>
      <c r="F995">
        <v>199.45055299999999</v>
      </c>
      <c r="G995">
        <v>11.418779000000001</v>
      </c>
    </row>
    <row r="996" spans="1:60" x14ac:dyDescent="0.25">
      <c r="A996">
        <v>995</v>
      </c>
      <c r="B996">
        <v>218.01480000000001</v>
      </c>
      <c r="C996">
        <v>10.520433000000001</v>
      </c>
      <c r="D996">
        <v>212.12344200000001</v>
      </c>
      <c r="E996">
        <v>8.3764579999999995</v>
      </c>
      <c r="F996">
        <v>199.45055299999999</v>
      </c>
      <c r="G996">
        <v>11.418779000000001</v>
      </c>
    </row>
    <row r="997" spans="1:60" x14ac:dyDescent="0.25">
      <c r="A997">
        <v>996</v>
      </c>
      <c r="B997">
        <v>218.01480000000001</v>
      </c>
      <c r="C997">
        <v>10.520433000000001</v>
      </c>
      <c r="D997">
        <v>212.12344200000001</v>
      </c>
      <c r="E997">
        <v>8.3764579999999995</v>
      </c>
      <c r="F997">
        <v>199.45055299999999</v>
      </c>
      <c r="G997">
        <v>11.418779000000001</v>
      </c>
    </row>
    <row r="998" spans="1:60" x14ac:dyDescent="0.25">
      <c r="A998">
        <v>997</v>
      </c>
      <c r="B998">
        <v>218.01480000000001</v>
      </c>
      <c r="C998">
        <v>10.520433000000001</v>
      </c>
      <c r="F998">
        <v>199.43370299999998</v>
      </c>
      <c r="G998">
        <v>11.355283</v>
      </c>
      <c r="H998">
        <v>207.85862599999999</v>
      </c>
      <c r="I998">
        <v>4.9475030000000002</v>
      </c>
    </row>
    <row r="999" spans="1:60" x14ac:dyDescent="0.25">
      <c r="A999">
        <v>998</v>
      </c>
      <c r="B999">
        <v>218.01480000000001</v>
      </c>
      <c r="C999">
        <v>10.520433000000001</v>
      </c>
      <c r="F999">
        <v>199.433154</v>
      </c>
      <c r="G999">
        <v>11.375082000000001</v>
      </c>
      <c r="H999">
        <v>207.92927800000001</v>
      </c>
      <c r="I999">
        <v>4.8868559999999999</v>
      </c>
    </row>
    <row r="1000" spans="1:60" x14ac:dyDescent="0.25">
      <c r="A1000">
        <v>999</v>
      </c>
      <c r="B1000">
        <v>218.01480000000001</v>
      </c>
      <c r="C1000">
        <v>10.520433000000001</v>
      </c>
      <c r="F1000">
        <v>199.433154</v>
      </c>
      <c r="G1000">
        <v>11.375082000000001</v>
      </c>
      <c r="H1000">
        <v>207.92927800000001</v>
      </c>
      <c r="I1000">
        <v>4.8868559999999999</v>
      </c>
    </row>
    <row r="1001" spans="1:60" x14ac:dyDescent="0.25">
      <c r="A1001">
        <v>1000</v>
      </c>
      <c r="B1001">
        <v>218.01480000000001</v>
      </c>
      <c r="C1001">
        <v>10.520433000000001</v>
      </c>
      <c r="H1001">
        <v>207.92927800000001</v>
      </c>
      <c r="I1001">
        <v>4.8868559999999999</v>
      </c>
    </row>
    <row r="1002" spans="1:60" x14ac:dyDescent="0.25">
      <c r="A1002">
        <v>1001</v>
      </c>
      <c r="B1002">
        <v>218.01480000000001</v>
      </c>
      <c r="C1002">
        <v>10.520433000000001</v>
      </c>
      <c r="H1002">
        <v>207.92927800000001</v>
      </c>
      <c r="I1002">
        <v>4.8868559999999999</v>
      </c>
    </row>
    <row r="1003" spans="1:60" x14ac:dyDescent="0.25">
      <c r="A1003">
        <v>1002</v>
      </c>
      <c r="B1003">
        <v>218.01480000000001</v>
      </c>
      <c r="C1003">
        <v>10.520433000000001</v>
      </c>
      <c r="H1003">
        <v>207.92927800000001</v>
      </c>
      <c r="I1003">
        <v>4.8868559999999999</v>
      </c>
      <c r="BG1003">
        <v>221.29735400000001</v>
      </c>
      <c r="BH1003">
        <v>5.84741</v>
      </c>
    </row>
    <row r="1004" spans="1:60" x14ac:dyDescent="0.25">
      <c r="A1004">
        <v>1003</v>
      </c>
      <c r="B1004">
        <v>218.01480000000001</v>
      </c>
      <c r="C1004">
        <v>10.520433000000001</v>
      </c>
      <c r="H1004">
        <v>207.92927800000001</v>
      </c>
      <c r="I1004">
        <v>4.8868559999999999</v>
      </c>
      <c r="BG1004">
        <v>221.309977</v>
      </c>
      <c r="BH1004">
        <v>5.833602</v>
      </c>
    </row>
    <row r="1005" spans="1:60" x14ac:dyDescent="0.25">
      <c r="A1005">
        <v>1004</v>
      </c>
      <c r="B1005">
        <v>218.01480000000001</v>
      </c>
      <c r="C1005">
        <v>10.520433000000001</v>
      </c>
      <c r="H1005">
        <v>207.92927800000001</v>
      </c>
      <c r="I1005">
        <v>4.8868559999999999</v>
      </c>
      <c r="BG1005">
        <v>221.309977</v>
      </c>
      <c r="BH1005">
        <v>5.833602</v>
      </c>
    </row>
    <row r="1006" spans="1:60" x14ac:dyDescent="0.25">
      <c r="A1006">
        <v>1005</v>
      </c>
      <c r="B1006">
        <v>218.01480000000001</v>
      </c>
      <c r="C1006">
        <v>10.520433000000001</v>
      </c>
      <c r="H1006">
        <v>207.92927800000001</v>
      </c>
      <c r="I1006">
        <v>4.8868559999999999</v>
      </c>
      <c r="BG1006">
        <v>221.309977</v>
      </c>
      <c r="BH1006">
        <v>5.833602</v>
      </c>
    </row>
    <row r="1007" spans="1:60" x14ac:dyDescent="0.25">
      <c r="A1007">
        <v>1006</v>
      </c>
      <c r="B1007">
        <v>218.01480000000001</v>
      </c>
      <c r="C1007">
        <v>10.520433000000001</v>
      </c>
      <c r="H1007">
        <v>207.92927800000001</v>
      </c>
      <c r="I1007">
        <v>4.8868559999999999</v>
      </c>
      <c r="BG1007">
        <v>221.309977</v>
      </c>
      <c r="BH1007">
        <v>5.833602</v>
      </c>
    </row>
    <row r="1008" spans="1:60" x14ac:dyDescent="0.25">
      <c r="A1008">
        <v>1007</v>
      </c>
      <c r="B1008">
        <v>218.01480000000001</v>
      </c>
      <c r="C1008">
        <v>10.520433000000001</v>
      </c>
      <c r="H1008">
        <v>207.92927800000001</v>
      </c>
      <c r="I1008">
        <v>4.8868559999999999</v>
      </c>
      <c r="BG1008">
        <v>221.309977</v>
      </c>
      <c r="BH1008">
        <v>5.833602</v>
      </c>
    </row>
    <row r="1009" spans="1:60" x14ac:dyDescent="0.25">
      <c r="A1009">
        <v>1008</v>
      </c>
      <c r="B1009">
        <v>218.01480000000001</v>
      </c>
      <c r="C1009">
        <v>10.520433000000001</v>
      </c>
      <c r="H1009">
        <v>207.92927800000001</v>
      </c>
      <c r="I1009">
        <v>4.8868559999999999</v>
      </c>
      <c r="BG1009">
        <v>221.309977</v>
      </c>
      <c r="BH1009">
        <v>5.833602</v>
      </c>
    </row>
    <row r="1010" spans="1:60" x14ac:dyDescent="0.25">
      <c r="A1010">
        <v>1009</v>
      </c>
      <c r="B1010">
        <v>218.01480000000001</v>
      </c>
      <c r="C1010">
        <v>10.520433000000001</v>
      </c>
      <c r="H1010">
        <v>207.92927800000001</v>
      </c>
      <c r="I1010">
        <v>4.8868559999999999</v>
      </c>
      <c r="BG1010">
        <v>221.309977</v>
      </c>
      <c r="BH1010">
        <v>5.833602</v>
      </c>
    </row>
    <row r="1011" spans="1:60" x14ac:dyDescent="0.25">
      <c r="A1011">
        <v>1010</v>
      </c>
      <c r="B1011">
        <v>218.01480000000001</v>
      </c>
      <c r="C1011">
        <v>10.520433000000001</v>
      </c>
      <c r="H1011">
        <v>207.92927800000001</v>
      </c>
      <c r="I1011">
        <v>4.8868559999999999</v>
      </c>
      <c r="BG1011">
        <v>221.309977</v>
      </c>
      <c r="BH1011">
        <v>5.833602</v>
      </c>
    </row>
    <row r="1012" spans="1:60" x14ac:dyDescent="0.25">
      <c r="A1012">
        <v>1011</v>
      </c>
      <c r="B1012">
        <v>218.01480000000001</v>
      </c>
      <c r="C1012">
        <v>10.520433000000001</v>
      </c>
      <c r="H1012">
        <v>207.92927800000001</v>
      </c>
      <c r="I1012">
        <v>4.8868559999999999</v>
      </c>
      <c r="BG1012">
        <v>221.309977</v>
      </c>
      <c r="BH1012">
        <v>5.833602</v>
      </c>
    </row>
    <row r="1013" spans="1:60" x14ac:dyDescent="0.25">
      <c r="A1013">
        <v>1012</v>
      </c>
      <c r="B1013">
        <v>218.01480000000001</v>
      </c>
      <c r="C1013">
        <v>10.520433000000001</v>
      </c>
      <c r="D1013">
        <v>225.16885400000001</v>
      </c>
      <c r="E1013">
        <v>7.9529500000000004</v>
      </c>
      <c r="H1013">
        <v>207.92927800000001</v>
      </c>
      <c r="I1013">
        <v>4.8868559999999999</v>
      </c>
      <c r="BG1013">
        <v>221.309977</v>
      </c>
      <c r="BH1013">
        <v>5.833602</v>
      </c>
    </row>
    <row r="1014" spans="1:60" x14ac:dyDescent="0.25">
      <c r="A1014">
        <v>1013</v>
      </c>
      <c r="B1014">
        <v>218.01480000000001</v>
      </c>
      <c r="C1014">
        <v>10.520433000000001</v>
      </c>
      <c r="D1014">
        <v>225.25422399999999</v>
      </c>
      <c r="E1014">
        <v>7.7781370000000001</v>
      </c>
      <c r="H1014">
        <v>207.92927800000001</v>
      </c>
      <c r="I1014">
        <v>4.8868559999999999</v>
      </c>
      <c r="BG1014">
        <v>221.309977</v>
      </c>
      <c r="BH1014">
        <v>5.833602</v>
      </c>
    </row>
    <row r="1015" spans="1:60" x14ac:dyDescent="0.25">
      <c r="A1015">
        <v>1014</v>
      </c>
      <c r="B1015">
        <v>217.89877200000001</v>
      </c>
      <c r="C1015">
        <v>10.540063</v>
      </c>
      <c r="D1015">
        <v>225.25422399999999</v>
      </c>
      <c r="E1015">
        <v>7.7781370000000001</v>
      </c>
      <c r="F1015">
        <v>215.268845</v>
      </c>
      <c r="G1015">
        <v>12.315348999999999</v>
      </c>
      <c r="H1015">
        <v>207.92927800000001</v>
      </c>
      <c r="I1015">
        <v>4.8868559999999999</v>
      </c>
      <c r="BG1015">
        <v>221.309977</v>
      </c>
      <c r="BH1015">
        <v>5.833602</v>
      </c>
    </row>
    <row r="1016" spans="1:60" x14ac:dyDescent="0.25">
      <c r="A1016">
        <v>1015</v>
      </c>
      <c r="D1016">
        <v>225.25422399999999</v>
      </c>
      <c r="E1016">
        <v>7.7781370000000001</v>
      </c>
      <c r="F1016">
        <v>215.268845</v>
      </c>
      <c r="G1016">
        <v>12.315348999999999</v>
      </c>
      <c r="H1016">
        <v>207.85862599999999</v>
      </c>
      <c r="I1016">
        <v>4.9475030000000002</v>
      </c>
      <c r="BG1016">
        <v>221.309977</v>
      </c>
      <c r="BH1016">
        <v>5.833602</v>
      </c>
    </row>
    <row r="1017" spans="1:60" x14ac:dyDescent="0.25">
      <c r="A1017">
        <v>1016</v>
      </c>
      <c r="D1017">
        <v>225.25422399999999</v>
      </c>
      <c r="E1017">
        <v>7.7781370000000001</v>
      </c>
      <c r="F1017">
        <v>215.268845</v>
      </c>
      <c r="G1017">
        <v>12.315348999999999</v>
      </c>
      <c r="H1017">
        <v>207.85862599999999</v>
      </c>
      <c r="I1017">
        <v>4.9475030000000002</v>
      </c>
      <c r="BG1017">
        <v>221.309977</v>
      </c>
      <c r="BH1017">
        <v>5.833602</v>
      </c>
    </row>
    <row r="1018" spans="1:60" x14ac:dyDescent="0.25">
      <c r="A1018">
        <v>1017</v>
      </c>
      <c r="D1018">
        <v>225.25422399999999</v>
      </c>
      <c r="E1018">
        <v>7.7781370000000001</v>
      </c>
      <c r="F1018">
        <v>215.268845</v>
      </c>
      <c r="G1018">
        <v>12.315348999999999</v>
      </c>
      <c r="H1018">
        <v>207.85862599999999</v>
      </c>
      <c r="I1018">
        <v>4.9475030000000002</v>
      </c>
      <c r="BG1018">
        <v>221.309977</v>
      </c>
      <c r="BH1018">
        <v>5.833602</v>
      </c>
    </row>
    <row r="1019" spans="1:60" x14ac:dyDescent="0.25">
      <c r="A1019">
        <v>1018</v>
      </c>
      <c r="D1019">
        <v>225.25422399999999</v>
      </c>
      <c r="E1019">
        <v>7.7781370000000001</v>
      </c>
      <c r="F1019">
        <v>215.268845</v>
      </c>
      <c r="G1019">
        <v>12.315348999999999</v>
      </c>
      <c r="BG1019">
        <v>221.309977</v>
      </c>
      <c r="BH1019">
        <v>5.833602</v>
      </c>
    </row>
    <row r="1020" spans="1:60" x14ac:dyDescent="0.25">
      <c r="A1020">
        <v>1019</v>
      </c>
      <c r="D1020">
        <v>225.25422399999999</v>
      </c>
      <c r="E1020">
        <v>7.7781370000000001</v>
      </c>
      <c r="F1020">
        <v>215.268845</v>
      </c>
      <c r="G1020">
        <v>12.315348999999999</v>
      </c>
      <c r="BG1020">
        <v>221.309977</v>
      </c>
      <c r="BH1020">
        <v>5.833602</v>
      </c>
    </row>
    <row r="1021" spans="1:60" x14ac:dyDescent="0.25">
      <c r="A1021">
        <v>1020</v>
      </c>
      <c r="D1021">
        <v>225.25422399999999</v>
      </c>
      <c r="E1021">
        <v>7.7781370000000001</v>
      </c>
      <c r="F1021">
        <v>215.268845</v>
      </c>
      <c r="G1021">
        <v>12.315348999999999</v>
      </c>
      <c r="BG1021">
        <v>221.309977</v>
      </c>
      <c r="BH1021">
        <v>5.833602</v>
      </c>
    </row>
    <row r="1022" spans="1:60" x14ac:dyDescent="0.25">
      <c r="A1022">
        <v>1021</v>
      </c>
      <c r="D1022">
        <v>225.25422399999999</v>
      </c>
      <c r="E1022">
        <v>7.7781370000000001</v>
      </c>
      <c r="F1022">
        <v>215.268845</v>
      </c>
      <c r="G1022">
        <v>12.315348999999999</v>
      </c>
      <c r="BG1022">
        <v>221.309977</v>
      </c>
      <c r="BH1022">
        <v>5.833602</v>
      </c>
    </row>
    <row r="1023" spans="1:60" x14ac:dyDescent="0.25">
      <c r="A1023">
        <v>1022</v>
      </c>
      <c r="D1023">
        <v>225.25422399999999</v>
      </c>
      <c r="E1023">
        <v>7.7781370000000001</v>
      </c>
      <c r="F1023">
        <v>215.268845</v>
      </c>
      <c r="G1023">
        <v>12.315348999999999</v>
      </c>
      <c r="BG1023">
        <v>221.309977</v>
      </c>
      <c r="BH1023">
        <v>5.833602</v>
      </c>
    </row>
    <row r="1024" spans="1:60" x14ac:dyDescent="0.25">
      <c r="A1024">
        <v>1023</v>
      </c>
      <c r="D1024">
        <v>225.25422399999999</v>
      </c>
      <c r="E1024">
        <v>7.7781370000000001</v>
      </c>
      <c r="F1024">
        <v>215.268845</v>
      </c>
      <c r="G1024">
        <v>12.315348999999999</v>
      </c>
      <c r="BG1024">
        <v>221.309977</v>
      </c>
      <c r="BH1024">
        <v>5.833602</v>
      </c>
    </row>
    <row r="1025" spans="1:60" x14ac:dyDescent="0.25">
      <c r="A1025">
        <v>1024</v>
      </c>
      <c r="D1025">
        <v>225.25422399999999</v>
      </c>
      <c r="E1025">
        <v>7.7781370000000001</v>
      </c>
      <c r="F1025">
        <v>215.268845</v>
      </c>
      <c r="G1025">
        <v>12.315348999999999</v>
      </c>
      <c r="BG1025">
        <v>221.309977</v>
      </c>
      <c r="BH1025">
        <v>5.833602</v>
      </c>
    </row>
    <row r="1026" spans="1:60" x14ac:dyDescent="0.25">
      <c r="A1026">
        <v>1025</v>
      </c>
      <c r="D1026">
        <v>225.25422399999999</v>
      </c>
      <c r="E1026">
        <v>7.7781370000000001</v>
      </c>
      <c r="F1026">
        <v>215.268845</v>
      </c>
      <c r="G1026">
        <v>12.315348999999999</v>
      </c>
      <c r="BG1026">
        <v>221.309977</v>
      </c>
      <c r="BH1026">
        <v>5.833602</v>
      </c>
    </row>
    <row r="1027" spans="1:60" x14ac:dyDescent="0.25">
      <c r="A1027">
        <v>1026</v>
      </c>
      <c r="D1027">
        <v>225.25422399999999</v>
      </c>
      <c r="E1027">
        <v>7.7781370000000001</v>
      </c>
      <c r="F1027">
        <v>215.268845</v>
      </c>
      <c r="G1027">
        <v>12.315348999999999</v>
      </c>
      <c r="BG1027">
        <v>221.29735400000001</v>
      </c>
      <c r="BH1027">
        <v>5.84741</v>
      </c>
    </row>
    <row r="1028" spans="1:60" x14ac:dyDescent="0.25">
      <c r="A1028">
        <v>1027</v>
      </c>
      <c r="D1028">
        <v>225.25422399999999</v>
      </c>
      <c r="E1028">
        <v>7.7781370000000001</v>
      </c>
      <c r="F1028">
        <v>215.268845</v>
      </c>
      <c r="G1028">
        <v>12.315348999999999</v>
      </c>
    </row>
    <row r="1029" spans="1:60" x14ac:dyDescent="0.25">
      <c r="A1029">
        <v>1028</v>
      </c>
      <c r="D1029">
        <v>225.25422399999999</v>
      </c>
      <c r="E1029">
        <v>7.7781370000000001</v>
      </c>
      <c r="F1029">
        <v>215.268845</v>
      </c>
      <c r="G1029">
        <v>12.315348999999999</v>
      </c>
    </row>
    <row r="1030" spans="1:60" x14ac:dyDescent="0.25">
      <c r="A1030">
        <v>1029</v>
      </c>
      <c r="D1030">
        <v>225.25422399999999</v>
      </c>
      <c r="E1030">
        <v>7.7781370000000001</v>
      </c>
      <c r="F1030">
        <v>215.268845</v>
      </c>
      <c r="G1030">
        <v>12.315348999999999</v>
      </c>
    </row>
    <row r="1031" spans="1:60" x14ac:dyDescent="0.25">
      <c r="A1031">
        <v>1030</v>
      </c>
      <c r="D1031">
        <v>225.25422399999999</v>
      </c>
      <c r="E1031">
        <v>7.7781370000000001</v>
      </c>
      <c r="F1031">
        <v>215.268845</v>
      </c>
      <c r="G1031">
        <v>12.315348999999999</v>
      </c>
    </row>
    <row r="1032" spans="1:60" x14ac:dyDescent="0.25">
      <c r="A1032">
        <v>1031</v>
      </c>
      <c r="D1032">
        <v>225.25422399999999</v>
      </c>
      <c r="E1032">
        <v>7.7781370000000001</v>
      </c>
      <c r="F1032">
        <v>215.268845</v>
      </c>
      <c r="G1032">
        <v>12.315348999999999</v>
      </c>
    </row>
    <row r="1033" spans="1:60" x14ac:dyDescent="0.25">
      <c r="A1033">
        <v>1032</v>
      </c>
      <c r="D1033">
        <v>225.25422399999999</v>
      </c>
      <c r="E1033">
        <v>7.7781370000000001</v>
      </c>
      <c r="F1033">
        <v>215.268845</v>
      </c>
      <c r="G1033">
        <v>12.315348999999999</v>
      </c>
    </row>
    <row r="1034" spans="1:60" x14ac:dyDescent="0.25">
      <c r="A1034">
        <v>1033</v>
      </c>
      <c r="B1034">
        <v>233.52800099999999</v>
      </c>
      <c r="C1034">
        <v>9.8293719999999993</v>
      </c>
      <c r="D1034">
        <v>225.25422399999999</v>
      </c>
      <c r="E1034">
        <v>7.7781370000000001</v>
      </c>
      <c r="F1034">
        <v>215.268845</v>
      </c>
      <c r="G1034">
        <v>12.315348999999999</v>
      </c>
      <c r="H1034">
        <v>221.29735400000001</v>
      </c>
      <c r="I1034">
        <v>5.84741</v>
      </c>
      <c r="N1034">
        <v>221.29735400000001</v>
      </c>
      <c r="O1034">
        <v>5.84741</v>
      </c>
    </row>
    <row r="1035" spans="1:60" x14ac:dyDescent="0.25">
      <c r="A1035">
        <v>1034</v>
      </c>
      <c r="B1035">
        <v>233.69184000000001</v>
      </c>
      <c r="C1035">
        <v>9.8223660000000006</v>
      </c>
      <c r="D1035">
        <v>225.25422399999999</v>
      </c>
      <c r="E1035">
        <v>7.7781370000000001</v>
      </c>
      <c r="F1035">
        <v>215.268845</v>
      </c>
      <c r="G1035">
        <v>12.315348999999999</v>
      </c>
      <c r="H1035">
        <v>221.309977</v>
      </c>
      <c r="I1035">
        <v>5.833602</v>
      </c>
      <c r="N1035">
        <v>221.309977</v>
      </c>
      <c r="O1035">
        <v>5.833602</v>
      </c>
    </row>
    <row r="1036" spans="1:60" x14ac:dyDescent="0.25">
      <c r="A1036">
        <v>1035</v>
      </c>
      <c r="B1036">
        <v>233.69184000000001</v>
      </c>
      <c r="C1036">
        <v>9.8223660000000006</v>
      </c>
      <c r="D1036">
        <v>225.25422399999999</v>
      </c>
      <c r="E1036">
        <v>7.7781370000000001</v>
      </c>
      <c r="F1036">
        <v>213.71848199999999</v>
      </c>
      <c r="G1036">
        <v>10.424279</v>
      </c>
      <c r="H1036">
        <v>221.309977</v>
      </c>
      <c r="I1036">
        <v>5.833602</v>
      </c>
      <c r="N1036">
        <v>221.309977</v>
      </c>
      <c r="O1036">
        <v>5.833602</v>
      </c>
    </row>
    <row r="1037" spans="1:60" x14ac:dyDescent="0.25">
      <c r="A1037">
        <v>1036</v>
      </c>
      <c r="B1037">
        <v>233.69184000000001</v>
      </c>
      <c r="C1037">
        <v>9.8223660000000006</v>
      </c>
      <c r="D1037">
        <v>225.16885400000001</v>
      </c>
      <c r="E1037">
        <v>7.9529500000000004</v>
      </c>
      <c r="F1037">
        <v>213.71848199999999</v>
      </c>
      <c r="G1037">
        <v>10.424279</v>
      </c>
      <c r="H1037">
        <v>221.309977</v>
      </c>
      <c r="I1037">
        <v>5.833602</v>
      </c>
      <c r="N1037">
        <v>221.309977</v>
      </c>
      <c r="O1037">
        <v>5.833602</v>
      </c>
    </row>
    <row r="1038" spans="1:60" x14ac:dyDescent="0.25">
      <c r="A1038">
        <v>1037</v>
      </c>
      <c r="B1038">
        <v>233.69184000000001</v>
      </c>
      <c r="C1038">
        <v>9.8223660000000006</v>
      </c>
      <c r="D1038">
        <v>225.16885400000001</v>
      </c>
      <c r="E1038">
        <v>7.9529500000000004</v>
      </c>
      <c r="F1038">
        <v>213.71848199999999</v>
      </c>
      <c r="G1038">
        <v>10.424279</v>
      </c>
      <c r="H1038">
        <v>221.309977</v>
      </c>
      <c r="I1038">
        <v>5.833602</v>
      </c>
      <c r="N1038">
        <v>221.309977</v>
      </c>
      <c r="O1038">
        <v>5.833602</v>
      </c>
    </row>
    <row r="1039" spans="1:60" x14ac:dyDescent="0.25">
      <c r="A1039">
        <v>1038</v>
      </c>
      <c r="B1039">
        <v>233.69184000000001</v>
      </c>
      <c r="C1039">
        <v>9.8223660000000006</v>
      </c>
      <c r="H1039">
        <v>221.309977</v>
      </c>
      <c r="I1039">
        <v>5.833602</v>
      </c>
      <c r="N1039">
        <v>221.309977</v>
      </c>
      <c r="O1039">
        <v>5.833602</v>
      </c>
    </row>
    <row r="1040" spans="1:60" x14ac:dyDescent="0.25">
      <c r="A1040">
        <v>1039</v>
      </c>
      <c r="B1040">
        <v>233.69184000000001</v>
      </c>
      <c r="C1040">
        <v>9.8223660000000006</v>
      </c>
      <c r="H1040">
        <v>221.309977</v>
      </c>
      <c r="I1040">
        <v>5.833602</v>
      </c>
      <c r="N1040">
        <v>221.309977</v>
      </c>
      <c r="O1040">
        <v>5.833602</v>
      </c>
    </row>
    <row r="1041" spans="1:15" x14ac:dyDescent="0.25">
      <c r="A1041">
        <v>1040</v>
      </c>
      <c r="B1041">
        <v>233.69184000000001</v>
      </c>
      <c r="C1041">
        <v>9.8223660000000006</v>
      </c>
      <c r="H1041">
        <v>221.309977</v>
      </c>
      <c r="I1041">
        <v>5.833602</v>
      </c>
      <c r="N1041">
        <v>221.309977</v>
      </c>
      <c r="O1041">
        <v>5.833602</v>
      </c>
    </row>
    <row r="1042" spans="1:15" x14ac:dyDescent="0.25">
      <c r="A1042">
        <v>1041</v>
      </c>
      <c r="B1042">
        <v>233.69184000000001</v>
      </c>
      <c r="C1042">
        <v>9.8223660000000006</v>
      </c>
      <c r="H1042">
        <v>221.309977</v>
      </c>
      <c r="I1042">
        <v>5.833602</v>
      </c>
      <c r="N1042">
        <v>221.309977</v>
      </c>
      <c r="O1042">
        <v>5.833602</v>
      </c>
    </row>
    <row r="1043" spans="1:15" x14ac:dyDescent="0.25">
      <c r="A1043">
        <v>1042</v>
      </c>
      <c r="B1043">
        <v>233.69184000000001</v>
      </c>
      <c r="C1043">
        <v>9.8223660000000006</v>
      </c>
      <c r="H1043">
        <v>221.309977</v>
      </c>
      <c r="I1043">
        <v>5.833602</v>
      </c>
      <c r="N1043">
        <v>221.309977</v>
      </c>
      <c r="O1043">
        <v>5.833602</v>
      </c>
    </row>
    <row r="1044" spans="1:15" x14ac:dyDescent="0.25">
      <c r="A1044">
        <v>1043</v>
      </c>
      <c r="B1044">
        <v>233.69184000000001</v>
      </c>
      <c r="C1044">
        <v>9.8223660000000006</v>
      </c>
      <c r="H1044">
        <v>221.309977</v>
      </c>
      <c r="I1044">
        <v>5.833602</v>
      </c>
      <c r="N1044">
        <v>221.309977</v>
      </c>
      <c r="O1044">
        <v>5.833602</v>
      </c>
    </row>
    <row r="1045" spans="1:15" x14ac:dyDescent="0.25">
      <c r="A1045">
        <v>1044</v>
      </c>
      <c r="B1045">
        <v>233.69184000000001</v>
      </c>
      <c r="C1045">
        <v>9.8223660000000006</v>
      </c>
      <c r="H1045">
        <v>221.309977</v>
      </c>
      <c r="I1045">
        <v>5.833602</v>
      </c>
      <c r="N1045">
        <v>221.309977</v>
      </c>
      <c r="O1045">
        <v>5.833602</v>
      </c>
    </row>
    <row r="1046" spans="1:15" x14ac:dyDescent="0.25">
      <c r="A1046">
        <v>1045</v>
      </c>
      <c r="B1046">
        <v>233.69184000000001</v>
      </c>
      <c r="C1046">
        <v>9.8223660000000006</v>
      </c>
      <c r="H1046">
        <v>221.309977</v>
      </c>
      <c r="I1046">
        <v>5.833602</v>
      </c>
      <c r="N1046">
        <v>221.309977</v>
      </c>
      <c r="O1046">
        <v>5.833602</v>
      </c>
    </row>
    <row r="1047" spans="1:15" x14ac:dyDescent="0.25">
      <c r="A1047">
        <v>1046</v>
      </c>
      <c r="B1047">
        <v>233.69184000000001</v>
      </c>
      <c r="C1047">
        <v>9.8223660000000006</v>
      </c>
      <c r="H1047">
        <v>221.309977</v>
      </c>
      <c r="I1047">
        <v>5.833602</v>
      </c>
      <c r="N1047">
        <v>221.309977</v>
      </c>
      <c r="O1047">
        <v>5.833602</v>
      </c>
    </row>
    <row r="1048" spans="1:15" x14ac:dyDescent="0.25">
      <c r="A1048">
        <v>1047</v>
      </c>
      <c r="B1048">
        <v>233.69184000000001</v>
      </c>
      <c r="C1048">
        <v>9.8223660000000006</v>
      </c>
      <c r="H1048">
        <v>221.309977</v>
      </c>
      <c r="I1048">
        <v>5.833602</v>
      </c>
      <c r="N1048">
        <v>221.309977</v>
      </c>
      <c r="O1048">
        <v>5.833602</v>
      </c>
    </row>
    <row r="1049" spans="1:15" x14ac:dyDescent="0.25">
      <c r="A1049">
        <v>1048</v>
      </c>
      <c r="B1049">
        <v>233.69184000000001</v>
      </c>
      <c r="C1049">
        <v>9.8223660000000006</v>
      </c>
      <c r="H1049">
        <v>221.309977</v>
      </c>
      <c r="I1049">
        <v>5.833602</v>
      </c>
      <c r="N1049">
        <v>221.309977</v>
      </c>
      <c r="O1049">
        <v>5.833602</v>
      </c>
    </row>
    <row r="1050" spans="1:15" x14ac:dyDescent="0.25">
      <c r="A1050">
        <v>1049</v>
      </c>
      <c r="B1050">
        <v>233.69184000000001</v>
      </c>
      <c r="C1050">
        <v>9.8223660000000006</v>
      </c>
      <c r="H1050">
        <v>221.309977</v>
      </c>
      <c r="I1050">
        <v>5.833602</v>
      </c>
      <c r="N1050">
        <v>221.309977</v>
      </c>
      <c r="O1050">
        <v>5.833602</v>
      </c>
    </row>
    <row r="1051" spans="1:15" x14ac:dyDescent="0.25">
      <c r="A1051">
        <v>1050</v>
      </c>
      <c r="B1051">
        <v>233.69184000000001</v>
      </c>
      <c r="C1051">
        <v>9.8223660000000006</v>
      </c>
      <c r="H1051">
        <v>221.309977</v>
      </c>
      <c r="I1051">
        <v>5.833602</v>
      </c>
      <c r="N1051">
        <v>221.309977</v>
      </c>
      <c r="O1051">
        <v>5.833602</v>
      </c>
    </row>
    <row r="1052" spans="1:15" x14ac:dyDescent="0.25">
      <c r="A1052">
        <v>1051</v>
      </c>
      <c r="B1052">
        <v>233.69184000000001</v>
      </c>
      <c r="C1052">
        <v>9.8223660000000006</v>
      </c>
      <c r="D1052">
        <v>239.16808800000001</v>
      </c>
      <c r="E1052">
        <v>6.8868619999999998</v>
      </c>
      <c r="H1052">
        <v>221.309977</v>
      </c>
      <c r="I1052">
        <v>5.833602</v>
      </c>
      <c r="N1052">
        <v>221.309977</v>
      </c>
      <c r="O1052">
        <v>5.833602</v>
      </c>
    </row>
    <row r="1053" spans="1:15" x14ac:dyDescent="0.25">
      <c r="A1053">
        <v>1052</v>
      </c>
      <c r="B1053">
        <v>233.69184000000001</v>
      </c>
      <c r="C1053">
        <v>9.8223660000000006</v>
      </c>
      <c r="D1053">
        <v>239.28365099999999</v>
      </c>
      <c r="E1053">
        <v>6.8308059999999999</v>
      </c>
      <c r="F1053">
        <v>226.04049900000001</v>
      </c>
      <c r="G1053">
        <v>11.137149000000001</v>
      </c>
      <c r="H1053">
        <v>221.309977</v>
      </c>
      <c r="I1053">
        <v>5.833602</v>
      </c>
      <c r="N1053">
        <v>221.309977</v>
      </c>
      <c r="O1053">
        <v>5.833602</v>
      </c>
    </row>
    <row r="1054" spans="1:15" x14ac:dyDescent="0.25">
      <c r="A1054">
        <v>1053</v>
      </c>
      <c r="B1054">
        <v>233.69184000000001</v>
      </c>
      <c r="C1054">
        <v>9.8223660000000006</v>
      </c>
      <c r="D1054">
        <v>239.28365099999999</v>
      </c>
      <c r="E1054">
        <v>6.8308059999999999</v>
      </c>
      <c r="F1054">
        <v>226.302693</v>
      </c>
      <c r="G1054">
        <v>11.417892</v>
      </c>
      <c r="H1054">
        <v>221.309977</v>
      </c>
      <c r="I1054">
        <v>5.833602</v>
      </c>
      <c r="N1054">
        <v>221.309977</v>
      </c>
      <c r="O1054">
        <v>5.833602</v>
      </c>
    </row>
    <row r="1055" spans="1:15" x14ac:dyDescent="0.25">
      <c r="A1055">
        <v>1054</v>
      </c>
      <c r="B1055">
        <v>233.69184000000001</v>
      </c>
      <c r="C1055">
        <v>9.8223660000000006</v>
      </c>
      <c r="D1055">
        <v>239.28365099999999</v>
      </c>
      <c r="E1055">
        <v>6.8308059999999999</v>
      </c>
      <c r="F1055">
        <v>226.302693</v>
      </c>
      <c r="G1055">
        <v>11.417892</v>
      </c>
      <c r="H1055">
        <v>221.309977</v>
      </c>
      <c r="I1055">
        <v>5.833602</v>
      </c>
      <c r="N1055">
        <v>221.309977</v>
      </c>
      <c r="O1055">
        <v>5.833602</v>
      </c>
    </row>
    <row r="1056" spans="1:15" x14ac:dyDescent="0.25">
      <c r="A1056">
        <v>1055</v>
      </c>
      <c r="B1056">
        <v>233.69184000000001</v>
      </c>
      <c r="C1056">
        <v>9.8223660000000006</v>
      </c>
      <c r="D1056">
        <v>239.28365099999999</v>
      </c>
      <c r="E1056">
        <v>6.8308059999999999</v>
      </c>
      <c r="F1056">
        <v>226.302693</v>
      </c>
      <c r="G1056">
        <v>11.417892</v>
      </c>
      <c r="H1056">
        <v>221.309977</v>
      </c>
      <c r="I1056">
        <v>5.833602</v>
      </c>
      <c r="N1056">
        <v>221.309977</v>
      </c>
      <c r="O1056">
        <v>5.833602</v>
      </c>
    </row>
    <row r="1057" spans="1:15" x14ac:dyDescent="0.25">
      <c r="A1057">
        <v>1056</v>
      </c>
      <c r="B1057">
        <v>233.69184000000001</v>
      </c>
      <c r="C1057">
        <v>9.8223660000000006</v>
      </c>
      <c r="D1057">
        <v>239.28365099999999</v>
      </c>
      <c r="E1057">
        <v>6.8308059999999999</v>
      </c>
      <c r="F1057">
        <v>226.302693</v>
      </c>
      <c r="G1057">
        <v>11.417892</v>
      </c>
      <c r="H1057">
        <v>221.309977</v>
      </c>
      <c r="I1057">
        <v>5.833602</v>
      </c>
      <c r="N1057">
        <v>221.309977</v>
      </c>
      <c r="O1057">
        <v>5.833602</v>
      </c>
    </row>
    <row r="1058" spans="1:15" x14ac:dyDescent="0.25">
      <c r="A1058">
        <v>1057</v>
      </c>
      <c r="B1058">
        <v>233.69184000000001</v>
      </c>
      <c r="C1058">
        <v>9.8223660000000006</v>
      </c>
      <c r="D1058">
        <v>239.28365099999999</v>
      </c>
      <c r="E1058">
        <v>6.8308059999999999</v>
      </c>
      <c r="F1058">
        <v>226.302693</v>
      </c>
      <c r="G1058">
        <v>11.417892</v>
      </c>
      <c r="H1058">
        <v>221.29735400000001</v>
      </c>
      <c r="I1058">
        <v>5.84741</v>
      </c>
      <c r="N1058">
        <v>221.29735400000001</v>
      </c>
      <c r="O1058">
        <v>5.84741</v>
      </c>
    </row>
    <row r="1059" spans="1:15" x14ac:dyDescent="0.25">
      <c r="A1059">
        <v>1058</v>
      </c>
      <c r="B1059">
        <v>233.69184000000001</v>
      </c>
      <c r="C1059">
        <v>9.8223660000000006</v>
      </c>
      <c r="D1059">
        <v>239.28365099999999</v>
      </c>
      <c r="E1059">
        <v>6.8308059999999999</v>
      </c>
      <c r="F1059">
        <v>226.302693</v>
      </c>
      <c r="G1059">
        <v>11.417892</v>
      </c>
    </row>
    <row r="1060" spans="1:15" x14ac:dyDescent="0.25">
      <c r="A1060">
        <v>1059</v>
      </c>
      <c r="B1060">
        <v>233.52800099999999</v>
      </c>
      <c r="C1060">
        <v>9.8293719999999993</v>
      </c>
      <c r="D1060">
        <v>239.28365099999999</v>
      </c>
      <c r="E1060">
        <v>6.8308059999999999</v>
      </c>
      <c r="F1060">
        <v>226.302693</v>
      </c>
      <c r="G1060">
        <v>11.417892</v>
      </c>
    </row>
    <row r="1061" spans="1:15" x14ac:dyDescent="0.25">
      <c r="A1061">
        <v>1060</v>
      </c>
      <c r="D1061">
        <v>239.28365099999999</v>
      </c>
      <c r="E1061">
        <v>6.8308059999999999</v>
      </c>
      <c r="F1061">
        <v>226.302693</v>
      </c>
      <c r="G1061">
        <v>11.417892</v>
      </c>
    </row>
    <row r="1062" spans="1:15" x14ac:dyDescent="0.25">
      <c r="A1062">
        <v>1061</v>
      </c>
      <c r="D1062">
        <v>239.28365099999999</v>
      </c>
      <c r="E1062">
        <v>6.8308059999999999</v>
      </c>
      <c r="F1062">
        <v>226.04049900000001</v>
      </c>
      <c r="G1062">
        <v>11.137149000000001</v>
      </c>
    </row>
    <row r="1063" spans="1:15" x14ac:dyDescent="0.25">
      <c r="A1063">
        <v>1062</v>
      </c>
      <c r="D1063">
        <v>239.28365099999999</v>
      </c>
      <c r="E1063">
        <v>6.8308059999999999</v>
      </c>
      <c r="F1063">
        <v>226.302693</v>
      </c>
      <c r="G1063">
        <v>11.417892</v>
      </c>
    </row>
    <row r="1064" spans="1:15" x14ac:dyDescent="0.25">
      <c r="A1064">
        <v>1063</v>
      </c>
      <c r="D1064">
        <v>239.28365099999999</v>
      </c>
      <c r="E1064">
        <v>6.8308059999999999</v>
      </c>
      <c r="F1064">
        <v>226.302693</v>
      </c>
      <c r="G1064">
        <v>11.417892</v>
      </c>
    </row>
    <row r="1065" spans="1:15" x14ac:dyDescent="0.25">
      <c r="A1065">
        <v>1064</v>
      </c>
      <c r="D1065">
        <v>239.28365099999999</v>
      </c>
      <c r="E1065">
        <v>6.8308059999999999</v>
      </c>
      <c r="F1065">
        <v>226.302693</v>
      </c>
      <c r="G1065">
        <v>11.417892</v>
      </c>
    </row>
    <row r="1066" spans="1:15" x14ac:dyDescent="0.25">
      <c r="A1066">
        <v>1065</v>
      </c>
      <c r="D1066">
        <v>239.28365099999999</v>
      </c>
      <c r="E1066">
        <v>6.8308059999999999</v>
      </c>
      <c r="F1066">
        <v>226.302693</v>
      </c>
      <c r="G1066">
        <v>11.417892</v>
      </c>
    </row>
    <row r="1067" spans="1:15" x14ac:dyDescent="0.25">
      <c r="A1067">
        <v>1066</v>
      </c>
      <c r="D1067">
        <v>239.28365099999999</v>
      </c>
      <c r="E1067">
        <v>6.8308059999999999</v>
      </c>
      <c r="F1067">
        <v>226.302693</v>
      </c>
      <c r="G1067">
        <v>11.417892</v>
      </c>
    </row>
    <row r="1068" spans="1:15" x14ac:dyDescent="0.25">
      <c r="A1068">
        <v>1067</v>
      </c>
      <c r="D1068">
        <v>239.28365099999999</v>
      </c>
      <c r="E1068">
        <v>6.8308059999999999</v>
      </c>
      <c r="F1068">
        <v>226.302693</v>
      </c>
      <c r="G1068">
        <v>11.417892</v>
      </c>
    </row>
    <row r="1069" spans="1:15" x14ac:dyDescent="0.25">
      <c r="A1069">
        <v>1068</v>
      </c>
      <c r="D1069">
        <v>239.28365099999999</v>
      </c>
      <c r="E1069">
        <v>6.8308059999999999</v>
      </c>
      <c r="F1069">
        <v>226.302693</v>
      </c>
      <c r="G1069">
        <v>11.417892</v>
      </c>
    </row>
    <row r="1070" spans="1:15" x14ac:dyDescent="0.25">
      <c r="A1070">
        <v>1069</v>
      </c>
      <c r="D1070">
        <v>239.28365099999999</v>
      </c>
      <c r="E1070">
        <v>6.8308059999999999</v>
      </c>
      <c r="F1070">
        <v>226.302693</v>
      </c>
      <c r="G1070">
        <v>11.417892</v>
      </c>
    </row>
    <row r="1071" spans="1:15" x14ac:dyDescent="0.25">
      <c r="A1071">
        <v>1070</v>
      </c>
      <c r="D1071">
        <v>239.28365099999999</v>
      </c>
      <c r="E1071">
        <v>6.8308059999999999</v>
      </c>
      <c r="F1071">
        <v>226.302693</v>
      </c>
      <c r="G1071">
        <v>11.417892</v>
      </c>
    </row>
    <row r="1072" spans="1:15" x14ac:dyDescent="0.25">
      <c r="A1072">
        <v>1071</v>
      </c>
      <c r="D1072">
        <v>239.28365099999999</v>
      </c>
      <c r="E1072">
        <v>6.8308059999999999</v>
      </c>
      <c r="F1072">
        <v>226.302693</v>
      </c>
      <c r="G1072">
        <v>11.417892</v>
      </c>
      <c r="H1072">
        <v>232.86367899999999</v>
      </c>
      <c r="I1072">
        <v>5.0319750000000001</v>
      </c>
    </row>
    <row r="1073" spans="1:9" x14ac:dyDescent="0.25">
      <c r="A1073">
        <v>1072</v>
      </c>
      <c r="D1073">
        <v>239.28365099999999</v>
      </c>
      <c r="E1073">
        <v>6.8308059999999999</v>
      </c>
      <c r="F1073">
        <v>226.302693</v>
      </c>
      <c r="G1073">
        <v>11.417892</v>
      </c>
      <c r="H1073">
        <v>232.84312199999999</v>
      </c>
      <c r="I1073">
        <v>4.9859669999999996</v>
      </c>
    </row>
    <row r="1074" spans="1:9" x14ac:dyDescent="0.25">
      <c r="A1074">
        <v>1073</v>
      </c>
      <c r="B1074">
        <v>247.29822100000001</v>
      </c>
      <c r="C1074">
        <v>9.8329280000000008</v>
      </c>
      <c r="D1074">
        <v>239.28365099999999</v>
      </c>
      <c r="E1074">
        <v>6.8308059999999999</v>
      </c>
      <c r="F1074">
        <v>226.302693</v>
      </c>
      <c r="G1074">
        <v>11.417892</v>
      </c>
      <c r="H1074">
        <v>232.84312199999999</v>
      </c>
      <c r="I1074">
        <v>4.9859669999999996</v>
      </c>
    </row>
    <row r="1075" spans="1:9" x14ac:dyDescent="0.25">
      <c r="A1075">
        <v>1074</v>
      </c>
      <c r="B1075">
        <v>247.52161699999999</v>
      </c>
      <c r="C1075">
        <v>9.8223660000000006</v>
      </c>
      <c r="D1075">
        <v>239.28365099999999</v>
      </c>
      <c r="E1075">
        <v>6.8308059999999999</v>
      </c>
      <c r="F1075">
        <v>226.302693</v>
      </c>
      <c r="G1075">
        <v>11.417892</v>
      </c>
      <c r="H1075">
        <v>232.84312199999999</v>
      </c>
      <c r="I1075">
        <v>4.9859669999999996</v>
      </c>
    </row>
    <row r="1076" spans="1:9" x14ac:dyDescent="0.25">
      <c r="A1076">
        <v>1075</v>
      </c>
      <c r="B1076">
        <v>247.52161699999999</v>
      </c>
      <c r="C1076">
        <v>9.8223660000000006</v>
      </c>
      <c r="D1076">
        <v>239.28365099999999</v>
      </c>
      <c r="E1076">
        <v>6.8308059999999999</v>
      </c>
      <c r="F1076">
        <v>226.302693</v>
      </c>
      <c r="G1076">
        <v>11.417892</v>
      </c>
      <c r="H1076">
        <v>232.84312199999999</v>
      </c>
      <c r="I1076">
        <v>4.9859669999999996</v>
      </c>
    </row>
    <row r="1077" spans="1:9" x14ac:dyDescent="0.25">
      <c r="A1077">
        <v>1076</v>
      </c>
      <c r="B1077">
        <v>247.52161699999999</v>
      </c>
      <c r="C1077">
        <v>9.8223660000000006</v>
      </c>
      <c r="D1077">
        <v>239.28365099999999</v>
      </c>
      <c r="E1077">
        <v>6.8308059999999999</v>
      </c>
      <c r="F1077">
        <v>226.302693</v>
      </c>
      <c r="G1077">
        <v>11.417892</v>
      </c>
      <c r="H1077">
        <v>232.84312199999999</v>
      </c>
      <c r="I1077">
        <v>4.9859669999999996</v>
      </c>
    </row>
    <row r="1078" spans="1:9" x14ac:dyDescent="0.25">
      <c r="A1078">
        <v>1077</v>
      </c>
      <c r="B1078">
        <v>247.52161699999999</v>
      </c>
      <c r="C1078">
        <v>9.8223660000000006</v>
      </c>
      <c r="D1078">
        <v>239.28365099999999</v>
      </c>
      <c r="E1078">
        <v>6.8308059999999999</v>
      </c>
      <c r="F1078">
        <v>226.302693</v>
      </c>
      <c r="G1078">
        <v>11.417892</v>
      </c>
      <c r="H1078">
        <v>232.84312199999999</v>
      </c>
      <c r="I1078">
        <v>4.9859669999999996</v>
      </c>
    </row>
    <row r="1079" spans="1:9" x14ac:dyDescent="0.25">
      <c r="A1079">
        <v>1078</v>
      </c>
      <c r="B1079">
        <v>247.52161699999999</v>
      </c>
      <c r="C1079">
        <v>9.8223660000000006</v>
      </c>
      <c r="D1079">
        <v>239.16808800000001</v>
      </c>
      <c r="E1079">
        <v>6.8868619999999998</v>
      </c>
      <c r="F1079">
        <v>226.302693</v>
      </c>
      <c r="G1079">
        <v>11.417892</v>
      </c>
      <c r="H1079">
        <v>232.84312199999999</v>
      </c>
      <c r="I1079">
        <v>4.9859669999999996</v>
      </c>
    </row>
    <row r="1080" spans="1:9" x14ac:dyDescent="0.25">
      <c r="A1080">
        <v>1079</v>
      </c>
      <c r="B1080">
        <v>247.52161699999999</v>
      </c>
      <c r="C1080">
        <v>9.8223660000000006</v>
      </c>
      <c r="F1080">
        <v>226.04049900000001</v>
      </c>
      <c r="G1080">
        <v>11.137149000000001</v>
      </c>
      <c r="H1080">
        <v>232.84312199999999</v>
      </c>
      <c r="I1080">
        <v>4.9859669999999996</v>
      </c>
    </row>
    <row r="1081" spans="1:9" x14ac:dyDescent="0.25">
      <c r="A1081">
        <v>1080</v>
      </c>
      <c r="B1081">
        <v>247.52161699999999</v>
      </c>
      <c r="C1081">
        <v>9.8223660000000006</v>
      </c>
      <c r="H1081">
        <v>232.84312199999999</v>
      </c>
      <c r="I1081">
        <v>4.9859669999999996</v>
      </c>
    </row>
    <row r="1082" spans="1:9" x14ac:dyDescent="0.25">
      <c r="A1082">
        <v>1081</v>
      </c>
      <c r="B1082">
        <v>247.52161699999999</v>
      </c>
      <c r="C1082">
        <v>9.8223660000000006</v>
      </c>
      <c r="H1082">
        <v>232.84312199999999</v>
      </c>
      <c r="I1082">
        <v>4.9859669999999996</v>
      </c>
    </row>
    <row r="1083" spans="1:9" x14ac:dyDescent="0.25">
      <c r="A1083">
        <v>1082</v>
      </c>
      <c r="B1083">
        <v>247.52161699999999</v>
      </c>
      <c r="C1083">
        <v>9.8223660000000006</v>
      </c>
      <c r="H1083">
        <v>232.84312199999999</v>
      </c>
      <c r="I1083">
        <v>4.9859669999999996</v>
      </c>
    </row>
    <row r="1084" spans="1:9" x14ac:dyDescent="0.25">
      <c r="A1084">
        <v>1083</v>
      </c>
      <c r="B1084">
        <v>247.52161699999999</v>
      </c>
      <c r="C1084">
        <v>9.8223660000000006</v>
      </c>
      <c r="H1084">
        <v>232.84312199999999</v>
      </c>
      <c r="I1084">
        <v>4.9859669999999996</v>
      </c>
    </row>
    <row r="1085" spans="1:9" x14ac:dyDescent="0.25">
      <c r="A1085">
        <v>1084</v>
      </c>
      <c r="B1085">
        <v>247.52161699999999</v>
      </c>
      <c r="C1085">
        <v>9.8223660000000006</v>
      </c>
      <c r="H1085">
        <v>232.84312199999999</v>
      </c>
      <c r="I1085">
        <v>4.9859669999999996</v>
      </c>
    </row>
    <row r="1086" spans="1:9" x14ac:dyDescent="0.25">
      <c r="A1086">
        <v>1085</v>
      </c>
      <c r="B1086">
        <v>247.52161699999999</v>
      </c>
      <c r="C1086">
        <v>9.8223660000000006</v>
      </c>
      <c r="H1086">
        <v>232.84312199999999</v>
      </c>
      <c r="I1086">
        <v>4.9859669999999996</v>
      </c>
    </row>
    <row r="1087" spans="1:9" x14ac:dyDescent="0.25">
      <c r="A1087">
        <v>1086</v>
      </c>
      <c r="B1087">
        <v>247.52161699999999</v>
      </c>
      <c r="C1087">
        <v>9.8223660000000006</v>
      </c>
      <c r="H1087">
        <v>232.84312199999999</v>
      </c>
      <c r="I1087">
        <v>4.9859669999999996</v>
      </c>
    </row>
    <row r="1088" spans="1:9" x14ac:dyDescent="0.25">
      <c r="A1088">
        <v>1087</v>
      </c>
      <c r="B1088">
        <v>247.52161699999999</v>
      </c>
      <c r="C1088">
        <v>9.8223660000000006</v>
      </c>
      <c r="H1088">
        <v>232.84312199999999</v>
      </c>
      <c r="I1088">
        <v>4.9859669999999996</v>
      </c>
    </row>
    <row r="1089" spans="1:9" x14ac:dyDescent="0.25">
      <c r="A1089">
        <v>1088</v>
      </c>
      <c r="B1089">
        <v>247.52161699999999</v>
      </c>
      <c r="C1089">
        <v>9.8223660000000006</v>
      </c>
      <c r="H1089">
        <v>232.84312199999999</v>
      </c>
      <c r="I1089">
        <v>4.9859669999999996</v>
      </c>
    </row>
    <row r="1090" spans="1:9" x14ac:dyDescent="0.25">
      <c r="A1090">
        <v>1089</v>
      </c>
      <c r="B1090">
        <v>247.52161699999999</v>
      </c>
      <c r="C1090">
        <v>9.8223660000000006</v>
      </c>
      <c r="H1090">
        <v>232.84312199999999</v>
      </c>
      <c r="I1090">
        <v>4.9859669999999996</v>
      </c>
    </row>
    <row r="1091" spans="1:9" x14ac:dyDescent="0.25">
      <c r="A1091">
        <v>1090</v>
      </c>
      <c r="B1091">
        <v>247.52161699999999</v>
      </c>
      <c r="C1091">
        <v>9.8223660000000006</v>
      </c>
      <c r="H1091">
        <v>232.84312199999999</v>
      </c>
      <c r="I1091">
        <v>4.9859669999999996</v>
      </c>
    </row>
    <row r="1092" spans="1:9" x14ac:dyDescent="0.25">
      <c r="A1092">
        <v>1091</v>
      </c>
      <c r="B1092">
        <v>247.52161699999999</v>
      </c>
      <c r="C1092">
        <v>9.8223660000000006</v>
      </c>
      <c r="F1092">
        <v>237.91116299999999</v>
      </c>
      <c r="G1092">
        <v>11.08202</v>
      </c>
      <c r="H1092">
        <v>232.84312199999999</v>
      </c>
      <c r="I1092">
        <v>4.9859669999999996</v>
      </c>
    </row>
    <row r="1093" spans="1:9" x14ac:dyDescent="0.25">
      <c r="A1093">
        <v>1092</v>
      </c>
      <c r="B1093">
        <v>247.52161699999999</v>
      </c>
      <c r="C1093">
        <v>9.8223660000000006</v>
      </c>
      <c r="F1093">
        <v>238.08541</v>
      </c>
      <c r="G1093">
        <v>11.168577000000001</v>
      </c>
      <c r="H1093">
        <v>232.84312199999999</v>
      </c>
      <c r="I1093">
        <v>4.9859669999999996</v>
      </c>
    </row>
    <row r="1094" spans="1:9" x14ac:dyDescent="0.25">
      <c r="A1094">
        <v>1093</v>
      </c>
      <c r="B1094">
        <v>247.52161699999999</v>
      </c>
      <c r="C1094">
        <v>9.8223660000000006</v>
      </c>
      <c r="F1094">
        <v>238.08541</v>
      </c>
      <c r="G1094">
        <v>11.168577000000001</v>
      </c>
      <c r="H1094">
        <v>232.84312199999999</v>
      </c>
      <c r="I1094">
        <v>4.9859669999999996</v>
      </c>
    </row>
    <row r="1095" spans="1:9" x14ac:dyDescent="0.25">
      <c r="A1095">
        <v>1094</v>
      </c>
      <c r="B1095">
        <v>247.52161699999999</v>
      </c>
      <c r="C1095">
        <v>9.8223660000000006</v>
      </c>
      <c r="F1095">
        <v>238.08541</v>
      </c>
      <c r="G1095">
        <v>11.168577000000001</v>
      </c>
      <c r="H1095">
        <v>232.84312199999999</v>
      </c>
      <c r="I1095">
        <v>4.9859669999999996</v>
      </c>
    </row>
    <row r="1096" spans="1:9" x14ac:dyDescent="0.25">
      <c r="A1096">
        <v>1095</v>
      </c>
      <c r="B1096">
        <v>247.52161699999999</v>
      </c>
      <c r="C1096">
        <v>9.8223660000000006</v>
      </c>
      <c r="F1096">
        <v>238.08541</v>
      </c>
      <c r="G1096">
        <v>11.168577000000001</v>
      </c>
      <c r="H1096">
        <v>232.84312199999999</v>
      </c>
      <c r="I1096">
        <v>4.9859669999999996</v>
      </c>
    </row>
    <row r="1097" spans="1:9" x14ac:dyDescent="0.25">
      <c r="A1097">
        <v>1096</v>
      </c>
      <c r="B1097">
        <v>247.52161699999999</v>
      </c>
      <c r="C1097">
        <v>9.8223660000000006</v>
      </c>
      <c r="D1097">
        <v>253.888419</v>
      </c>
      <c r="E1097">
        <v>7.3863649999999996</v>
      </c>
      <c r="F1097">
        <v>238.08541</v>
      </c>
      <c r="G1097">
        <v>11.168577000000001</v>
      </c>
      <c r="H1097">
        <v>232.84312199999999</v>
      </c>
      <c r="I1097">
        <v>4.9859669999999996</v>
      </c>
    </row>
    <row r="1098" spans="1:9" x14ac:dyDescent="0.25">
      <c r="A1098">
        <v>1097</v>
      </c>
      <c r="B1098">
        <v>247.52161699999999</v>
      </c>
      <c r="C1098">
        <v>9.8223660000000006</v>
      </c>
      <c r="D1098">
        <v>254.06200000000001</v>
      </c>
      <c r="E1098">
        <v>7.3293819999999998</v>
      </c>
      <c r="F1098">
        <v>238.08541</v>
      </c>
      <c r="G1098">
        <v>11.168577000000001</v>
      </c>
      <c r="H1098">
        <v>232.84312199999999</v>
      </c>
      <c r="I1098">
        <v>4.9859669999999996</v>
      </c>
    </row>
    <row r="1099" spans="1:9" x14ac:dyDescent="0.25">
      <c r="A1099">
        <v>1098</v>
      </c>
      <c r="B1099">
        <v>247.52161699999999</v>
      </c>
      <c r="C1099">
        <v>9.8223660000000006</v>
      </c>
      <c r="D1099">
        <v>254.06200000000001</v>
      </c>
      <c r="E1099">
        <v>7.3293819999999998</v>
      </c>
      <c r="F1099">
        <v>238.08541</v>
      </c>
      <c r="G1099">
        <v>11.168577000000001</v>
      </c>
      <c r="H1099">
        <v>232.84312199999999</v>
      </c>
      <c r="I1099">
        <v>4.9859669999999996</v>
      </c>
    </row>
    <row r="1100" spans="1:9" x14ac:dyDescent="0.25">
      <c r="A1100">
        <v>1099</v>
      </c>
      <c r="B1100">
        <v>247.52161699999999</v>
      </c>
      <c r="C1100">
        <v>9.8223660000000006</v>
      </c>
      <c r="D1100">
        <v>254.06200000000001</v>
      </c>
      <c r="E1100">
        <v>7.3293819999999998</v>
      </c>
      <c r="F1100">
        <v>238.08541</v>
      </c>
      <c r="G1100">
        <v>11.168577000000001</v>
      </c>
      <c r="H1100">
        <v>232.84312199999999</v>
      </c>
      <c r="I1100">
        <v>4.9859669999999996</v>
      </c>
    </row>
    <row r="1101" spans="1:9" x14ac:dyDescent="0.25">
      <c r="A1101">
        <v>1100</v>
      </c>
      <c r="B1101">
        <v>247.52161699999999</v>
      </c>
      <c r="C1101">
        <v>9.8223660000000006</v>
      </c>
      <c r="D1101">
        <v>254.06200000000001</v>
      </c>
      <c r="E1101">
        <v>7.3293819999999998</v>
      </c>
      <c r="F1101">
        <v>238.08541</v>
      </c>
      <c r="G1101">
        <v>11.168577000000001</v>
      </c>
      <c r="H1101">
        <v>232.86367899999999</v>
      </c>
      <c r="I1101">
        <v>5.0319750000000001</v>
      </c>
    </row>
    <row r="1102" spans="1:9" x14ac:dyDescent="0.25">
      <c r="A1102">
        <v>1101</v>
      </c>
      <c r="B1102">
        <v>247.52161699999999</v>
      </c>
      <c r="C1102">
        <v>9.8223660000000006</v>
      </c>
      <c r="D1102">
        <v>254.06200000000001</v>
      </c>
      <c r="E1102">
        <v>7.3293819999999998</v>
      </c>
      <c r="F1102">
        <v>238.08541</v>
      </c>
      <c r="G1102">
        <v>11.168577000000001</v>
      </c>
    </row>
    <row r="1103" spans="1:9" x14ac:dyDescent="0.25">
      <c r="A1103">
        <v>1102</v>
      </c>
      <c r="B1103">
        <v>247.52161699999999</v>
      </c>
      <c r="C1103">
        <v>9.8223660000000006</v>
      </c>
      <c r="D1103">
        <v>254.06200000000001</v>
      </c>
      <c r="E1103">
        <v>7.3293819999999998</v>
      </c>
      <c r="F1103">
        <v>238.08541</v>
      </c>
      <c r="G1103">
        <v>11.168577000000001</v>
      </c>
    </row>
    <row r="1104" spans="1:9" x14ac:dyDescent="0.25">
      <c r="A1104">
        <v>1103</v>
      </c>
      <c r="B1104">
        <v>247.52161699999999</v>
      </c>
      <c r="C1104">
        <v>9.8223660000000006</v>
      </c>
      <c r="D1104">
        <v>254.06200000000001</v>
      </c>
      <c r="E1104">
        <v>7.3293819999999998</v>
      </c>
      <c r="F1104">
        <v>238.08541</v>
      </c>
      <c r="G1104">
        <v>11.168577000000001</v>
      </c>
    </row>
    <row r="1105" spans="1:11" x14ac:dyDescent="0.25">
      <c r="A1105">
        <v>1104</v>
      </c>
      <c r="B1105">
        <v>247.29822100000001</v>
      </c>
      <c r="C1105">
        <v>9.8329280000000008</v>
      </c>
      <c r="D1105">
        <v>254.06200000000001</v>
      </c>
      <c r="E1105">
        <v>7.3293819999999998</v>
      </c>
      <c r="F1105">
        <v>238.08541</v>
      </c>
      <c r="G1105">
        <v>11.168577000000001</v>
      </c>
    </row>
    <row r="1106" spans="1:11" x14ac:dyDescent="0.25">
      <c r="A1106">
        <v>1105</v>
      </c>
      <c r="B1106">
        <v>247.29822100000001</v>
      </c>
      <c r="C1106">
        <v>9.8329280000000008</v>
      </c>
      <c r="D1106">
        <v>254.06200000000001</v>
      </c>
      <c r="E1106">
        <v>7.3293819999999998</v>
      </c>
      <c r="F1106">
        <v>237.91116299999999</v>
      </c>
      <c r="G1106">
        <v>11.08202</v>
      </c>
    </row>
    <row r="1107" spans="1:11" x14ac:dyDescent="0.25">
      <c r="A1107">
        <v>1106</v>
      </c>
      <c r="D1107">
        <v>253.86739699999998</v>
      </c>
      <c r="E1107">
        <v>7.3773479999999996</v>
      </c>
      <c r="F1107">
        <v>237.91116299999999</v>
      </c>
      <c r="G1107">
        <v>11.08202</v>
      </c>
    </row>
    <row r="1108" spans="1:11" x14ac:dyDescent="0.25">
      <c r="A1108">
        <v>1107</v>
      </c>
      <c r="D1108">
        <v>253.888419</v>
      </c>
      <c r="E1108">
        <v>7.3863649999999996</v>
      </c>
      <c r="F1108">
        <v>237.91116299999999</v>
      </c>
      <c r="G1108">
        <v>11.08202</v>
      </c>
      <c r="J1108">
        <v>235.82787999999999</v>
      </c>
      <c r="K1108">
        <v>14.254369000000001</v>
      </c>
    </row>
    <row r="1109" spans="1:11" x14ac:dyDescent="0.25">
      <c r="A1109">
        <v>1108</v>
      </c>
    </row>
    <row r="1110" spans="1:11" x14ac:dyDescent="0.25">
      <c r="A1110">
        <v>1109</v>
      </c>
    </row>
    <row r="1111" spans="1:11" x14ac:dyDescent="0.25">
      <c r="A1111">
        <v>1110</v>
      </c>
    </row>
    <row r="1112" spans="1:11" x14ac:dyDescent="0.25">
      <c r="A1112">
        <v>1111</v>
      </c>
    </row>
    <row r="1113" spans="1:11" x14ac:dyDescent="0.25">
      <c r="A1113">
        <v>1112</v>
      </c>
    </row>
    <row r="1114" spans="1:11" x14ac:dyDescent="0.25">
      <c r="A1114">
        <v>1113</v>
      </c>
    </row>
    <row r="1115" spans="1:11" x14ac:dyDescent="0.25">
      <c r="A1115">
        <v>1114</v>
      </c>
    </row>
    <row r="1116" spans="1:11" x14ac:dyDescent="0.25">
      <c r="A1116">
        <v>1115</v>
      </c>
    </row>
    <row r="1117" spans="1:11" x14ac:dyDescent="0.25">
      <c r="A1117">
        <v>1116</v>
      </c>
    </row>
    <row r="1118" spans="1:11" x14ac:dyDescent="0.25">
      <c r="A1118">
        <v>1117</v>
      </c>
    </row>
    <row r="1119" spans="1:11" x14ac:dyDescent="0.25">
      <c r="A1119">
        <v>1118</v>
      </c>
    </row>
    <row r="1120" spans="1:1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1" x14ac:dyDescent="0.25">
      <c r="A1137">
        <v>1136</v>
      </c>
    </row>
    <row r="1138" spans="1:11" x14ac:dyDescent="0.25">
      <c r="A1138">
        <v>1137</v>
      </c>
    </row>
    <row r="1139" spans="1:11" x14ac:dyDescent="0.25">
      <c r="A1139">
        <v>1138</v>
      </c>
    </row>
    <row r="1140" spans="1:11" x14ac:dyDescent="0.25">
      <c r="A1140">
        <v>1139</v>
      </c>
    </row>
    <row r="1141" spans="1:11" x14ac:dyDescent="0.25">
      <c r="A1141">
        <v>1140</v>
      </c>
      <c r="J1141">
        <v>38.528645000000012</v>
      </c>
      <c r="K1141">
        <v>13.998638</v>
      </c>
    </row>
    <row r="1142" spans="1:11" x14ac:dyDescent="0.25">
      <c r="A1142">
        <v>1141</v>
      </c>
      <c r="B1142">
        <v>40.556168000000014</v>
      </c>
      <c r="C1142">
        <v>9.109</v>
      </c>
    </row>
    <row r="1143" spans="1:11" x14ac:dyDescent="0.25">
      <c r="A1143">
        <v>1142</v>
      </c>
      <c r="B1143">
        <v>40.613842000000012</v>
      </c>
      <c r="C1143">
        <v>9.0284379999999995</v>
      </c>
    </row>
    <row r="1144" spans="1:11" x14ac:dyDescent="0.25">
      <c r="A1144">
        <v>1143</v>
      </c>
      <c r="B1144">
        <v>40.613842000000012</v>
      </c>
      <c r="C1144">
        <v>9.0284379999999995</v>
      </c>
    </row>
    <row r="1145" spans="1:11" x14ac:dyDescent="0.25">
      <c r="A1145">
        <v>1144</v>
      </c>
      <c r="B1145">
        <v>40.613842000000012</v>
      </c>
      <c r="C1145">
        <v>9.0284379999999995</v>
      </c>
    </row>
    <row r="1146" spans="1:11" x14ac:dyDescent="0.25">
      <c r="A1146">
        <v>1145</v>
      </c>
      <c r="B1146">
        <v>40.613842000000012</v>
      </c>
      <c r="C1146">
        <v>9.0284379999999995</v>
      </c>
      <c r="H1146">
        <v>29.748957000000011</v>
      </c>
      <c r="I1146">
        <v>3.5417190000000001</v>
      </c>
    </row>
    <row r="1147" spans="1:11" x14ac:dyDescent="0.25">
      <c r="A1147">
        <v>1146</v>
      </c>
      <c r="B1147">
        <v>40.613842000000012</v>
      </c>
      <c r="C1147">
        <v>9.0284379999999995</v>
      </c>
      <c r="H1147">
        <v>29.825087000000011</v>
      </c>
      <c r="I1147">
        <v>3.4916700000000001</v>
      </c>
    </row>
    <row r="1148" spans="1:11" x14ac:dyDescent="0.25">
      <c r="A1148">
        <v>1147</v>
      </c>
      <c r="B1148">
        <v>40.613842000000012</v>
      </c>
      <c r="C1148">
        <v>9.0284379999999995</v>
      </c>
      <c r="H1148">
        <v>29.825087000000011</v>
      </c>
      <c r="I1148">
        <v>3.4916700000000001</v>
      </c>
    </row>
    <row r="1149" spans="1:11" x14ac:dyDescent="0.25">
      <c r="A1149">
        <v>1148</v>
      </c>
      <c r="B1149">
        <v>40.613842000000012</v>
      </c>
      <c r="C1149">
        <v>9.0284379999999995</v>
      </c>
      <c r="H1149">
        <v>29.825087000000011</v>
      </c>
      <c r="I1149">
        <v>3.4916700000000001</v>
      </c>
    </row>
    <row r="1150" spans="1:11" x14ac:dyDescent="0.25">
      <c r="A1150">
        <v>1149</v>
      </c>
      <c r="B1150">
        <v>40.613842000000012</v>
      </c>
      <c r="C1150">
        <v>9.0284379999999995</v>
      </c>
      <c r="H1150">
        <v>29.825087000000011</v>
      </c>
      <c r="I1150">
        <v>3.4916700000000001</v>
      </c>
    </row>
    <row r="1151" spans="1:11" x14ac:dyDescent="0.25">
      <c r="A1151">
        <v>1150</v>
      </c>
      <c r="B1151">
        <v>40.613842000000012</v>
      </c>
      <c r="C1151">
        <v>9.0284379999999995</v>
      </c>
      <c r="H1151">
        <v>29.825087000000011</v>
      </c>
      <c r="I1151">
        <v>3.4916700000000001</v>
      </c>
    </row>
    <row r="1152" spans="1:11" x14ac:dyDescent="0.25">
      <c r="A1152">
        <v>1151</v>
      </c>
      <c r="B1152">
        <v>40.613842000000012</v>
      </c>
      <c r="C1152">
        <v>9.0284379999999995</v>
      </c>
      <c r="H1152">
        <v>29.825087000000011</v>
      </c>
      <c r="I1152">
        <v>3.4916700000000001</v>
      </c>
    </row>
    <row r="1153" spans="1:9" x14ac:dyDescent="0.25">
      <c r="A1153">
        <v>1152</v>
      </c>
      <c r="B1153">
        <v>40.613842000000012</v>
      </c>
      <c r="C1153">
        <v>9.0284379999999995</v>
      </c>
      <c r="H1153">
        <v>29.825087000000011</v>
      </c>
      <c r="I1153">
        <v>3.4916700000000001</v>
      </c>
    </row>
    <row r="1154" spans="1:9" x14ac:dyDescent="0.25">
      <c r="A1154">
        <v>1153</v>
      </c>
      <c r="B1154">
        <v>40.613842000000012</v>
      </c>
      <c r="C1154">
        <v>9.0284379999999995</v>
      </c>
      <c r="H1154">
        <v>29.825087000000011</v>
      </c>
      <c r="I1154">
        <v>3.4916700000000001</v>
      </c>
    </row>
    <row r="1155" spans="1:9" x14ac:dyDescent="0.25">
      <c r="A1155">
        <v>1154</v>
      </c>
      <c r="B1155">
        <v>40.613842000000012</v>
      </c>
      <c r="C1155">
        <v>9.0284379999999995</v>
      </c>
      <c r="H1155">
        <v>29.825087000000011</v>
      </c>
      <c r="I1155">
        <v>3.4916700000000001</v>
      </c>
    </row>
    <row r="1156" spans="1:9" x14ac:dyDescent="0.25">
      <c r="A1156">
        <v>1155</v>
      </c>
      <c r="B1156">
        <v>40.613842000000012</v>
      </c>
      <c r="C1156">
        <v>9.0284379999999995</v>
      </c>
      <c r="H1156">
        <v>29.825087000000011</v>
      </c>
      <c r="I1156">
        <v>3.4916700000000001</v>
      </c>
    </row>
    <row r="1157" spans="1:9" x14ac:dyDescent="0.25">
      <c r="A1157">
        <v>1156</v>
      </c>
      <c r="B1157">
        <v>40.613842000000012</v>
      </c>
      <c r="C1157">
        <v>9.0284379999999995</v>
      </c>
      <c r="H1157">
        <v>29.825087000000011</v>
      </c>
      <c r="I1157">
        <v>3.4916700000000001</v>
      </c>
    </row>
    <row r="1158" spans="1:9" x14ac:dyDescent="0.25">
      <c r="A1158">
        <v>1157</v>
      </c>
      <c r="B1158">
        <v>40.613842000000012</v>
      </c>
      <c r="C1158">
        <v>9.0284379999999995</v>
      </c>
      <c r="H1158">
        <v>29.825087000000011</v>
      </c>
      <c r="I1158">
        <v>3.4916700000000001</v>
      </c>
    </row>
    <row r="1159" spans="1:9" x14ac:dyDescent="0.25">
      <c r="A1159">
        <v>1158</v>
      </c>
      <c r="B1159">
        <v>40.613842000000012</v>
      </c>
      <c r="C1159">
        <v>9.0284379999999995</v>
      </c>
      <c r="H1159">
        <v>29.825087000000011</v>
      </c>
      <c r="I1159">
        <v>3.4916700000000001</v>
      </c>
    </row>
    <row r="1160" spans="1:9" x14ac:dyDescent="0.25">
      <c r="A1160">
        <v>1159</v>
      </c>
      <c r="B1160">
        <v>40.613842000000012</v>
      </c>
      <c r="C1160">
        <v>9.0284379999999995</v>
      </c>
      <c r="H1160">
        <v>29.825087000000011</v>
      </c>
      <c r="I1160">
        <v>3.4916700000000001</v>
      </c>
    </row>
    <row r="1161" spans="1:9" x14ac:dyDescent="0.25">
      <c r="A1161">
        <v>1160</v>
      </c>
      <c r="B1161">
        <v>40.613842000000012</v>
      </c>
      <c r="C1161">
        <v>9.0284379999999995</v>
      </c>
      <c r="H1161">
        <v>29.825087000000011</v>
      </c>
      <c r="I1161">
        <v>3.4916700000000001</v>
      </c>
    </row>
    <row r="1162" spans="1:9" x14ac:dyDescent="0.25">
      <c r="A1162">
        <v>1161</v>
      </c>
      <c r="B1162">
        <v>40.613842000000012</v>
      </c>
      <c r="C1162">
        <v>9.0284379999999995</v>
      </c>
      <c r="D1162">
        <v>48.102467000000011</v>
      </c>
      <c r="E1162">
        <v>6.019577</v>
      </c>
      <c r="H1162">
        <v>29.825087000000011</v>
      </c>
      <c r="I1162">
        <v>3.4916700000000001</v>
      </c>
    </row>
    <row r="1163" spans="1:9" x14ac:dyDescent="0.25">
      <c r="A1163">
        <v>1162</v>
      </c>
      <c r="B1163">
        <v>40.613842000000012</v>
      </c>
      <c r="C1163">
        <v>9.0284379999999995</v>
      </c>
      <c r="D1163">
        <v>48.156017000000013</v>
      </c>
      <c r="E1163">
        <v>5.9857129999999996</v>
      </c>
      <c r="H1163">
        <v>29.825087000000011</v>
      </c>
      <c r="I1163">
        <v>3.4916700000000001</v>
      </c>
    </row>
    <row r="1164" spans="1:9" x14ac:dyDescent="0.25">
      <c r="A1164">
        <v>1163</v>
      </c>
      <c r="B1164">
        <v>40.613842000000012</v>
      </c>
      <c r="C1164">
        <v>9.0284379999999995</v>
      </c>
      <c r="D1164">
        <v>48.156017000000013</v>
      </c>
      <c r="E1164">
        <v>5.9857129999999996</v>
      </c>
      <c r="H1164">
        <v>29.825087000000011</v>
      </c>
      <c r="I1164">
        <v>3.4916700000000001</v>
      </c>
    </row>
    <row r="1165" spans="1:9" x14ac:dyDescent="0.25">
      <c r="A1165">
        <v>1164</v>
      </c>
      <c r="B1165">
        <v>40.613842000000012</v>
      </c>
      <c r="C1165">
        <v>9.0284379999999995</v>
      </c>
      <c r="D1165">
        <v>48.156017000000013</v>
      </c>
      <c r="E1165">
        <v>5.9857129999999996</v>
      </c>
      <c r="H1165">
        <v>29.825087000000011</v>
      </c>
      <c r="I1165">
        <v>3.4916700000000001</v>
      </c>
    </row>
    <row r="1166" spans="1:9" x14ac:dyDescent="0.25">
      <c r="A1166">
        <v>1165</v>
      </c>
      <c r="B1166">
        <v>40.613842000000012</v>
      </c>
      <c r="C1166">
        <v>9.0284379999999995</v>
      </c>
      <c r="D1166">
        <v>48.156017000000013</v>
      </c>
      <c r="E1166">
        <v>5.9857129999999996</v>
      </c>
      <c r="F1166">
        <v>35.893114000000011</v>
      </c>
      <c r="G1166">
        <v>10.034776000000001</v>
      </c>
      <c r="H1166">
        <v>29.825087000000011</v>
      </c>
      <c r="I1166">
        <v>3.4916700000000001</v>
      </c>
    </row>
    <row r="1167" spans="1:9" x14ac:dyDescent="0.25">
      <c r="A1167">
        <v>1166</v>
      </c>
      <c r="B1167">
        <v>40.556168000000014</v>
      </c>
      <c r="C1167">
        <v>9.109</v>
      </c>
      <c r="D1167">
        <v>48.156017000000013</v>
      </c>
      <c r="E1167">
        <v>5.9857129999999996</v>
      </c>
      <c r="F1167">
        <v>35.893114000000011</v>
      </c>
      <c r="G1167">
        <v>10.034776000000001</v>
      </c>
      <c r="H1167">
        <v>29.825087000000011</v>
      </c>
      <c r="I1167">
        <v>3.4916700000000001</v>
      </c>
    </row>
    <row r="1168" spans="1:9" x14ac:dyDescent="0.25">
      <c r="A1168">
        <v>1167</v>
      </c>
      <c r="D1168">
        <v>48.156017000000013</v>
      </c>
      <c r="E1168">
        <v>5.9857129999999996</v>
      </c>
      <c r="F1168">
        <v>35.893114000000011</v>
      </c>
      <c r="G1168">
        <v>10.034776000000001</v>
      </c>
      <c r="H1168">
        <v>29.825087000000011</v>
      </c>
      <c r="I1168">
        <v>3.4916700000000001</v>
      </c>
    </row>
    <row r="1169" spans="1:9" x14ac:dyDescent="0.25">
      <c r="A1169">
        <v>1168</v>
      </c>
      <c r="D1169">
        <v>48.156017000000013</v>
      </c>
      <c r="E1169">
        <v>5.9857129999999996</v>
      </c>
      <c r="F1169">
        <v>35.893114000000011</v>
      </c>
      <c r="G1169">
        <v>10.034776000000001</v>
      </c>
      <c r="H1169">
        <v>29.825087000000011</v>
      </c>
      <c r="I1169">
        <v>3.4916700000000001</v>
      </c>
    </row>
    <row r="1170" spans="1:9" x14ac:dyDescent="0.25">
      <c r="A1170">
        <v>1169</v>
      </c>
      <c r="D1170">
        <v>48.156017000000013</v>
      </c>
      <c r="E1170">
        <v>5.9857129999999996</v>
      </c>
      <c r="F1170">
        <v>35.893114000000011</v>
      </c>
      <c r="G1170">
        <v>10.034776000000001</v>
      </c>
      <c r="H1170">
        <v>29.825087000000011</v>
      </c>
      <c r="I1170">
        <v>3.4916700000000001</v>
      </c>
    </row>
    <row r="1171" spans="1:9" x14ac:dyDescent="0.25">
      <c r="A1171">
        <v>1170</v>
      </c>
      <c r="D1171">
        <v>48.156017000000013</v>
      </c>
      <c r="E1171">
        <v>5.9857129999999996</v>
      </c>
      <c r="F1171">
        <v>35.893114000000011</v>
      </c>
      <c r="G1171">
        <v>10.034776000000001</v>
      </c>
      <c r="H1171">
        <v>29.825087000000011</v>
      </c>
      <c r="I1171">
        <v>3.4916700000000001</v>
      </c>
    </row>
    <row r="1172" spans="1:9" x14ac:dyDescent="0.25">
      <c r="A1172">
        <v>1171</v>
      </c>
      <c r="D1172">
        <v>48.156017000000013</v>
      </c>
      <c r="E1172">
        <v>5.9857129999999996</v>
      </c>
      <c r="F1172">
        <v>35.893114000000011</v>
      </c>
      <c r="G1172">
        <v>10.034776000000001</v>
      </c>
      <c r="H1172">
        <v>29.825087000000011</v>
      </c>
      <c r="I1172">
        <v>3.4916700000000001</v>
      </c>
    </row>
    <row r="1173" spans="1:9" x14ac:dyDescent="0.25">
      <c r="A1173">
        <v>1172</v>
      </c>
      <c r="D1173">
        <v>48.156017000000013</v>
      </c>
      <c r="E1173">
        <v>5.9857129999999996</v>
      </c>
      <c r="F1173">
        <v>35.893114000000011</v>
      </c>
      <c r="G1173">
        <v>10.034776000000001</v>
      </c>
      <c r="H1173">
        <v>29.825087000000011</v>
      </c>
      <c r="I1173">
        <v>3.4916700000000001</v>
      </c>
    </row>
    <row r="1174" spans="1:9" x14ac:dyDescent="0.25">
      <c r="A1174">
        <v>1173</v>
      </c>
      <c r="D1174">
        <v>48.156017000000013</v>
      </c>
      <c r="E1174">
        <v>5.9857129999999996</v>
      </c>
      <c r="F1174">
        <v>35.893114000000011</v>
      </c>
      <c r="G1174">
        <v>10.034776000000001</v>
      </c>
      <c r="H1174">
        <v>29.748957000000011</v>
      </c>
      <c r="I1174">
        <v>3.5203280000000001</v>
      </c>
    </row>
    <row r="1175" spans="1:9" x14ac:dyDescent="0.25">
      <c r="A1175">
        <v>1174</v>
      </c>
      <c r="D1175">
        <v>48.156017000000013</v>
      </c>
      <c r="E1175">
        <v>5.9857129999999996</v>
      </c>
      <c r="F1175">
        <v>35.893114000000011</v>
      </c>
      <c r="G1175">
        <v>10.034776000000001</v>
      </c>
    </row>
    <row r="1176" spans="1:9" x14ac:dyDescent="0.25">
      <c r="A1176">
        <v>1175</v>
      </c>
      <c r="D1176">
        <v>48.156017000000013</v>
      </c>
      <c r="E1176">
        <v>5.9857129999999996</v>
      </c>
      <c r="F1176">
        <v>35.893114000000011</v>
      </c>
      <c r="G1176">
        <v>10.034776000000001</v>
      </c>
    </row>
    <row r="1177" spans="1:9" x14ac:dyDescent="0.25">
      <c r="A1177">
        <v>1176</v>
      </c>
      <c r="D1177">
        <v>48.156017000000013</v>
      </c>
      <c r="E1177">
        <v>5.9857129999999996</v>
      </c>
      <c r="F1177">
        <v>35.893114000000011</v>
      </c>
      <c r="G1177">
        <v>10.034776000000001</v>
      </c>
    </row>
    <row r="1178" spans="1:9" x14ac:dyDescent="0.25">
      <c r="A1178">
        <v>1177</v>
      </c>
      <c r="D1178">
        <v>48.156017000000013</v>
      </c>
      <c r="E1178">
        <v>5.9857129999999996</v>
      </c>
      <c r="F1178">
        <v>35.893114000000011</v>
      </c>
      <c r="G1178">
        <v>10.034776000000001</v>
      </c>
    </row>
    <row r="1179" spans="1:9" x14ac:dyDescent="0.25">
      <c r="A1179">
        <v>1178</v>
      </c>
      <c r="D1179">
        <v>48.156017000000013</v>
      </c>
      <c r="E1179">
        <v>5.9857129999999996</v>
      </c>
      <c r="F1179">
        <v>35.893114000000011</v>
      </c>
      <c r="G1179">
        <v>10.034776000000001</v>
      </c>
    </row>
    <row r="1180" spans="1:9" x14ac:dyDescent="0.25">
      <c r="A1180">
        <v>1179</v>
      </c>
      <c r="D1180">
        <v>48.156017000000013</v>
      </c>
      <c r="E1180">
        <v>5.9857129999999996</v>
      </c>
      <c r="F1180">
        <v>35.893114000000011</v>
      </c>
      <c r="G1180">
        <v>10.034776000000001</v>
      </c>
    </row>
    <row r="1181" spans="1:9" x14ac:dyDescent="0.25">
      <c r="A1181">
        <v>1180</v>
      </c>
      <c r="B1181">
        <v>55.693970000000007</v>
      </c>
      <c r="C1181">
        <v>9.2257470000000001</v>
      </c>
      <c r="D1181">
        <v>48.156017000000013</v>
      </c>
      <c r="E1181">
        <v>5.9857129999999996</v>
      </c>
      <c r="F1181">
        <v>35.893114000000011</v>
      </c>
      <c r="G1181">
        <v>10.034776000000001</v>
      </c>
    </row>
    <row r="1182" spans="1:9" x14ac:dyDescent="0.25">
      <c r="A1182">
        <v>1181</v>
      </c>
      <c r="B1182">
        <v>55.69819600000001</v>
      </c>
      <c r="C1182">
        <v>9.1781210000000009</v>
      </c>
      <c r="D1182">
        <v>48.156017000000013</v>
      </c>
      <c r="E1182">
        <v>5.9857129999999996</v>
      </c>
      <c r="F1182">
        <v>35.893114000000011</v>
      </c>
      <c r="G1182">
        <v>10.034776000000001</v>
      </c>
    </row>
    <row r="1183" spans="1:9" x14ac:dyDescent="0.25">
      <c r="A1183">
        <v>1182</v>
      </c>
      <c r="B1183">
        <v>55.69819600000001</v>
      </c>
      <c r="C1183">
        <v>9.1781210000000009</v>
      </c>
      <c r="D1183">
        <v>48.156017000000013</v>
      </c>
      <c r="E1183">
        <v>5.9857129999999996</v>
      </c>
      <c r="F1183">
        <v>35.893114000000011</v>
      </c>
      <c r="G1183">
        <v>10.034776000000001</v>
      </c>
    </row>
    <row r="1184" spans="1:9" x14ac:dyDescent="0.25">
      <c r="A1184">
        <v>1183</v>
      </c>
      <c r="B1184">
        <v>55.69819600000001</v>
      </c>
      <c r="C1184">
        <v>9.1781210000000009</v>
      </c>
      <c r="D1184">
        <v>48.102467000000011</v>
      </c>
      <c r="E1184">
        <v>6.019577</v>
      </c>
      <c r="F1184">
        <v>35.893114000000011</v>
      </c>
      <c r="G1184">
        <v>10.034776000000001</v>
      </c>
    </row>
    <row r="1185" spans="1:9" x14ac:dyDescent="0.25">
      <c r="A1185">
        <v>1184</v>
      </c>
      <c r="B1185">
        <v>55.69819600000001</v>
      </c>
      <c r="C1185">
        <v>9.1781210000000009</v>
      </c>
      <c r="D1185">
        <v>48.102467000000011</v>
      </c>
      <c r="E1185">
        <v>6.019577</v>
      </c>
      <c r="F1185">
        <v>35.893114000000011</v>
      </c>
      <c r="G1185">
        <v>10.034776000000001</v>
      </c>
    </row>
    <row r="1186" spans="1:9" x14ac:dyDescent="0.25">
      <c r="A1186">
        <v>1185</v>
      </c>
      <c r="B1186">
        <v>55.69819600000001</v>
      </c>
      <c r="C1186">
        <v>9.1781210000000009</v>
      </c>
      <c r="F1186">
        <v>35.893114000000011</v>
      </c>
      <c r="G1186">
        <v>10.034776000000001</v>
      </c>
      <c r="H1186">
        <v>45.427403000000012</v>
      </c>
      <c r="I1186">
        <v>4.2982250000000004</v>
      </c>
    </row>
    <row r="1187" spans="1:9" x14ac:dyDescent="0.25">
      <c r="A1187">
        <v>1186</v>
      </c>
      <c r="B1187">
        <v>55.69819600000001</v>
      </c>
      <c r="C1187">
        <v>9.1781210000000009</v>
      </c>
      <c r="F1187">
        <v>35.893114000000011</v>
      </c>
      <c r="G1187">
        <v>10.034776000000001</v>
      </c>
      <c r="H1187">
        <v>45.758518000000009</v>
      </c>
      <c r="I1187">
        <v>4.239878</v>
      </c>
    </row>
    <row r="1188" spans="1:9" x14ac:dyDescent="0.25">
      <c r="A1188">
        <v>1187</v>
      </c>
      <c r="B1188">
        <v>55.69819600000001</v>
      </c>
      <c r="C1188">
        <v>9.1781210000000009</v>
      </c>
      <c r="F1188">
        <v>35.893114000000011</v>
      </c>
      <c r="G1188">
        <v>10.034776000000001</v>
      </c>
      <c r="H1188">
        <v>45.758518000000009</v>
      </c>
      <c r="I1188">
        <v>4.239878</v>
      </c>
    </row>
    <row r="1189" spans="1:9" x14ac:dyDescent="0.25">
      <c r="A1189">
        <v>1188</v>
      </c>
      <c r="B1189">
        <v>55.69819600000001</v>
      </c>
      <c r="C1189">
        <v>9.1781210000000009</v>
      </c>
      <c r="H1189">
        <v>45.758518000000009</v>
      </c>
      <c r="I1189">
        <v>4.239878</v>
      </c>
    </row>
    <row r="1190" spans="1:9" x14ac:dyDescent="0.25">
      <c r="A1190">
        <v>1189</v>
      </c>
      <c r="B1190">
        <v>55.69819600000001</v>
      </c>
      <c r="C1190">
        <v>9.1781210000000009</v>
      </c>
      <c r="H1190">
        <v>45.758518000000009</v>
      </c>
      <c r="I1190">
        <v>4.239878</v>
      </c>
    </row>
    <row r="1191" spans="1:9" x14ac:dyDescent="0.25">
      <c r="A1191">
        <v>1190</v>
      </c>
      <c r="B1191">
        <v>55.69819600000001</v>
      </c>
      <c r="C1191">
        <v>9.1781210000000009</v>
      </c>
      <c r="H1191">
        <v>45.758518000000009</v>
      </c>
      <c r="I1191">
        <v>4.239878</v>
      </c>
    </row>
    <row r="1192" spans="1:9" x14ac:dyDescent="0.25">
      <c r="A1192">
        <v>1191</v>
      </c>
      <c r="B1192">
        <v>55.69819600000001</v>
      </c>
      <c r="C1192">
        <v>9.1781210000000009</v>
      </c>
      <c r="H1192">
        <v>45.758518000000009</v>
      </c>
      <c r="I1192">
        <v>4.239878</v>
      </c>
    </row>
    <row r="1193" spans="1:9" x14ac:dyDescent="0.25">
      <c r="A1193">
        <v>1192</v>
      </c>
      <c r="B1193">
        <v>55.69819600000001</v>
      </c>
      <c r="C1193">
        <v>9.1781210000000009</v>
      </c>
      <c r="H1193">
        <v>45.758518000000009</v>
      </c>
      <c r="I1193">
        <v>4.239878</v>
      </c>
    </row>
    <row r="1194" spans="1:9" x14ac:dyDescent="0.25">
      <c r="A1194">
        <v>1193</v>
      </c>
      <c r="B1194">
        <v>55.69819600000001</v>
      </c>
      <c r="C1194">
        <v>9.1781210000000009</v>
      </c>
      <c r="H1194">
        <v>45.758518000000009</v>
      </c>
      <c r="I1194">
        <v>4.239878</v>
      </c>
    </row>
    <row r="1195" spans="1:9" x14ac:dyDescent="0.25">
      <c r="A1195">
        <v>1194</v>
      </c>
      <c r="B1195">
        <v>55.69819600000001</v>
      </c>
      <c r="C1195">
        <v>9.1781210000000009</v>
      </c>
      <c r="H1195">
        <v>45.758518000000009</v>
      </c>
      <c r="I1195">
        <v>4.239878</v>
      </c>
    </row>
    <row r="1196" spans="1:9" x14ac:dyDescent="0.25">
      <c r="A1196">
        <v>1195</v>
      </c>
      <c r="B1196">
        <v>55.69819600000001</v>
      </c>
      <c r="C1196">
        <v>9.1781210000000009</v>
      </c>
      <c r="H1196">
        <v>45.758518000000009</v>
      </c>
      <c r="I1196">
        <v>4.239878</v>
      </c>
    </row>
    <row r="1197" spans="1:9" x14ac:dyDescent="0.25">
      <c r="A1197">
        <v>1196</v>
      </c>
      <c r="B1197">
        <v>55.69819600000001</v>
      </c>
      <c r="C1197">
        <v>9.1781210000000009</v>
      </c>
      <c r="H1197">
        <v>45.758518000000009</v>
      </c>
      <c r="I1197">
        <v>4.239878</v>
      </c>
    </row>
    <row r="1198" spans="1:9" x14ac:dyDescent="0.25">
      <c r="A1198">
        <v>1197</v>
      </c>
      <c r="B1198">
        <v>55.69819600000001</v>
      </c>
      <c r="C1198">
        <v>9.1781210000000009</v>
      </c>
      <c r="H1198">
        <v>45.758518000000009</v>
      </c>
      <c r="I1198">
        <v>4.239878</v>
      </c>
    </row>
    <row r="1199" spans="1:9" x14ac:dyDescent="0.25">
      <c r="A1199">
        <v>1198</v>
      </c>
      <c r="B1199">
        <v>55.69819600000001</v>
      </c>
      <c r="C1199">
        <v>9.1781210000000009</v>
      </c>
      <c r="D1199">
        <v>64.148262000000017</v>
      </c>
      <c r="E1199">
        <v>6.7799490000000002</v>
      </c>
      <c r="H1199">
        <v>45.758518000000009</v>
      </c>
      <c r="I1199">
        <v>4.239878</v>
      </c>
    </row>
    <row r="1200" spans="1:9" x14ac:dyDescent="0.25">
      <c r="A1200">
        <v>1199</v>
      </c>
      <c r="B1200">
        <v>55.69819600000001</v>
      </c>
      <c r="C1200">
        <v>9.1781210000000009</v>
      </c>
      <c r="D1200">
        <v>64.089451000000011</v>
      </c>
      <c r="E1200">
        <v>6.6840260000000002</v>
      </c>
      <c r="H1200">
        <v>45.758518000000009</v>
      </c>
      <c r="I1200">
        <v>4.239878</v>
      </c>
    </row>
    <row r="1201" spans="1:13" x14ac:dyDescent="0.25">
      <c r="A1201">
        <v>1200</v>
      </c>
      <c r="B1201">
        <v>55.69819600000001</v>
      </c>
      <c r="C1201">
        <v>9.1781210000000009</v>
      </c>
      <c r="D1201">
        <v>64.089451000000011</v>
      </c>
      <c r="E1201">
        <v>6.6840260000000002</v>
      </c>
      <c r="F1201">
        <v>51.982105000000011</v>
      </c>
      <c r="G1201">
        <v>10.640672</v>
      </c>
      <c r="H1201">
        <v>45.758518000000009</v>
      </c>
      <c r="I1201">
        <v>4.239878</v>
      </c>
      <c r="L1201">
        <v>51.982105000000011</v>
      </c>
      <c r="M1201">
        <v>10.640672</v>
      </c>
    </row>
    <row r="1202" spans="1:13" x14ac:dyDescent="0.25">
      <c r="A1202">
        <v>1201</v>
      </c>
      <c r="B1202">
        <v>55.693970000000007</v>
      </c>
      <c r="C1202">
        <v>9.2257470000000001</v>
      </c>
      <c r="D1202">
        <v>64.089451000000011</v>
      </c>
      <c r="E1202">
        <v>6.6840260000000002</v>
      </c>
      <c r="F1202">
        <v>51.982105000000011</v>
      </c>
      <c r="G1202">
        <v>10.640672</v>
      </c>
      <c r="H1202">
        <v>45.758518000000009</v>
      </c>
      <c r="I1202">
        <v>4.239878</v>
      </c>
      <c r="L1202">
        <v>51.982105000000011</v>
      </c>
      <c r="M1202">
        <v>10.640672</v>
      </c>
    </row>
    <row r="1203" spans="1:13" x14ac:dyDescent="0.25">
      <c r="A1203">
        <v>1202</v>
      </c>
      <c r="D1203">
        <v>64.089451000000011</v>
      </c>
      <c r="E1203">
        <v>6.6840260000000002</v>
      </c>
      <c r="F1203">
        <v>51.982105000000011</v>
      </c>
      <c r="G1203">
        <v>10.640672</v>
      </c>
      <c r="H1203">
        <v>45.758518000000009</v>
      </c>
      <c r="I1203">
        <v>4.239878</v>
      </c>
      <c r="L1203">
        <v>51.982105000000011</v>
      </c>
      <c r="M1203">
        <v>10.640672</v>
      </c>
    </row>
    <row r="1204" spans="1:13" x14ac:dyDescent="0.25">
      <c r="A1204">
        <v>1203</v>
      </c>
      <c r="D1204">
        <v>64.089451000000011</v>
      </c>
      <c r="E1204">
        <v>6.6840260000000002</v>
      </c>
      <c r="F1204">
        <v>51.982105000000011</v>
      </c>
      <c r="G1204">
        <v>10.640672</v>
      </c>
      <c r="H1204">
        <v>45.758518000000009</v>
      </c>
      <c r="I1204">
        <v>4.239878</v>
      </c>
      <c r="L1204">
        <v>51.982105000000011</v>
      </c>
      <c r="M1204">
        <v>10.640672</v>
      </c>
    </row>
    <row r="1205" spans="1:13" x14ac:dyDescent="0.25">
      <c r="A1205">
        <v>1204</v>
      </c>
      <c r="D1205">
        <v>64.089451000000011</v>
      </c>
      <c r="E1205">
        <v>6.6840260000000002</v>
      </c>
      <c r="F1205">
        <v>51.982105000000011</v>
      </c>
      <c r="G1205">
        <v>10.640672</v>
      </c>
      <c r="H1205">
        <v>45.758518000000009</v>
      </c>
      <c r="I1205">
        <v>4.239878</v>
      </c>
      <c r="L1205">
        <v>51.982105000000011</v>
      </c>
      <c r="M1205">
        <v>10.640672</v>
      </c>
    </row>
    <row r="1206" spans="1:13" x14ac:dyDescent="0.25">
      <c r="A1206">
        <v>1205</v>
      </c>
      <c r="D1206">
        <v>64.089451000000011</v>
      </c>
      <c r="E1206">
        <v>6.6840260000000002</v>
      </c>
      <c r="F1206">
        <v>51.982105000000011</v>
      </c>
      <c r="G1206">
        <v>10.640672</v>
      </c>
      <c r="H1206">
        <v>45.758518000000009</v>
      </c>
      <c r="I1206">
        <v>4.239878</v>
      </c>
      <c r="L1206">
        <v>51.982105000000011</v>
      </c>
      <c r="M1206">
        <v>10.640672</v>
      </c>
    </row>
    <row r="1207" spans="1:13" x14ac:dyDescent="0.25">
      <c r="A1207">
        <v>1206</v>
      </c>
      <c r="D1207">
        <v>64.089451000000011</v>
      </c>
      <c r="E1207">
        <v>6.6840260000000002</v>
      </c>
      <c r="F1207">
        <v>51.982105000000011</v>
      </c>
      <c r="G1207">
        <v>10.640672</v>
      </c>
      <c r="H1207">
        <v>45.427403000000012</v>
      </c>
      <c r="I1207">
        <v>4.2982250000000004</v>
      </c>
      <c r="L1207">
        <v>51.982105000000011</v>
      </c>
      <c r="M1207">
        <v>10.640672</v>
      </c>
    </row>
    <row r="1208" spans="1:13" x14ac:dyDescent="0.25">
      <c r="A1208">
        <v>1207</v>
      </c>
      <c r="D1208">
        <v>64.089451000000011</v>
      </c>
      <c r="E1208">
        <v>6.6840260000000002</v>
      </c>
      <c r="F1208">
        <v>51.982105000000011</v>
      </c>
      <c r="G1208">
        <v>10.640672</v>
      </c>
      <c r="L1208">
        <v>51.982105000000011</v>
      </c>
      <c r="M1208">
        <v>10.640672</v>
      </c>
    </row>
    <row r="1209" spans="1:13" x14ac:dyDescent="0.25">
      <c r="A1209">
        <v>1208</v>
      </c>
      <c r="D1209">
        <v>64.089451000000011</v>
      </c>
      <c r="E1209">
        <v>6.6840260000000002</v>
      </c>
      <c r="F1209">
        <v>51.982105000000011</v>
      </c>
      <c r="G1209">
        <v>10.640672</v>
      </c>
      <c r="L1209">
        <v>51.982105000000011</v>
      </c>
      <c r="M1209">
        <v>10.640672</v>
      </c>
    </row>
    <row r="1210" spans="1:13" x14ac:dyDescent="0.25">
      <c r="A1210">
        <v>1209</v>
      </c>
      <c r="D1210">
        <v>64.089451000000011</v>
      </c>
      <c r="E1210">
        <v>6.6840260000000002</v>
      </c>
      <c r="F1210">
        <v>51.982105000000011</v>
      </c>
      <c r="G1210">
        <v>10.640672</v>
      </c>
      <c r="L1210">
        <v>51.982105000000011</v>
      </c>
      <c r="M1210">
        <v>10.640672</v>
      </c>
    </row>
    <row r="1211" spans="1:13" x14ac:dyDescent="0.25">
      <c r="A1211">
        <v>1210</v>
      </c>
      <c r="D1211">
        <v>64.089451000000011</v>
      </c>
      <c r="E1211">
        <v>6.6840260000000002</v>
      </c>
      <c r="F1211">
        <v>51.982105000000011</v>
      </c>
      <c r="G1211">
        <v>10.640672</v>
      </c>
      <c r="L1211">
        <v>51.982105000000011</v>
      </c>
      <c r="M1211">
        <v>10.640672</v>
      </c>
    </row>
    <row r="1212" spans="1:13" x14ac:dyDescent="0.25">
      <c r="A1212">
        <v>1211</v>
      </c>
      <c r="D1212">
        <v>64.089451000000011</v>
      </c>
      <c r="E1212">
        <v>6.6840260000000002</v>
      </c>
      <c r="F1212">
        <v>51.982105000000011</v>
      </c>
      <c r="G1212">
        <v>10.640672</v>
      </c>
      <c r="L1212">
        <v>51.982105000000011</v>
      </c>
      <c r="M1212">
        <v>10.640672</v>
      </c>
    </row>
    <row r="1213" spans="1:13" x14ac:dyDescent="0.25">
      <c r="A1213">
        <v>1212</v>
      </c>
      <c r="B1213">
        <v>70.815153000000009</v>
      </c>
      <c r="C1213">
        <v>10.321633</v>
      </c>
      <c r="D1213">
        <v>64.089451000000011</v>
      </c>
      <c r="E1213">
        <v>6.6840260000000002</v>
      </c>
      <c r="F1213">
        <v>51.982105000000011</v>
      </c>
      <c r="G1213">
        <v>10.640672</v>
      </c>
      <c r="L1213">
        <v>51.982105000000011</v>
      </c>
      <c r="M1213">
        <v>10.640672</v>
      </c>
    </row>
    <row r="1214" spans="1:13" x14ac:dyDescent="0.25">
      <c r="A1214">
        <v>1213</v>
      </c>
      <c r="B1214">
        <v>70.806837000000002</v>
      </c>
      <c r="C1214">
        <v>10.319285000000001</v>
      </c>
      <c r="D1214">
        <v>64.089451000000011</v>
      </c>
      <c r="E1214">
        <v>6.6840260000000002</v>
      </c>
      <c r="F1214">
        <v>51.982105000000011</v>
      </c>
      <c r="G1214">
        <v>10.640672</v>
      </c>
      <c r="L1214">
        <v>51.982105000000011</v>
      </c>
      <c r="M1214">
        <v>10.640672</v>
      </c>
    </row>
    <row r="1215" spans="1:13" x14ac:dyDescent="0.25">
      <c r="A1215">
        <v>1214</v>
      </c>
      <c r="B1215">
        <v>70.806837000000002</v>
      </c>
      <c r="C1215">
        <v>10.319285000000001</v>
      </c>
      <c r="D1215">
        <v>64.089451000000011</v>
      </c>
      <c r="E1215">
        <v>6.6840260000000002</v>
      </c>
      <c r="F1215">
        <v>51.982105000000011</v>
      </c>
      <c r="G1215">
        <v>10.640672</v>
      </c>
      <c r="L1215">
        <v>51.982105000000011</v>
      </c>
      <c r="M1215">
        <v>10.640672</v>
      </c>
    </row>
    <row r="1216" spans="1:13" x14ac:dyDescent="0.25">
      <c r="A1216">
        <v>1215</v>
      </c>
      <c r="B1216">
        <v>70.806837000000002</v>
      </c>
      <c r="C1216">
        <v>10.319285000000001</v>
      </c>
      <c r="D1216">
        <v>64.089451000000011</v>
      </c>
      <c r="E1216">
        <v>6.6840260000000002</v>
      </c>
      <c r="F1216">
        <v>51.982105000000011</v>
      </c>
      <c r="G1216">
        <v>10.640672</v>
      </c>
      <c r="H1216">
        <v>58.372234000000013</v>
      </c>
      <c r="I1216">
        <v>6.1536419999999996</v>
      </c>
      <c r="L1216">
        <v>51.982105000000011</v>
      </c>
      <c r="M1216">
        <v>10.640672</v>
      </c>
    </row>
    <row r="1217" spans="1:13" x14ac:dyDescent="0.25">
      <c r="A1217">
        <v>1216</v>
      </c>
      <c r="B1217">
        <v>70.806837000000002</v>
      </c>
      <c r="C1217">
        <v>10.319285000000001</v>
      </c>
      <c r="D1217">
        <v>64.089451000000011</v>
      </c>
      <c r="E1217">
        <v>6.6840260000000002</v>
      </c>
      <c r="F1217">
        <v>51.982105000000011</v>
      </c>
      <c r="G1217">
        <v>10.640672</v>
      </c>
      <c r="H1217">
        <v>58.495266000000008</v>
      </c>
      <c r="I1217">
        <v>6.0356069999999997</v>
      </c>
      <c r="L1217">
        <v>51.982105000000011</v>
      </c>
      <c r="M1217">
        <v>10.640672</v>
      </c>
    </row>
    <row r="1218" spans="1:13" x14ac:dyDescent="0.25">
      <c r="A1218">
        <v>1217</v>
      </c>
      <c r="B1218">
        <v>70.806837000000002</v>
      </c>
      <c r="C1218">
        <v>10.319285000000001</v>
      </c>
      <c r="D1218">
        <v>64.089451000000011</v>
      </c>
      <c r="E1218">
        <v>6.6840260000000002</v>
      </c>
      <c r="F1218">
        <v>51.982105000000011</v>
      </c>
      <c r="G1218">
        <v>10.640672</v>
      </c>
      <c r="H1218">
        <v>58.495266000000008</v>
      </c>
      <c r="I1218">
        <v>6.0356069999999997</v>
      </c>
      <c r="L1218">
        <v>51.982105000000011</v>
      </c>
      <c r="M1218">
        <v>10.640672</v>
      </c>
    </row>
    <row r="1219" spans="1:13" x14ac:dyDescent="0.25">
      <c r="A1219">
        <v>1218</v>
      </c>
      <c r="B1219">
        <v>70.806837000000002</v>
      </c>
      <c r="C1219">
        <v>10.319285000000001</v>
      </c>
      <c r="D1219">
        <v>64.089451000000011</v>
      </c>
      <c r="E1219">
        <v>6.6840260000000002</v>
      </c>
      <c r="H1219">
        <v>58.495266000000008</v>
      </c>
      <c r="I1219">
        <v>6.0356069999999997</v>
      </c>
    </row>
    <row r="1220" spans="1:13" x14ac:dyDescent="0.25">
      <c r="A1220">
        <v>1219</v>
      </c>
      <c r="B1220">
        <v>70.806837000000002</v>
      </c>
      <c r="C1220">
        <v>10.319285000000001</v>
      </c>
      <c r="D1220">
        <v>64.148262000000017</v>
      </c>
      <c r="E1220">
        <v>6.7799490000000002</v>
      </c>
      <c r="H1220">
        <v>58.495266000000008</v>
      </c>
      <c r="I1220">
        <v>6.0356069999999997</v>
      </c>
    </row>
    <row r="1221" spans="1:13" x14ac:dyDescent="0.25">
      <c r="A1221">
        <v>1220</v>
      </c>
      <c r="B1221">
        <v>70.806837000000002</v>
      </c>
      <c r="C1221">
        <v>10.319285000000001</v>
      </c>
      <c r="H1221">
        <v>58.495266000000008</v>
      </c>
      <c r="I1221">
        <v>6.0356069999999997</v>
      </c>
    </row>
    <row r="1222" spans="1:13" x14ac:dyDescent="0.25">
      <c r="A1222">
        <v>1221</v>
      </c>
      <c r="B1222">
        <v>70.806837000000002</v>
      </c>
      <c r="C1222">
        <v>10.319285000000001</v>
      </c>
      <c r="H1222">
        <v>58.495266000000008</v>
      </c>
      <c r="I1222">
        <v>6.0356069999999997</v>
      </c>
    </row>
    <row r="1223" spans="1:13" x14ac:dyDescent="0.25">
      <c r="A1223">
        <v>1222</v>
      </c>
      <c r="B1223">
        <v>70.806837000000002</v>
      </c>
      <c r="C1223">
        <v>10.319285000000001</v>
      </c>
      <c r="H1223">
        <v>58.495266000000008</v>
      </c>
      <c r="I1223">
        <v>6.0356069999999997</v>
      </c>
    </row>
    <row r="1224" spans="1:13" x14ac:dyDescent="0.25">
      <c r="A1224">
        <v>1223</v>
      </c>
      <c r="B1224">
        <v>70.806837000000002</v>
      </c>
      <c r="C1224">
        <v>10.319285000000001</v>
      </c>
      <c r="H1224">
        <v>58.495266000000008</v>
      </c>
      <c r="I1224">
        <v>6.0356069999999997</v>
      </c>
    </row>
    <row r="1225" spans="1:13" x14ac:dyDescent="0.25">
      <c r="A1225">
        <v>1224</v>
      </c>
      <c r="B1225">
        <v>70.806837000000002</v>
      </c>
      <c r="C1225">
        <v>10.319285000000001</v>
      </c>
      <c r="H1225">
        <v>58.495266000000008</v>
      </c>
      <c r="I1225">
        <v>6.0356069999999997</v>
      </c>
    </row>
    <row r="1226" spans="1:13" x14ac:dyDescent="0.25">
      <c r="A1226">
        <v>1225</v>
      </c>
      <c r="B1226">
        <v>70.806837000000002</v>
      </c>
      <c r="C1226">
        <v>10.319285000000001</v>
      </c>
      <c r="H1226">
        <v>58.495266000000008</v>
      </c>
      <c r="I1226">
        <v>6.0356069999999997</v>
      </c>
    </row>
    <row r="1227" spans="1:13" x14ac:dyDescent="0.25">
      <c r="A1227">
        <v>1226</v>
      </c>
      <c r="B1227">
        <v>70.806837000000002</v>
      </c>
      <c r="C1227">
        <v>10.319285000000001</v>
      </c>
      <c r="H1227">
        <v>58.495266000000008</v>
      </c>
      <c r="I1227">
        <v>6.0356069999999997</v>
      </c>
    </row>
    <row r="1228" spans="1:13" x14ac:dyDescent="0.25">
      <c r="A1228">
        <v>1227</v>
      </c>
      <c r="B1228">
        <v>70.806837000000002</v>
      </c>
      <c r="C1228">
        <v>10.319285000000001</v>
      </c>
      <c r="H1228">
        <v>58.495266000000008</v>
      </c>
      <c r="I1228">
        <v>6.0356069999999997</v>
      </c>
    </row>
    <row r="1229" spans="1:13" x14ac:dyDescent="0.25">
      <c r="A1229">
        <v>1228</v>
      </c>
      <c r="B1229">
        <v>70.806837000000002</v>
      </c>
      <c r="C1229">
        <v>10.319285000000001</v>
      </c>
      <c r="H1229">
        <v>58.495266000000008</v>
      </c>
      <c r="I1229">
        <v>6.0356069999999997</v>
      </c>
    </row>
    <row r="1230" spans="1:13" x14ac:dyDescent="0.25">
      <c r="A1230">
        <v>1229</v>
      </c>
      <c r="B1230">
        <v>70.806837000000002</v>
      </c>
      <c r="C1230">
        <v>10.319285000000001</v>
      </c>
      <c r="H1230">
        <v>58.495266000000008</v>
      </c>
      <c r="I1230">
        <v>6.0356069999999997</v>
      </c>
    </row>
    <row r="1231" spans="1:13" x14ac:dyDescent="0.25">
      <c r="A1231">
        <v>1230</v>
      </c>
      <c r="B1231">
        <v>70.806837000000002</v>
      </c>
      <c r="C1231">
        <v>10.319285000000001</v>
      </c>
      <c r="H1231">
        <v>58.495266000000008</v>
      </c>
      <c r="I1231">
        <v>6.0356069999999997</v>
      </c>
    </row>
    <row r="1232" spans="1:13" x14ac:dyDescent="0.25">
      <c r="A1232">
        <v>1231</v>
      </c>
      <c r="B1232">
        <v>70.806837000000002</v>
      </c>
      <c r="C1232">
        <v>10.319285000000001</v>
      </c>
      <c r="F1232">
        <v>65.015690000000006</v>
      </c>
      <c r="G1232">
        <v>11.616135999999999</v>
      </c>
      <c r="H1232">
        <v>58.495266000000008</v>
      </c>
      <c r="I1232">
        <v>6.0356069999999997</v>
      </c>
    </row>
    <row r="1233" spans="1:9" x14ac:dyDescent="0.25">
      <c r="A1233">
        <v>1232</v>
      </c>
      <c r="B1233">
        <v>70.806837000000002</v>
      </c>
      <c r="C1233">
        <v>10.319285000000001</v>
      </c>
      <c r="F1233">
        <v>65.138363000000012</v>
      </c>
      <c r="G1233">
        <v>11.622268999999999</v>
      </c>
      <c r="H1233">
        <v>58.495266000000008</v>
      </c>
      <c r="I1233">
        <v>6.0356069999999997</v>
      </c>
    </row>
    <row r="1234" spans="1:9" x14ac:dyDescent="0.25">
      <c r="A1234">
        <v>1233</v>
      </c>
      <c r="B1234">
        <v>70.806837000000002</v>
      </c>
      <c r="C1234">
        <v>10.319285000000001</v>
      </c>
      <c r="D1234">
        <v>76.502909000000002</v>
      </c>
      <c r="E1234">
        <v>8.5668880000000005</v>
      </c>
      <c r="F1234">
        <v>65.138363000000012</v>
      </c>
      <c r="G1234">
        <v>11.622268999999999</v>
      </c>
      <c r="H1234">
        <v>58.372234000000013</v>
      </c>
      <c r="I1234">
        <v>6.1536419999999996</v>
      </c>
    </row>
    <row r="1235" spans="1:9" x14ac:dyDescent="0.25">
      <c r="A1235">
        <v>1234</v>
      </c>
      <c r="B1235">
        <v>70.806837000000002</v>
      </c>
      <c r="C1235">
        <v>10.319285000000001</v>
      </c>
      <c r="D1235">
        <v>76.492551000000006</v>
      </c>
      <c r="E1235">
        <v>8.5417860000000001</v>
      </c>
      <c r="F1235">
        <v>65.138363000000012</v>
      </c>
      <c r="G1235">
        <v>11.622268999999999</v>
      </c>
      <c r="H1235">
        <v>58.372234000000013</v>
      </c>
      <c r="I1235">
        <v>6.1536419999999996</v>
      </c>
    </row>
    <row r="1236" spans="1:9" x14ac:dyDescent="0.25">
      <c r="A1236">
        <v>1235</v>
      </c>
      <c r="B1236">
        <v>70.815153000000009</v>
      </c>
      <c r="C1236">
        <v>10.321633</v>
      </c>
      <c r="D1236">
        <v>76.492551000000006</v>
      </c>
      <c r="E1236">
        <v>8.5417860000000001</v>
      </c>
      <c r="F1236">
        <v>65.138363000000012</v>
      </c>
      <c r="G1236">
        <v>11.622268999999999</v>
      </c>
      <c r="H1236">
        <v>58.372234000000013</v>
      </c>
      <c r="I1236">
        <v>6.1536419999999996</v>
      </c>
    </row>
    <row r="1237" spans="1:9" x14ac:dyDescent="0.25">
      <c r="A1237">
        <v>1236</v>
      </c>
      <c r="D1237">
        <v>76.492551000000006</v>
      </c>
      <c r="E1237">
        <v>8.5417860000000001</v>
      </c>
      <c r="F1237">
        <v>65.138363000000012</v>
      </c>
      <c r="G1237">
        <v>11.622268999999999</v>
      </c>
    </row>
    <row r="1238" spans="1:9" x14ac:dyDescent="0.25">
      <c r="A1238">
        <v>1237</v>
      </c>
      <c r="D1238">
        <v>76.492551000000006</v>
      </c>
      <c r="E1238">
        <v>8.5417860000000001</v>
      </c>
      <c r="F1238">
        <v>65.138363000000012</v>
      </c>
      <c r="G1238">
        <v>11.622268999999999</v>
      </c>
    </row>
    <row r="1239" spans="1:9" x14ac:dyDescent="0.25">
      <c r="A1239">
        <v>1238</v>
      </c>
      <c r="D1239">
        <v>76.492551000000006</v>
      </c>
      <c r="E1239">
        <v>8.5417860000000001</v>
      </c>
      <c r="F1239">
        <v>65.138363000000012</v>
      </c>
      <c r="G1239">
        <v>11.622268999999999</v>
      </c>
    </row>
    <row r="1240" spans="1:9" x14ac:dyDescent="0.25">
      <c r="A1240">
        <v>1239</v>
      </c>
      <c r="D1240">
        <v>76.492551000000006</v>
      </c>
      <c r="E1240">
        <v>8.5417860000000001</v>
      </c>
      <c r="F1240">
        <v>65.138363000000012</v>
      </c>
      <c r="G1240">
        <v>11.622268999999999</v>
      </c>
    </row>
    <row r="1241" spans="1:9" x14ac:dyDescent="0.25">
      <c r="A1241">
        <v>1240</v>
      </c>
      <c r="D1241">
        <v>76.492551000000006</v>
      </c>
      <c r="E1241">
        <v>8.5417860000000001</v>
      </c>
      <c r="F1241">
        <v>65.138363000000012</v>
      </c>
      <c r="G1241">
        <v>11.622268999999999</v>
      </c>
    </row>
    <row r="1242" spans="1:9" x14ac:dyDescent="0.25">
      <c r="A1242">
        <v>1241</v>
      </c>
      <c r="D1242">
        <v>76.492551000000006</v>
      </c>
      <c r="E1242">
        <v>8.5417860000000001</v>
      </c>
      <c r="F1242">
        <v>65.138363000000012</v>
      </c>
      <c r="G1242">
        <v>11.622268999999999</v>
      </c>
    </row>
    <row r="1243" spans="1:9" x14ac:dyDescent="0.25">
      <c r="A1243">
        <v>1242</v>
      </c>
      <c r="D1243">
        <v>76.492551000000006</v>
      </c>
      <c r="E1243">
        <v>8.5417860000000001</v>
      </c>
      <c r="F1243">
        <v>65.138363000000012</v>
      </c>
      <c r="G1243">
        <v>11.622268999999999</v>
      </c>
    </row>
    <row r="1244" spans="1:9" x14ac:dyDescent="0.25">
      <c r="A1244">
        <v>1243</v>
      </c>
      <c r="D1244">
        <v>76.492551000000006</v>
      </c>
      <c r="E1244">
        <v>8.5417860000000001</v>
      </c>
      <c r="F1244">
        <v>65.138363000000012</v>
      </c>
      <c r="G1244">
        <v>11.622268999999999</v>
      </c>
    </row>
    <row r="1245" spans="1:9" x14ac:dyDescent="0.25">
      <c r="A1245">
        <v>1244</v>
      </c>
      <c r="D1245">
        <v>76.492551000000006</v>
      </c>
      <c r="E1245">
        <v>8.5417860000000001</v>
      </c>
      <c r="F1245">
        <v>65.138363000000012</v>
      </c>
      <c r="G1245">
        <v>11.622268999999999</v>
      </c>
    </row>
    <row r="1246" spans="1:9" x14ac:dyDescent="0.25">
      <c r="A1246">
        <v>1245</v>
      </c>
      <c r="D1246">
        <v>76.492551000000006</v>
      </c>
      <c r="E1246">
        <v>8.5417860000000001</v>
      </c>
      <c r="F1246">
        <v>65.138363000000012</v>
      </c>
      <c r="G1246">
        <v>11.622268999999999</v>
      </c>
    </row>
    <row r="1247" spans="1:9" x14ac:dyDescent="0.25">
      <c r="A1247">
        <v>1246</v>
      </c>
      <c r="D1247">
        <v>76.492551000000006</v>
      </c>
      <c r="E1247">
        <v>8.5417860000000001</v>
      </c>
      <c r="F1247">
        <v>65.138363000000012</v>
      </c>
      <c r="G1247">
        <v>11.622268999999999</v>
      </c>
    </row>
    <row r="1248" spans="1:9" x14ac:dyDescent="0.25">
      <c r="A1248">
        <v>1247</v>
      </c>
      <c r="D1248">
        <v>76.492551000000006</v>
      </c>
      <c r="E1248">
        <v>8.5417860000000001</v>
      </c>
      <c r="F1248">
        <v>65.138363000000012</v>
      </c>
      <c r="G1248">
        <v>11.622268999999999</v>
      </c>
    </row>
    <row r="1249" spans="1:9" x14ac:dyDescent="0.25">
      <c r="A1249">
        <v>1248</v>
      </c>
      <c r="D1249">
        <v>76.492551000000006</v>
      </c>
      <c r="E1249">
        <v>8.5417860000000001</v>
      </c>
      <c r="F1249">
        <v>65.138363000000012</v>
      </c>
      <c r="G1249">
        <v>11.622268999999999</v>
      </c>
    </row>
    <row r="1250" spans="1:9" x14ac:dyDescent="0.25">
      <c r="A1250">
        <v>1249</v>
      </c>
      <c r="D1250">
        <v>76.492551000000006</v>
      </c>
      <c r="E1250">
        <v>8.5417860000000001</v>
      </c>
      <c r="F1250">
        <v>65.138363000000012</v>
      </c>
      <c r="G1250">
        <v>11.622268999999999</v>
      </c>
      <c r="H1250">
        <v>71.814439000000007</v>
      </c>
      <c r="I1250">
        <v>7.194286</v>
      </c>
    </row>
    <row r="1251" spans="1:9" x14ac:dyDescent="0.25">
      <c r="A1251">
        <v>1250</v>
      </c>
      <c r="D1251">
        <v>76.492551000000006</v>
      </c>
      <c r="E1251">
        <v>8.5417860000000001</v>
      </c>
      <c r="F1251">
        <v>65.138363000000012</v>
      </c>
      <c r="G1251">
        <v>11.622268999999999</v>
      </c>
      <c r="H1251">
        <v>71.814439000000007</v>
      </c>
      <c r="I1251">
        <v>7.194286</v>
      </c>
    </row>
    <row r="1252" spans="1:9" x14ac:dyDescent="0.25">
      <c r="A1252">
        <v>1251</v>
      </c>
      <c r="B1252">
        <v>82.483316000000002</v>
      </c>
      <c r="C1252">
        <v>10.754898000000001</v>
      </c>
      <c r="D1252">
        <v>76.492551000000006</v>
      </c>
      <c r="E1252">
        <v>8.5417860000000001</v>
      </c>
      <c r="F1252">
        <v>65.138363000000012</v>
      </c>
      <c r="G1252">
        <v>11.622268999999999</v>
      </c>
      <c r="H1252">
        <v>71.814439000000007</v>
      </c>
      <c r="I1252">
        <v>7.194286</v>
      </c>
    </row>
    <row r="1253" spans="1:9" x14ac:dyDescent="0.25">
      <c r="A1253">
        <v>1252</v>
      </c>
      <c r="B1253">
        <v>82.573828000000006</v>
      </c>
      <c r="C1253">
        <v>10.763674</v>
      </c>
      <c r="D1253">
        <v>76.492551000000006</v>
      </c>
      <c r="E1253">
        <v>8.5417860000000001</v>
      </c>
      <c r="F1253">
        <v>65.138363000000012</v>
      </c>
      <c r="G1253">
        <v>11.622268999999999</v>
      </c>
      <c r="H1253">
        <v>71.814439000000007</v>
      </c>
      <c r="I1253">
        <v>7.194286</v>
      </c>
    </row>
    <row r="1254" spans="1:9" x14ac:dyDescent="0.25">
      <c r="A1254">
        <v>1253</v>
      </c>
      <c r="B1254">
        <v>82.573828000000006</v>
      </c>
      <c r="C1254">
        <v>10.763674</v>
      </c>
      <c r="D1254">
        <v>76.492551000000006</v>
      </c>
      <c r="E1254">
        <v>8.5417860000000001</v>
      </c>
      <c r="F1254">
        <v>65.015690000000006</v>
      </c>
      <c r="G1254">
        <v>11.616135999999999</v>
      </c>
      <c r="H1254">
        <v>71.814439000000007</v>
      </c>
      <c r="I1254">
        <v>7.194286</v>
      </c>
    </row>
    <row r="1255" spans="1:9" x14ac:dyDescent="0.25">
      <c r="A1255">
        <v>1254</v>
      </c>
      <c r="B1255">
        <v>82.573828000000006</v>
      </c>
      <c r="C1255">
        <v>10.763674</v>
      </c>
      <c r="D1255">
        <v>76.492551000000006</v>
      </c>
      <c r="E1255">
        <v>8.5417860000000001</v>
      </c>
      <c r="H1255">
        <v>71.814439000000007</v>
      </c>
      <c r="I1255">
        <v>7.194286</v>
      </c>
    </row>
    <row r="1256" spans="1:9" x14ac:dyDescent="0.25">
      <c r="A1256">
        <v>1255</v>
      </c>
      <c r="B1256">
        <v>82.573828000000006</v>
      </c>
      <c r="C1256">
        <v>10.763674</v>
      </c>
      <c r="D1256">
        <v>76.502909000000002</v>
      </c>
      <c r="E1256">
        <v>8.5668880000000005</v>
      </c>
      <c r="H1256">
        <v>71.814439000000007</v>
      </c>
      <c r="I1256">
        <v>7.194286</v>
      </c>
    </row>
    <row r="1257" spans="1:9" x14ac:dyDescent="0.25">
      <c r="A1257">
        <v>1256</v>
      </c>
      <c r="B1257">
        <v>82.573828000000006</v>
      </c>
      <c r="C1257">
        <v>10.763674</v>
      </c>
      <c r="H1257">
        <v>71.814439000000007</v>
      </c>
      <c r="I1257">
        <v>7.194286</v>
      </c>
    </row>
    <row r="1258" spans="1:9" x14ac:dyDescent="0.25">
      <c r="A1258">
        <v>1257</v>
      </c>
      <c r="B1258">
        <v>82.573828000000006</v>
      </c>
      <c r="C1258">
        <v>10.763674</v>
      </c>
      <c r="H1258">
        <v>71.814439000000007</v>
      </c>
      <c r="I1258">
        <v>7.194286</v>
      </c>
    </row>
    <row r="1259" spans="1:9" x14ac:dyDescent="0.25">
      <c r="A1259">
        <v>1258</v>
      </c>
      <c r="B1259">
        <v>82.573828000000006</v>
      </c>
      <c r="C1259">
        <v>10.763674</v>
      </c>
      <c r="H1259">
        <v>71.814439000000007</v>
      </c>
      <c r="I1259">
        <v>7.194286</v>
      </c>
    </row>
    <row r="1260" spans="1:9" x14ac:dyDescent="0.25">
      <c r="A1260">
        <v>1259</v>
      </c>
      <c r="B1260">
        <v>82.573828000000006</v>
      </c>
      <c r="C1260">
        <v>10.763674</v>
      </c>
      <c r="H1260">
        <v>71.814439000000007</v>
      </c>
      <c r="I1260">
        <v>7.194286</v>
      </c>
    </row>
    <row r="1261" spans="1:9" x14ac:dyDescent="0.25">
      <c r="A1261">
        <v>1260</v>
      </c>
      <c r="B1261">
        <v>82.573828000000006</v>
      </c>
      <c r="C1261">
        <v>10.763674</v>
      </c>
      <c r="H1261">
        <v>71.814439000000007</v>
      </c>
      <c r="I1261">
        <v>7.194286</v>
      </c>
    </row>
    <row r="1262" spans="1:9" x14ac:dyDescent="0.25">
      <c r="A1262">
        <v>1261</v>
      </c>
      <c r="B1262">
        <v>82.573828000000006</v>
      </c>
      <c r="C1262">
        <v>10.763674</v>
      </c>
      <c r="H1262">
        <v>71.814439000000007</v>
      </c>
      <c r="I1262">
        <v>7.194286</v>
      </c>
    </row>
    <row r="1263" spans="1:9" x14ac:dyDescent="0.25">
      <c r="A1263">
        <v>1262</v>
      </c>
      <c r="B1263">
        <v>82.573828000000006</v>
      </c>
      <c r="C1263">
        <v>10.763674</v>
      </c>
      <c r="H1263">
        <v>71.814439000000007</v>
      </c>
      <c r="I1263">
        <v>7.194286</v>
      </c>
    </row>
    <row r="1264" spans="1:9" x14ac:dyDescent="0.25">
      <c r="A1264">
        <v>1263</v>
      </c>
      <c r="B1264">
        <v>82.573828000000006</v>
      </c>
      <c r="C1264">
        <v>10.763674</v>
      </c>
      <c r="H1264">
        <v>71.814439000000007</v>
      </c>
      <c r="I1264">
        <v>7.194286</v>
      </c>
    </row>
    <row r="1265" spans="1:9" x14ac:dyDescent="0.25">
      <c r="A1265">
        <v>1264</v>
      </c>
      <c r="B1265">
        <v>82.573828000000006</v>
      </c>
      <c r="C1265">
        <v>10.763674</v>
      </c>
      <c r="H1265">
        <v>71.814439000000007</v>
      </c>
      <c r="I1265">
        <v>7.194286</v>
      </c>
    </row>
    <row r="1266" spans="1:9" x14ac:dyDescent="0.25">
      <c r="A1266">
        <v>1265</v>
      </c>
      <c r="B1266">
        <v>82.573828000000006</v>
      </c>
      <c r="C1266">
        <v>10.763674</v>
      </c>
      <c r="H1266">
        <v>71.814439000000007</v>
      </c>
      <c r="I1266">
        <v>7.194286</v>
      </c>
    </row>
    <row r="1267" spans="1:9" x14ac:dyDescent="0.25">
      <c r="A1267">
        <v>1266</v>
      </c>
      <c r="B1267">
        <v>82.573828000000006</v>
      </c>
      <c r="C1267">
        <v>10.763674</v>
      </c>
      <c r="H1267">
        <v>71.814439000000007</v>
      </c>
      <c r="I1267">
        <v>7.194286</v>
      </c>
    </row>
    <row r="1268" spans="1:9" x14ac:dyDescent="0.25">
      <c r="A1268">
        <v>1267</v>
      </c>
      <c r="B1268">
        <v>82.573828000000006</v>
      </c>
      <c r="C1268">
        <v>10.763674</v>
      </c>
      <c r="H1268">
        <v>71.814439000000007</v>
      </c>
      <c r="I1268">
        <v>7.194286</v>
      </c>
    </row>
    <row r="1269" spans="1:9" x14ac:dyDescent="0.25">
      <c r="A1269">
        <v>1268</v>
      </c>
      <c r="B1269">
        <v>82.573828000000006</v>
      </c>
      <c r="C1269">
        <v>10.763674</v>
      </c>
      <c r="F1269">
        <v>77.98913300000001</v>
      </c>
      <c r="G1269">
        <v>12.008623</v>
      </c>
      <c r="H1269">
        <v>71.814439000000007</v>
      </c>
      <c r="I1269">
        <v>7.194286</v>
      </c>
    </row>
    <row r="1270" spans="1:9" x14ac:dyDescent="0.25">
      <c r="A1270">
        <v>1269</v>
      </c>
      <c r="B1270">
        <v>82.573828000000006</v>
      </c>
      <c r="C1270">
        <v>10.763674</v>
      </c>
      <c r="F1270">
        <v>78.124133</v>
      </c>
      <c r="G1270">
        <v>11.998011</v>
      </c>
      <c r="H1270">
        <v>71.814439000000007</v>
      </c>
      <c r="I1270">
        <v>7.194286</v>
      </c>
    </row>
    <row r="1271" spans="1:9" x14ac:dyDescent="0.25">
      <c r="A1271">
        <v>1270</v>
      </c>
      <c r="B1271">
        <v>82.573828000000006</v>
      </c>
      <c r="C1271">
        <v>10.763674</v>
      </c>
      <c r="D1271">
        <v>89.753928999999999</v>
      </c>
      <c r="E1271">
        <v>8.0439799999999995</v>
      </c>
      <c r="F1271">
        <v>78.124133</v>
      </c>
      <c r="G1271">
        <v>11.998011</v>
      </c>
    </row>
    <row r="1272" spans="1:9" x14ac:dyDescent="0.25">
      <c r="A1272">
        <v>1271</v>
      </c>
      <c r="B1272">
        <v>82.483316000000002</v>
      </c>
      <c r="C1272">
        <v>10.754898000000001</v>
      </c>
      <c r="D1272">
        <v>89.841633000000002</v>
      </c>
      <c r="E1272">
        <v>8.0480610000000006</v>
      </c>
      <c r="F1272">
        <v>78.124133</v>
      </c>
      <c r="G1272">
        <v>11.998011</v>
      </c>
    </row>
    <row r="1273" spans="1:9" x14ac:dyDescent="0.25">
      <c r="A1273">
        <v>1272</v>
      </c>
      <c r="D1273">
        <v>89.841633000000002</v>
      </c>
      <c r="E1273">
        <v>8.0480610000000006</v>
      </c>
      <c r="F1273">
        <v>78.124133</v>
      </c>
      <c r="G1273">
        <v>11.998011</v>
      </c>
    </row>
    <row r="1274" spans="1:9" x14ac:dyDescent="0.25">
      <c r="A1274">
        <v>1273</v>
      </c>
      <c r="D1274">
        <v>89.841633000000002</v>
      </c>
      <c r="E1274">
        <v>8.0480610000000006</v>
      </c>
      <c r="F1274">
        <v>78.124133</v>
      </c>
      <c r="G1274">
        <v>11.998011</v>
      </c>
    </row>
    <row r="1275" spans="1:9" x14ac:dyDescent="0.25">
      <c r="A1275">
        <v>1274</v>
      </c>
      <c r="D1275">
        <v>89.841633000000002</v>
      </c>
      <c r="E1275">
        <v>8.0480610000000006</v>
      </c>
      <c r="F1275">
        <v>78.124133</v>
      </c>
      <c r="G1275">
        <v>11.998011</v>
      </c>
    </row>
    <row r="1276" spans="1:9" x14ac:dyDescent="0.25">
      <c r="A1276">
        <v>1275</v>
      </c>
      <c r="D1276">
        <v>89.841633000000002</v>
      </c>
      <c r="E1276">
        <v>8.0480610000000006</v>
      </c>
      <c r="F1276">
        <v>78.124133</v>
      </c>
      <c r="G1276">
        <v>11.998011</v>
      </c>
    </row>
    <row r="1277" spans="1:9" x14ac:dyDescent="0.25">
      <c r="A1277">
        <v>1276</v>
      </c>
      <c r="D1277">
        <v>89.841633000000002</v>
      </c>
      <c r="E1277">
        <v>8.0480610000000006</v>
      </c>
      <c r="F1277">
        <v>78.124133</v>
      </c>
      <c r="G1277">
        <v>11.998011</v>
      </c>
    </row>
    <row r="1278" spans="1:9" x14ac:dyDescent="0.25">
      <c r="A1278">
        <v>1277</v>
      </c>
      <c r="D1278">
        <v>89.841633000000002</v>
      </c>
      <c r="E1278">
        <v>8.0480610000000006</v>
      </c>
      <c r="F1278">
        <v>78.124133</v>
      </c>
      <c r="G1278">
        <v>11.998011</v>
      </c>
    </row>
    <row r="1279" spans="1:9" x14ac:dyDescent="0.25">
      <c r="A1279">
        <v>1278</v>
      </c>
      <c r="D1279">
        <v>89.841633000000002</v>
      </c>
      <c r="E1279">
        <v>8.0480610000000006</v>
      </c>
      <c r="F1279">
        <v>78.124133</v>
      </c>
      <c r="G1279">
        <v>11.998011</v>
      </c>
    </row>
    <row r="1280" spans="1:9" x14ac:dyDescent="0.25">
      <c r="A1280">
        <v>1279</v>
      </c>
      <c r="D1280">
        <v>89.841633000000002</v>
      </c>
      <c r="E1280">
        <v>8.0480610000000006</v>
      </c>
      <c r="F1280">
        <v>78.124133</v>
      </c>
      <c r="G1280">
        <v>11.998011</v>
      </c>
    </row>
    <row r="1281" spans="1:9" x14ac:dyDescent="0.25">
      <c r="A1281">
        <v>1280</v>
      </c>
      <c r="D1281">
        <v>89.841633000000002</v>
      </c>
      <c r="E1281">
        <v>8.0480610000000006</v>
      </c>
      <c r="F1281">
        <v>78.124133</v>
      </c>
      <c r="G1281">
        <v>11.998011</v>
      </c>
    </row>
    <row r="1282" spans="1:9" x14ac:dyDescent="0.25">
      <c r="A1282">
        <v>1281</v>
      </c>
      <c r="D1282">
        <v>89.841633000000002</v>
      </c>
      <c r="E1282">
        <v>8.0480610000000006</v>
      </c>
      <c r="F1282">
        <v>78.124133</v>
      </c>
      <c r="G1282">
        <v>11.998011</v>
      </c>
    </row>
    <row r="1283" spans="1:9" x14ac:dyDescent="0.25">
      <c r="A1283">
        <v>1282</v>
      </c>
      <c r="D1283">
        <v>89.841633000000002</v>
      </c>
      <c r="E1283">
        <v>8.0480610000000006</v>
      </c>
      <c r="F1283">
        <v>78.124133</v>
      </c>
      <c r="G1283">
        <v>11.998011</v>
      </c>
    </row>
    <row r="1284" spans="1:9" x14ac:dyDescent="0.25">
      <c r="A1284">
        <v>1283</v>
      </c>
      <c r="D1284">
        <v>89.841633000000002</v>
      </c>
      <c r="E1284">
        <v>8.0480610000000006</v>
      </c>
      <c r="F1284">
        <v>78.124133</v>
      </c>
      <c r="G1284">
        <v>12.047399</v>
      </c>
    </row>
    <row r="1285" spans="1:9" x14ac:dyDescent="0.25">
      <c r="A1285">
        <v>1284</v>
      </c>
      <c r="B1285">
        <v>96.771687000000014</v>
      </c>
      <c r="C1285">
        <v>10.733929</v>
      </c>
      <c r="D1285">
        <v>89.841633000000002</v>
      </c>
      <c r="E1285">
        <v>8.0480610000000006</v>
      </c>
      <c r="F1285">
        <v>78.124133</v>
      </c>
      <c r="G1285">
        <v>12.047399</v>
      </c>
    </row>
    <row r="1286" spans="1:9" x14ac:dyDescent="0.25">
      <c r="A1286">
        <v>1285</v>
      </c>
      <c r="B1286">
        <v>96.911737000000016</v>
      </c>
      <c r="C1286">
        <v>10.664898000000001</v>
      </c>
      <c r="D1286">
        <v>89.841633000000002</v>
      </c>
      <c r="E1286">
        <v>8.0480610000000006</v>
      </c>
      <c r="F1286">
        <v>78.124133</v>
      </c>
      <c r="G1286">
        <v>12.047399</v>
      </c>
    </row>
    <row r="1287" spans="1:9" x14ac:dyDescent="0.25">
      <c r="A1287">
        <v>1286</v>
      </c>
      <c r="B1287">
        <v>96.911737000000016</v>
      </c>
      <c r="C1287">
        <v>10.664898000000001</v>
      </c>
      <c r="D1287">
        <v>89.753928999999999</v>
      </c>
      <c r="E1287">
        <v>8.0439799999999995</v>
      </c>
      <c r="F1287">
        <v>78.124133</v>
      </c>
      <c r="G1287">
        <v>12.047399</v>
      </c>
      <c r="H1287">
        <v>85.647093000000012</v>
      </c>
      <c r="I1287">
        <v>6.4124489999999996</v>
      </c>
    </row>
    <row r="1288" spans="1:9" x14ac:dyDescent="0.25">
      <c r="A1288">
        <v>1287</v>
      </c>
      <c r="B1288">
        <v>96.911737000000016</v>
      </c>
      <c r="C1288">
        <v>10.664898000000001</v>
      </c>
      <c r="D1288">
        <v>89.753928999999999</v>
      </c>
      <c r="E1288">
        <v>8.0439799999999995</v>
      </c>
      <c r="F1288">
        <v>78.010459000000012</v>
      </c>
      <c r="G1288">
        <v>12.008623</v>
      </c>
      <c r="H1288">
        <v>85.688623000000007</v>
      </c>
      <c r="I1288">
        <v>6.3199490000000003</v>
      </c>
    </row>
    <row r="1289" spans="1:9" x14ac:dyDescent="0.25">
      <c r="A1289">
        <v>1288</v>
      </c>
      <c r="B1289">
        <v>96.911737000000016</v>
      </c>
      <c r="C1289">
        <v>10.664898000000001</v>
      </c>
      <c r="D1289">
        <v>89.753928999999999</v>
      </c>
      <c r="E1289">
        <v>8.0439799999999995</v>
      </c>
      <c r="H1289">
        <v>85.688623000000007</v>
      </c>
      <c r="I1289">
        <v>6.3199490000000003</v>
      </c>
    </row>
    <row r="1290" spans="1:9" x14ac:dyDescent="0.25">
      <c r="A1290">
        <v>1289</v>
      </c>
      <c r="B1290">
        <v>96.911737000000016</v>
      </c>
      <c r="C1290">
        <v>10.664898000000001</v>
      </c>
      <c r="H1290">
        <v>85.688623000000007</v>
      </c>
      <c r="I1290">
        <v>6.3199490000000003</v>
      </c>
    </row>
    <row r="1291" spans="1:9" x14ac:dyDescent="0.25">
      <c r="A1291">
        <v>1290</v>
      </c>
      <c r="B1291">
        <v>96.911737000000016</v>
      </c>
      <c r="C1291">
        <v>10.664898000000001</v>
      </c>
      <c r="H1291">
        <v>85.688623000000007</v>
      </c>
      <c r="I1291">
        <v>6.3199490000000003</v>
      </c>
    </row>
    <row r="1292" spans="1:9" x14ac:dyDescent="0.25">
      <c r="A1292">
        <v>1291</v>
      </c>
      <c r="B1292">
        <v>96.911737000000016</v>
      </c>
      <c r="C1292">
        <v>10.664898000000001</v>
      </c>
      <c r="H1292">
        <v>85.688623000000007</v>
      </c>
      <c r="I1292">
        <v>6.3199490000000003</v>
      </c>
    </row>
    <row r="1293" spans="1:9" x14ac:dyDescent="0.25">
      <c r="A1293">
        <v>1292</v>
      </c>
      <c r="B1293">
        <v>96.911737000000016</v>
      </c>
      <c r="C1293">
        <v>10.664898000000001</v>
      </c>
      <c r="H1293">
        <v>85.688623000000007</v>
      </c>
      <c r="I1293">
        <v>6.3199490000000003</v>
      </c>
    </row>
    <row r="1294" spans="1:9" x14ac:dyDescent="0.25">
      <c r="A1294">
        <v>1293</v>
      </c>
      <c r="B1294">
        <v>96.911737000000016</v>
      </c>
      <c r="C1294">
        <v>10.664898000000001</v>
      </c>
      <c r="H1294">
        <v>85.688623000000007</v>
      </c>
      <c r="I1294">
        <v>6.3199490000000003</v>
      </c>
    </row>
    <row r="1295" spans="1:9" x14ac:dyDescent="0.25">
      <c r="A1295">
        <v>1294</v>
      </c>
      <c r="B1295">
        <v>96.911737000000016</v>
      </c>
      <c r="C1295">
        <v>10.664898000000001</v>
      </c>
      <c r="H1295">
        <v>85.688623000000007</v>
      </c>
      <c r="I1295">
        <v>6.3693369999999998</v>
      </c>
    </row>
    <row r="1296" spans="1:9" x14ac:dyDescent="0.25">
      <c r="A1296">
        <v>1295</v>
      </c>
      <c r="B1296">
        <v>96.911737000000016</v>
      </c>
      <c r="C1296">
        <v>10.664898000000001</v>
      </c>
      <c r="H1296">
        <v>85.688623000000007</v>
      </c>
      <c r="I1296">
        <v>6.3693369999999998</v>
      </c>
    </row>
    <row r="1297" spans="1:9" x14ac:dyDescent="0.25">
      <c r="A1297">
        <v>1296</v>
      </c>
      <c r="B1297">
        <v>96.911737000000016</v>
      </c>
      <c r="C1297">
        <v>10.664898000000001</v>
      </c>
      <c r="H1297">
        <v>85.688623000000007</v>
      </c>
      <c r="I1297">
        <v>6.3693369999999998</v>
      </c>
    </row>
    <row r="1298" spans="1:9" x14ac:dyDescent="0.25">
      <c r="A1298">
        <v>1297</v>
      </c>
      <c r="B1298">
        <v>96.911737000000016</v>
      </c>
      <c r="C1298">
        <v>10.664898000000001</v>
      </c>
      <c r="H1298">
        <v>85.688623000000007</v>
      </c>
      <c r="I1298">
        <v>6.3693369999999998</v>
      </c>
    </row>
    <row r="1299" spans="1:9" x14ac:dyDescent="0.25">
      <c r="A1299">
        <v>1298</v>
      </c>
      <c r="B1299">
        <v>96.911737000000016</v>
      </c>
      <c r="C1299">
        <v>10.664898000000001</v>
      </c>
      <c r="H1299">
        <v>85.688623000000007</v>
      </c>
      <c r="I1299">
        <v>6.3693369999999998</v>
      </c>
    </row>
    <row r="1300" spans="1:9" x14ac:dyDescent="0.25">
      <c r="A1300">
        <v>1299</v>
      </c>
      <c r="B1300">
        <v>96.911737000000016</v>
      </c>
      <c r="C1300">
        <v>10.664898000000001</v>
      </c>
      <c r="H1300">
        <v>85.688623000000007</v>
      </c>
      <c r="I1300">
        <v>6.3693369999999998</v>
      </c>
    </row>
    <row r="1301" spans="1:9" x14ac:dyDescent="0.25">
      <c r="A1301">
        <v>1300</v>
      </c>
      <c r="B1301">
        <v>96.911737000000016</v>
      </c>
      <c r="C1301">
        <v>10.664898000000001</v>
      </c>
      <c r="H1301">
        <v>85.688623000000007</v>
      </c>
      <c r="I1301">
        <v>6.3693369999999998</v>
      </c>
    </row>
    <row r="1302" spans="1:9" x14ac:dyDescent="0.25">
      <c r="A1302">
        <v>1301</v>
      </c>
      <c r="B1302">
        <v>96.911737000000016</v>
      </c>
      <c r="C1302">
        <v>10.664898000000001</v>
      </c>
      <c r="D1302">
        <v>105.60214400000001</v>
      </c>
      <c r="E1302">
        <v>7.7977049999999997</v>
      </c>
      <c r="H1302">
        <v>85.688623000000007</v>
      </c>
      <c r="I1302">
        <v>6.3693369999999998</v>
      </c>
    </row>
    <row r="1303" spans="1:9" x14ac:dyDescent="0.25">
      <c r="A1303">
        <v>1302</v>
      </c>
      <c r="B1303">
        <v>96.771687000000014</v>
      </c>
      <c r="C1303">
        <v>10.733929</v>
      </c>
      <c r="D1303">
        <v>105.712248</v>
      </c>
      <c r="E1303">
        <v>7.8011739999999996</v>
      </c>
      <c r="H1303">
        <v>85.688623000000007</v>
      </c>
      <c r="I1303">
        <v>6.3693369999999998</v>
      </c>
    </row>
    <row r="1304" spans="1:9" x14ac:dyDescent="0.25">
      <c r="A1304">
        <v>1303</v>
      </c>
      <c r="B1304">
        <v>96.77194200000001</v>
      </c>
      <c r="C1304">
        <v>10.729234999999999</v>
      </c>
      <c r="D1304">
        <v>105.712248</v>
      </c>
      <c r="E1304">
        <v>7.8011739999999996</v>
      </c>
      <c r="H1304">
        <v>85.688623000000007</v>
      </c>
      <c r="I1304">
        <v>6.3693369999999998</v>
      </c>
    </row>
    <row r="1305" spans="1:9" x14ac:dyDescent="0.25">
      <c r="A1305">
        <v>1304</v>
      </c>
      <c r="D1305">
        <v>105.712248</v>
      </c>
      <c r="E1305">
        <v>7.8011739999999996</v>
      </c>
      <c r="F1305">
        <v>93.637398000000005</v>
      </c>
      <c r="G1305">
        <v>12.437449000000001</v>
      </c>
      <c r="H1305">
        <v>85.688623000000007</v>
      </c>
      <c r="I1305">
        <v>6.3693369999999998</v>
      </c>
    </row>
    <row r="1306" spans="1:9" x14ac:dyDescent="0.25">
      <c r="A1306">
        <v>1305</v>
      </c>
      <c r="D1306">
        <v>105.712248</v>
      </c>
      <c r="E1306">
        <v>7.8011739999999996</v>
      </c>
      <c r="F1306">
        <v>93.796940000000006</v>
      </c>
      <c r="G1306">
        <v>12.39301</v>
      </c>
      <c r="H1306">
        <v>85.688623000000007</v>
      </c>
      <c r="I1306">
        <v>6.3693369999999998</v>
      </c>
    </row>
    <row r="1307" spans="1:9" x14ac:dyDescent="0.25">
      <c r="A1307">
        <v>1306</v>
      </c>
      <c r="D1307">
        <v>105.712248</v>
      </c>
      <c r="E1307">
        <v>7.8011739999999996</v>
      </c>
      <c r="F1307">
        <v>93.796940000000006</v>
      </c>
      <c r="G1307">
        <v>12.39301</v>
      </c>
      <c r="H1307">
        <v>85.647093000000012</v>
      </c>
      <c r="I1307">
        <v>6.4124489999999996</v>
      </c>
    </row>
    <row r="1308" spans="1:9" x14ac:dyDescent="0.25">
      <c r="A1308">
        <v>1307</v>
      </c>
      <c r="D1308">
        <v>105.712248</v>
      </c>
      <c r="E1308">
        <v>7.8011739999999996</v>
      </c>
      <c r="F1308">
        <v>93.796940000000006</v>
      </c>
      <c r="G1308">
        <v>12.39301</v>
      </c>
    </row>
    <row r="1309" spans="1:9" x14ac:dyDescent="0.25">
      <c r="A1309">
        <v>1308</v>
      </c>
      <c r="D1309">
        <v>105.712248</v>
      </c>
      <c r="E1309">
        <v>7.8011739999999996</v>
      </c>
      <c r="F1309">
        <v>93.796940000000006</v>
      </c>
      <c r="G1309">
        <v>12.39301</v>
      </c>
    </row>
    <row r="1310" spans="1:9" x14ac:dyDescent="0.25">
      <c r="A1310">
        <v>1309</v>
      </c>
      <c r="D1310">
        <v>105.712248</v>
      </c>
      <c r="E1310">
        <v>7.8011739999999996</v>
      </c>
      <c r="F1310">
        <v>93.796940000000006</v>
      </c>
      <c r="G1310">
        <v>12.39301</v>
      </c>
    </row>
    <row r="1311" spans="1:9" x14ac:dyDescent="0.25">
      <c r="A1311">
        <v>1310</v>
      </c>
      <c r="D1311">
        <v>105.712248</v>
      </c>
      <c r="E1311">
        <v>7.8011739999999996</v>
      </c>
      <c r="F1311">
        <v>93.796940000000006</v>
      </c>
      <c r="G1311">
        <v>12.39301</v>
      </c>
    </row>
    <row r="1312" spans="1:9" x14ac:dyDescent="0.25">
      <c r="A1312">
        <v>1311</v>
      </c>
      <c r="D1312">
        <v>105.712248</v>
      </c>
      <c r="E1312">
        <v>7.8011739999999996</v>
      </c>
      <c r="F1312">
        <v>93.796940000000006</v>
      </c>
      <c r="G1312">
        <v>12.39301</v>
      </c>
    </row>
    <row r="1313" spans="1:9" x14ac:dyDescent="0.25">
      <c r="A1313">
        <v>1312</v>
      </c>
      <c r="D1313">
        <v>105.712248</v>
      </c>
      <c r="E1313">
        <v>7.8011739999999996</v>
      </c>
      <c r="F1313">
        <v>93.796940000000006</v>
      </c>
      <c r="G1313">
        <v>12.39301</v>
      </c>
    </row>
    <row r="1314" spans="1:9" x14ac:dyDescent="0.25">
      <c r="A1314">
        <v>1313</v>
      </c>
      <c r="D1314">
        <v>105.712248</v>
      </c>
      <c r="E1314">
        <v>7.8011739999999996</v>
      </c>
      <c r="F1314">
        <v>93.796940000000006</v>
      </c>
      <c r="G1314">
        <v>12.39301</v>
      </c>
    </row>
    <row r="1315" spans="1:9" x14ac:dyDescent="0.25">
      <c r="A1315">
        <v>1314</v>
      </c>
      <c r="D1315">
        <v>105.712248</v>
      </c>
      <c r="E1315">
        <v>7.8011739999999996</v>
      </c>
      <c r="F1315">
        <v>93.796940000000006</v>
      </c>
      <c r="G1315">
        <v>12.39301</v>
      </c>
    </row>
    <row r="1316" spans="1:9" x14ac:dyDescent="0.25">
      <c r="A1316">
        <v>1315</v>
      </c>
      <c r="D1316">
        <v>105.712248</v>
      </c>
      <c r="E1316">
        <v>7.8011739999999996</v>
      </c>
      <c r="F1316">
        <v>93.796940000000006</v>
      </c>
      <c r="G1316">
        <v>12.442398000000001</v>
      </c>
    </row>
    <row r="1317" spans="1:9" x14ac:dyDescent="0.25">
      <c r="A1317">
        <v>1316</v>
      </c>
      <c r="D1317">
        <v>105.712248</v>
      </c>
      <c r="E1317">
        <v>7.8011739999999996</v>
      </c>
      <c r="F1317">
        <v>93.796940000000006</v>
      </c>
      <c r="G1317">
        <v>12.442398000000001</v>
      </c>
    </row>
    <row r="1318" spans="1:9" x14ac:dyDescent="0.25">
      <c r="A1318">
        <v>1317</v>
      </c>
      <c r="B1318">
        <v>114.158522</v>
      </c>
      <c r="C1318">
        <v>9.9055099999999996</v>
      </c>
      <c r="D1318">
        <v>105.712248</v>
      </c>
      <c r="E1318">
        <v>7.8011739999999996</v>
      </c>
      <c r="F1318">
        <v>93.796940000000006</v>
      </c>
      <c r="G1318">
        <v>12.442398000000001</v>
      </c>
    </row>
    <row r="1319" spans="1:9" x14ac:dyDescent="0.25">
      <c r="A1319">
        <v>1318</v>
      </c>
      <c r="B1319">
        <v>114.21607400000001</v>
      </c>
      <c r="C1319">
        <v>9.9242860000000004</v>
      </c>
      <c r="D1319">
        <v>105.712248</v>
      </c>
      <c r="E1319">
        <v>7.8011739999999996</v>
      </c>
      <c r="F1319">
        <v>93.796940000000006</v>
      </c>
      <c r="G1319">
        <v>12.442398000000001</v>
      </c>
    </row>
    <row r="1320" spans="1:9" x14ac:dyDescent="0.25">
      <c r="A1320">
        <v>1319</v>
      </c>
      <c r="B1320">
        <v>114.21607400000001</v>
      </c>
      <c r="C1320">
        <v>9.9242860000000004</v>
      </c>
      <c r="D1320">
        <v>105.712248</v>
      </c>
      <c r="E1320">
        <v>7.8011739999999996</v>
      </c>
      <c r="F1320">
        <v>93.796940000000006</v>
      </c>
      <c r="G1320">
        <v>12.442398000000001</v>
      </c>
    </row>
    <row r="1321" spans="1:9" x14ac:dyDescent="0.25">
      <c r="A1321">
        <v>1320</v>
      </c>
      <c r="B1321">
        <v>114.21607400000001</v>
      </c>
      <c r="C1321">
        <v>9.9242860000000004</v>
      </c>
      <c r="D1321">
        <v>105.60214400000001</v>
      </c>
      <c r="E1321">
        <v>7.7977049999999997</v>
      </c>
      <c r="F1321">
        <v>93.796940000000006</v>
      </c>
      <c r="G1321">
        <v>12.442398000000001</v>
      </c>
      <c r="H1321">
        <v>102.66647900000001</v>
      </c>
      <c r="I1321">
        <v>5.9447450000000002</v>
      </c>
    </row>
    <row r="1322" spans="1:9" x14ac:dyDescent="0.25">
      <c r="A1322">
        <v>1321</v>
      </c>
      <c r="B1322">
        <v>114.21607400000001</v>
      </c>
      <c r="C1322">
        <v>9.9242860000000004</v>
      </c>
      <c r="D1322">
        <v>105.58173600000001</v>
      </c>
      <c r="E1322">
        <v>7.7885720000000003</v>
      </c>
      <c r="F1322">
        <v>93.796940000000006</v>
      </c>
      <c r="G1322">
        <v>12.442398000000001</v>
      </c>
      <c r="H1322">
        <v>102.66647900000001</v>
      </c>
      <c r="I1322">
        <v>5.9447450000000002</v>
      </c>
    </row>
    <row r="1323" spans="1:9" x14ac:dyDescent="0.25">
      <c r="A1323">
        <v>1322</v>
      </c>
      <c r="B1323">
        <v>114.21607400000001</v>
      </c>
      <c r="C1323">
        <v>9.9242860000000004</v>
      </c>
      <c r="F1323">
        <v>93.637398000000005</v>
      </c>
      <c r="G1323">
        <v>12.437449000000001</v>
      </c>
      <c r="H1323">
        <v>102.89408299999999</v>
      </c>
      <c r="I1323">
        <v>5.8755620000000004</v>
      </c>
    </row>
    <row r="1324" spans="1:9" x14ac:dyDescent="0.25">
      <c r="A1324">
        <v>1323</v>
      </c>
      <c r="B1324">
        <v>114.21607400000001</v>
      </c>
      <c r="C1324">
        <v>9.9242860000000004</v>
      </c>
      <c r="F1324">
        <v>93.637398000000005</v>
      </c>
      <c r="G1324">
        <v>12.437449000000001</v>
      </c>
      <c r="H1324">
        <v>102.89408299999999</v>
      </c>
      <c r="I1324">
        <v>5.8755620000000004</v>
      </c>
    </row>
    <row r="1325" spans="1:9" x14ac:dyDescent="0.25">
      <c r="A1325">
        <v>1324</v>
      </c>
      <c r="B1325">
        <v>114.21607400000001</v>
      </c>
      <c r="C1325">
        <v>9.9242860000000004</v>
      </c>
      <c r="H1325">
        <v>102.89408299999999</v>
      </c>
      <c r="I1325">
        <v>5.8755620000000004</v>
      </c>
    </row>
    <row r="1326" spans="1:9" x14ac:dyDescent="0.25">
      <c r="A1326">
        <v>1325</v>
      </c>
      <c r="B1326">
        <v>114.21607400000001</v>
      </c>
      <c r="C1326">
        <v>9.9242860000000004</v>
      </c>
      <c r="H1326">
        <v>102.89408299999999</v>
      </c>
      <c r="I1326">
        <v>5.8755620000000004</v>
      </c>
    </row>
    <row r="1327" spans="1:9" x14ac:dyDescent="0.25">
      <c r="A1327">
        <v>1326</v>
      </c>
      <c r="B1327">
        <v>114.21607400000001</v>
      </c>
      <c r="C1327">
        <v>9.9242860000000004</v>
      </c>
      <c r="H1327">
        <v>102.89408299999999</v>
      </c>
      <c r="I1327">
        <v>5.8755620000000004</v>
      </c>
    </row>
    <row r="1328" spans="1:9" x14ac:dyDescent="0.25">
      <c r="A1328">
        <v>1327</v>
      </c>
      <c r="B1328">
        <v>114.21607400000001</v>
      </c>
      <c r="C1328">
        <v>9.9242860000000004</v>
      </c>
      <c r="H1328">
        <v>102.89408299999999</v>
      </c>
      <c r="I1328">
        <v>5.8755620000000004</v>
      </c>
    </row>
    <row r="1329" spans="1:9" x14ac:dyDescent="0.25">
      <c r="A1329">
        <v>1328</v>
      </c>
      <c r="B1329">
        <v>114.21607400000001</v>
      </c>
      <c r="C1329">
        <v>9.9242860000000004</v>
      </c>
      <c r="H1329">
        <v>102.89408299999999</v>
      </c>
      <c r="I1329">
        <v>5.8755620000000004</v>
      </c>
    </row>
    <row r="1330" spans="1:9" x14ac:dyDescent="0.25">
      <c r="A1330">
        <v>1329</v>
      </c>
      <c r="B1330">
        <v>114.21607400000001</v>
      </c>
      <c r="C1330">
        <v>9.9242860000000004</v>
      </c>
      <c r="H1330">
        <v>102.89408299999999</v>
      </c>
      <c r="I1330">
        <v>5.8755620000000004</v>
      </c>
    </row>
    <row r="1331" spans="1:9" x14ac:dyDescent="0.25">
      <c r="A1331">
        <v>1330</v>
      </c>
      <c r="B1331">
        <v>114.21607400000001</v>
      </c>
      <c r="C1331">
        <v>9.9242860000000004</v>
      </c>
      <c r="H1331">
        <v>102.89408299999999</v>
      </c>
      <c r="I1331">
        <v>5.8755620000000004</v>
      </c>
    </row>
    <row r="1332" spans="1:9" x14ac:dyDescent="0.25">
      <c r="A1332">
        <v>1331</v>
      </c>
      <c r="B1332">
        <v>114.21607400000001</v>
      </c>
      <c r="C1332">
        <v>9.9242860000000004</v>
      </c>
      <c r="H1332">
        <v>102.89408299999999</v>
      </c>
      <c r="I1332">
        <v>5.8755620000000004</v>
      </c>
    </row>
    <row r="1333" spans="1:9" x14ac:dyDescent="0.25">
      <c r="A1333">
        <v>1332</v>
      </c>
      <c r="B1333">
        <v>114.21607400000001</v>
      </c>
      <c r="C1333">
        <v>9.9242860000000004</v>
      </c>
      <c r="H1333">
        <v>102.89408299999999</v>
      </c>
      <c r="I1333">
        <v>5.8755620000000004</v>
      </c>
    </row>
    <row r="1334" spans="1:9" x14ac:dyDescent="0.25">
      <c r="A1334">
        <v>1333</v>
      </c>
      <c r="B1334">
        <v>114.21607400000001</v>
      </c>
      <c r="C1334">
        <v>9.9242860000000004</v>
      </c>
      <c r="H1334">
        <v>102.89408299999999</v>
      </c>
      <c r="I1334">
        <v>5.8755620000000004</v>
      </c>
    </row>
    <row r="1335" spans="1:9" x14ac:dyDescent="0.25">
      <c r="A1335">
        <v>1334</v>
      </c>
      <c r="B1335">
        <v>114.21607400000001</v>
      </c>
      <c r="C1335">
        <v>9.9242860000000004</v>
      </c>
      <c r="D1335">
        <v>122.56780800000001</v>
      </c>
      <c r="E1335">
        <v>6.8330109999999999</v>
      </c>
      <c r="H1335">
        <v>102.89408299999999</v>
      </c>
      <c r="I1335">
        <v>5.8755620000000004</v>
      </c>
    </row>
    <row r="1336" spans="1:9" x14ac:dyDescent="0.25">
      <c r="A1336">
        <v>1335</v>
      </c>
      <c r="B1336">
        <v>114.21607400000001</v>
      </c>
      <c r="C1336">
        <v>9.9242860000000004</v>
      </c>
      <c r="D1336">
        <v>122.670511</v>
      </c>
      <c r="E1336">
        <v>6.8630620000000002</v>
      </c>
      <c r="H1336">
        <v>102.89408299999999</v>
      </c>
      <c r="I1336">
        <v>5.8755620000000004</v>
      </c>
    </row>
    <row r="1337" spans="1:9" x14ac:dyDescent="0.25">
      <c r="A1337">
        <v>1336</v>
      </c>
      <c r="B1337">
        <v>114.158522</v>
      </c>
      <c r="C1337">
        <v>9.9055099999999996</v>
      </c>
      <c r="D1337">
        <v>122.670511</v>
      </c>
      <c r="E1337">
        <v>6.8630620000000002</v>
      </c>
      <c r="H1337">
        <v>102.89408299999999</v>
      </c>
      <c r="I1337">
        <v>5.8755620000000004</v>
      </c>
    </row>
    <row r="1338" spans="1:9" x14ac:dyDescent="0.25">
      <c r="A1338">
        <v>1337</v>
      </c>
      <c r="D1338">
        <v>122.670511</v>
      </c>
      <c r="E1338">
        <v>6.8630620000000002</v>
      </c>
      <c r="F1338">
        <v>111.12433800000001</v>
      </c>
      <c r="G1338">
        <v>11.867959000000001</v>
      </c>
      <c r="H1338">
        <v>102.89408299999999</v>
      </c>
      <c r="I1338">
        <v>5.8755620000000004</v>
      </c>
    </row>
    <row r="1339" spans="1:9" x14ac:dyDescent="0.25">
      <c r="A1339">
        <v>1338</v>
      </c>
      <c r="D1339">
        <v>122.670511</v>
      </c>
      <c r="E1339">
        <v>6.8630620000000002</v>
      </c>
      <c r="F1339">
        <v>111.24964300000001</v>
      </c>
      <c r="G1339">
        <v>11.849898</v>
      </c>
      <c r="H1339">
        <v>102.89408299999999</v>
      </c>
      <c r="I1339">
        <v>5.8755620000000004</v>
      </c>
    </row>
    <row r="1340" spans="1:9" x14ac:dyDescent="0.25">
      <c r="A1340">
        <v>1339</v>
      </c>
      <c r="D1340">
        <v>122.670511</v>
      </c>
      <c r="E1340">
        <v>6.8630620000000002</v>
      </c>
      <c r="F1340">
        <v>111.24964300000001</v>
      </c>
      <c r="G1340">
        <v>11.849898</v>
      </c>
      <c r="H1340">
        <v>102.89408299999999</v>
      </c>
      <c r="I1340">
        <v>5.8755620000000004</v>
      </c>
    </row>
    <row r="1341" spans="1:9" x14ac:dyDescent="0.25">
      <c r="A1341">
        <v>1340</v>
      </c>
      <c r="D1341">
        <v>122.670511</v>
      </c>
      <c r="E1341">
        <v>6.8630620000000002</v>
      </c>
      <c r="F1341">
        <v>111.24964300000001</v>
      </c>
      <c r="G1341">
        <v>11.849898</v>
      </c>
      <c r="H1341">
        <v>102.89408299999999</v>
      </c>
      <c r="I1341">
        <v>5.8755620000000004</v>
      </c>
    </row>
    <row r="1342" spans="1:9" x14ac:dyDescent="0.25">
      <c r="A1342">
        <v>1341</v>
      </c>
      <c r="D1342">
        <v>122.670511</v>
      </c>
      <c r="E1342">
        <v>6.8630620000000002</v>
      </c>
      <c r="F1342">
        <v>111.24964300000001</v>
      </c>
      <c r="G1342">
        <v>11.849898</v>
      </c>
      <c r="H1342">
        <v>102.66647900000001</v>
      </c>
      <c r="I1342">
        <v>5.9447450000000002</v>
      </c>
    </row>
    <row r="1343" spans="1:9" x14ac:dyDescent="0.25">
      <c r="A1343">
        <v>1342</v>
      </c>
      <c r="D1343">
        <v>122.670511</v>
      </c>
      <c r="E1343">
        <v>6.8630620000000002</v>
      </c>
      <c r="F1343">
        <v>111.24964300000001</v>
      </c>
      <c r="G1343">
        <v>11.849898</v>
      </c>
    </row>
    <row r="1344" spans="1:9" x14ac:dyDescent="0.25">
      <c r="A1344">
        <v>1343</v>
      </c>
      <c r="D1344">
        <v>122.670511</v>
      </c>
      <c r="E1344">
        <v>6.8630620000000002</v>
      </c>
      <c r="F1344">
        <v>111.24964300000001</v>
      </c>
      <c r="G1344">
        <v>11.849898</v>
      </c>
    </row>
    <row r="1345" spans="1:9" x14ac:dyDescent="0.25">
      <c r="A1345">
        <v>1344</v>
      </c>
      <c r="D1345">
        <v>122.670511</v>
      </c>
      <c r="E1345">
        <v>6.8630620000000002</v>
      </c>
      <c r="F1345">
        <v>111.24964300000001</v>
      </c>
      <c r="G1345">
        <v>11.849898</v>
      </c>
    </row>
    <row r="1346" spans="1:9" x14ac:dyDescent="0.25">
      <c r="A1346">
        <v>1345</v>
      </c>
      <c r="D1346">
        <v>122.670511</v>
      </c>
      <c r="E1346">
        <v>6.8630620000000002</v>
      </c>
      <c r="F1346">
        <v>111.24964300000001</v>
      </c>
      <c r="G1346">
        <v>11.849898</v>
      </c>
    </row>
    <row r="1347" spans="1:9" x14ac:dyDescent="0.25">
      <c r="A1347">
        <v>1346</v>
      </c>
      <c r="D1347">
        <v>122.670511</v>
      </c>
      <c r="E1347">
        <v>6.8630620000000002</v>
      </c>
      <c r="F1347">
        <v>111.24964300000001</v>
      </c>
      <c r="G1347">
        <v>11.849898</v>
      </c>
    </row>
    <row r="1348" spans="1:9" x14ac:dyDescent="0.25">
      <c r="A1348">
        <v>1347</v>
      </c>
      <c r="D1348">
        <v>122.670511</v>
      </c>
      <c r="E1348">
        <v>6.8630620000000002</v>
      </c>
      <c r="F1348">
        <v>111.24964300000001</v>
      </c>
      <c r="G1348">
        <v>11.849898</v>
      </c>
    </row>
    <row r="1349" spans="1:9" x14ac:dyDescent="0.25">
      <c r="A1349">
        <v>1348</v>
      </c>
      <c r="D1349">
        <v>122.670511</v>
      </c>
      <c r="E1349">
        <v>6.8630620000000002</v>
      </c>
      <c r="F1349">
        <v>111.24964300000001</v>
      </c>
      <c r="G1349">
        <v>11.849898</v>
      </c>
    </row>
    <row r="1350" spans="1:9" x14ac:dyDescent="0.25">
      <c r="A1350">
        <v>1349</v>
      </c>
      <c r="D1350">
        <v>122.670511</v>
      </c>
      <c r="E1350">
        <v>6.8630620000000002</v>
      </c>
      <c r="F1350">
        <v>111.24964300000001</v>
      </c>
      <c r="G1350">
        <v>11.849898</v>
      </c>
    </row>
    <row r="1351" spans="1:9" x14ac:dyDescent="0.25">
      <c r="A1351">
        <v>1350</v>
      </c>
      <c r="B1351">
        <v>130.482607</v>
      </c>
      <c r="C1351">
        <v>8.7190820000000002</v>
      </c>
      <c r="D1351">
        <v>122.670511</v>
      </c>
      <c r="E1351">
        <v>6.8630620000000002</v>
      </c>
      <c r="F1351">
        <v>111.24964300000001</v>
      </c>
      <c r="G1351">
        <v>11.849898</v>
      </c>
    </row>
    <row r="1352" spans="1:9" x14ac:dyDescent="0.25">
      <c r="A1352">
        <v>1351</v>
      </c>
      <c r="B1352">
        <v>130.531633</v>
      </c>
      <c r="C1352">
        <v>8.6899490000000004</v>
      </c>
      <c r="D1352">
        <v>122.670511</v>
      </c>
      <c r="E1352">
        <v>6.8630620000000002</v>
      </c>
      <c r="F1352">
        <v>111.24964300000001</v>
      </c>
      <c r="G1352">
        <v>11.849898</v>
      </c>
    </row>
    <row r="1353" spans="1:9" x14ac:dyDescent="0.25">
      <c r="A1353">
        <v>1352</v>
      </c>
      <c r="B1353">
        <v>130.531633</v>
      </c>
      <c r="C1353">
        <v>8.6899490000000004</v>
      </c>
      <c r="D1353">
        <v>122.670511</v>
      </c>
      <c r="E1353">
        <v>6.8630620000000002</v>
      </c>
      <c r="F1353">
        <v>111.24964300000001</v>
      </c>
      <c r="G1353">
        <v>11.849898</v>
      </c>
    </row>
    <row r="1354" spans="1:9" x14ac:dyDescent="0.25">
      <c r="A1354">
        <v>1353</v>
      </c>
      <c r="B1354">
        <v>130.531633</v>
      </c>
      <c r="C1354">
        <v>8.6899490000000004</v>
      </c>
      <c r="D1354">
        <v>122.56780800000001</v>
      </c>
      <c r="E1354">
        <v>6.8330109999999999</v>
      </c>
      <c r="F1354">
        <v>111.24964300000001</v>
      </c>
      <c r="G1354">
        <v>11.849898</v>
      </c>
    </row>
    <row r="1355" spans="1:9" x14ac:dyDescent="0.25">
      <c r="A1355">
        <v>1354</v>
      </c>
      <c r="B1355">
        <v>130.531633</v>
      </c>
      <c r="C1355">
        <v>8.6899490000000004</v>
      </c>
      <c r="F1355">
        <v>111.24964300000001</v>
      </c>
      <c r="G1355">
        <v>11.849898</v>
      </c>
    </row>
    <row r="1356" spans="1:9" x14ac:dyDescent="0.25">
      <c r="A1356">
        <v>1355</v>
      </c>
      <c r="B1356">
        <v>130.531633</v>
      </c>
      <c r="C1356">
        <v>8.6899490000000004</v>
      </c>
      <c r="F1356">
        <v>111.24964300000001</v>
      </c>
      <c r="G1356">
        <v>11.849898</v>
      </c>
      <c r="H1356">
        <v>120.38204400000001</v>
      </c>
      <c r="I1356">
        <v>5.2478579999999999</v>
      </c>
    </row>
    <row r="1357" spans="1:9" x14ac:dyDescent="0.25">
      <c r="A1357">
        <v>1356</v>
      </c>
      <c r="B1357">
        <v>130.531633</v>
      </c>
      <c r="C1357">
        <v>8.6899490000000004</v>
      </c>
      <c r="F1357">
        <v>111.24964300000001</v>
      </c>
      <c r="G1357">
        <v>11.849898</v>
      </c>
      <c r="H1357">
        <v>120.54454200000001</v>
      </c>
      <c r="I1357">
        <v>4.9868370000000004</v>
      </c>
    </row>
    <row r="1358" spans="1:9" x14ac:dyDescent="0.25">
      <c r="A1358">
        <v>1357</v>
      </c>
      <c r="B1358">
        <v>130.531633</v>
      </c>
      <c r="C1358">
        <v>8.6899490000000004</v>
      </c>
      <c r="F1358">
        <v>111.12433800000001</v>
      </c>
      <c r="G1358">
        <v>11.867959000000001</v>
      </c>
      <c r="H1358">
        <v>120.54454200000001</v>
      </c>
      <c r="I1358">
        <v>4.9868370000000004</v>
      </c>
    </row>
    <row r="1359" spans="1:9" x14ac:dyDescent="0.25">
      <c r="A1359">
        <v>1358</v>
      </c>
      <c r="B1359">
        <v>130.531633</v>
      </c>
      <c r="C1359">
        <v>8.6899490000000004</v>
      </c>
      <c r="H1359">
        <v>120.54454200000001</v>
      </c>
      <c r="I1359">
        <v>4.9868370000000004</v>
      </c>
    </row>
    <row r="1360" spans="1:9" x14ac:dyDescent="0.25">
      <c r="A1360">
        <v>1359</v>
      </c>
      <c r="B1360">
        <v>130.531633</v>
      </c>
      <c r="C1360">
        <v>8.6899490000000004</v>
      </c>
      <c r="H1360">
        <v>120.54454200000001</v>
      </c>
      <c r="I1360">
        <v>4.9868370000000004</v>
      </c>
    </row>
    <row r="1361" spans="1:9" x14ac:dyDescent="0.25">
      <c r="A1361">
        <v>1360</v>
      </c>
      <c r="B1361">
        <v>130.531633</v>
      </c>
      <c r="C1361">
        <v>8.6899490000000004</v>
      </c>
      <c r="H1361">
        <v>120.54454200000001</v>
      </c>
      <c r="I1361">
        <v>4.9868370000000004</v>
      </c>
    </row>
    <row r="1362" spans="1:9" x14ac:dyDescent="0.25">
      <c r="A1362">
        <v>1361</v>
      </c>
      <c r="B1362">
        <v>130.531633</v>
      </c>
      <c r="C1362">
        <v>8.6899490000000004</v>
      </c>
      <c r="H1362">
        <v>120.54454200000001</v>
      </c>
      <c r="I1362">
        <v>4.9868370000000004</v>
      </c>
    </row>
    <row r="1363" spans="1:9" x14ac:dyDescent="0.25">
      <c r="A1363">
        <v>1362</v>
      </c>
      <c r="B1363">
        <v>130.531633</v>
      </c>
      <c r="C1363">
        <v>8.6899490000000004</v>
      </c>
      <c r="H1363">
        <v>120.54454200000001</v>
      </c>
      <c r="I1363">
        <v>4.9868370000000004</v>
      </c>
    </row>
    <row r="1364" spans="1:9" x14ac:dyDescent="0.25">
      <c r="A1364">
        <v>1363</v>
      </c>
      <c r="B1364">
        <v>130.531633</v>
      </c>
      <c r="C1364">
        <v>8.6899490000000004</v>
      </c>
      <c r="H1364">
        <v>120.54454200000001</v>
      </c>
      <c r="I1364">
        <v>4.9868370000000004</v>
      </c>
    </row>
    <row r="1365" spans="1:9" x14ac:dyDescent="0.25">
      <c r="A1365">
        <v>1364</v>
      </c>
      <c r="B1365">
        <v>130.531633</v>
      </c>
      <c r="C1365">
        <v>8.6899490000000004</v>
      </c>
      <c r="H1365">
        <v>120.54454200000001</v>
      </c>
      <c r="I1365">
        <v>4.9868370000000004</v>
      </c>
    </row>
    <row r="1366" spans="1:9" x14ac:dyDescent="0.25">
      <c r="A1366">
        <v>1365</v>
      </c>
      <c r="B1366">
        <v>130.531633</v>
      </c>
      <c r="C1366">
        <v>8.6899490000000004</v>
      </c>
      <c r="H1366">
        <v>120.54454200000001</v>
      </c>
      <c r="I1366">
        <v>4.9868370000000004</v>
      </c>
    </row>
    <row r="1367" spans="1:9" x14ac:dyDescent="0.25">
      <c r="A1367">
        <v>1366</v>
      </c>
      <c r="B1367">
        <v>130.531633</v>
      </c>
      <c r="C1367">
        <v>8.6899490000000004</v>
      </c>
      <c r="H1367">
        <v>120.54454200000001</v>
      </c>
      <c r="I1367">
        <v>4.9868370000000004</v>
      </c>
    </row>
    <row r="1368" spans="1:9" x14ac:dyDescent="0.25">
      <c r="A1368">
        <v>1367</v>
      </c>
      <c r="B1368">
        <v>130.531633</v>
      </c>
      <c r="C1368">
        <v>8.6899490000000004</v>
      </c>
      <c r="D1368">
        <v>137.26138500000002</v>
      </c>
      <c r="E1368">
        <v>6.0724489999999998</v>
      </c>
      <c r="H1368">
        <v>120.54454200000001</v>
      </c>
      <c r="I1368">
        <v>4.9868370000000004</v>
      </c>
    </row>
    <row r="1369" spans="1:9" x14ac:dyDescent="0.25">
      <c r="A1369">
        <v>1368</v>
      </c>
      <c r="B1369">
        <v>130.531633</v>
      </c>
      <c r="C1369">
        <v>8.6899490000000004</v>
      </c>
      <c r="D1369">
        <v>137.26138500000002</v>
      </c>
      <c r="E1369">
        <v>6.0724489999999998</v>
      </c>
      <c r="H1369">
        <v>120.54454200000001</v>
      </c>
      <c r="I1369">
        <v>4.9868370000000004</v>
      </c>
    </row>
    <row r="1370" spans="1:9" x14ac:dyDescent="0.25">
      <c r="A1370">
        <v>1369</v>
      </c>
      <c r="B1370">
        <v>130.531633</v>
      </c>
      <c r="C1370">
        <v>8.6899490000000004</v>
      </c>
      <c r="D1370">
        <v>137.26138500000002</v>
      </c>
      <c r="E1370">
        <v>6.0724489999999998</v>
      </c>
      <c r="H1370">
        <v>120.54454200000001</v>
      </c>
      <c r="I1370">
        <v>4.9868370000000004</v>
      </c>
    </row>
    <row r="1371" spans="1:9" x14ac:dyDescent="0.25">
      <c r="A1371">
        <v>1370</v>
      </c>
      <c r="B1371">
        <v>130.482607</v>
      </c>
      <c r="C1371">
        <v>8.7190820000000002</v>
      </c>
      <c r="D1371">
        <v>137.26138500000002</v>
      </c>
      <c r="E1371">
        <v>6.0724489999999998</v>
      </c>
      <c r="H1371">
        <v>120.54454200000001</v>
      </c>
      <c r="I1371">
        <v>4.9868370000000004</v>
      </c>
    </row>
    <row r="1372" spans="1:9" x14ac:dyDescent="0.25">
      <c r="A1372">
        <v>1371</v>
      </c>
      <c r="B1372">
        <v>130.482607</v>
      </c>
      <c r="C1372">
        <v>8.7190820000000002</v>
      </c>
      <c r="D1372">
        <v>137.26138500000002</v>
      </c>
      <c r="E1372">
        <v>6.0724489999999998</v>
      </c>
      <c r="H1372">
        <v>120.54454200000001</v>
      </c>
      <c r="I1372">
        <v>4.9868370000000004</v>
      </c>
    </row>
    <row r="1373" spans="1:9" x14ac:dyDescent="0.25">
      <c r="A1373">
        <v>1372</v>
      </c>
      <c r="D1373">
        <v>137.26138500000002</v>
      </c>
      <c r="E1373">
        <v>6.0724489999999998</v>
      </c>
      <c r="F1373">
        <v>127.87464300000001</v>
      </c>
      <c r="G1373">
        <v>10.797653</v>
      </c>
      <c r="H1373">
        <v>120.54454200000001</v>
      </c>
      <c r="I1373">
        <v>4.9868370000000004</v>
      </c>
    </row>
    <row r="1374" spans="1:9" x14ac:dyDescent="0.25">
      <c r="A1374">
        <v>1373</v>
      </c>
      <c r="D1374">
        <v>137.26138500000002</v>
      </c>
      <c r="E1374">
        <v>6.0724489999999998</v>
      </c>
      <c r="F1374">
        <v>128.10903000000002</v>
      </c>
      <c r="G1374">
        <v>10.961174</v>
      </c>
      <c r="H1374">
        <v>120.54454200000001</v>
      </c>
      <c r="I1374">
        <v>4.9868370000000004</v>
      </c>
    </row>
    <row r="1375" spans="1:9" x14ac:dyDescent="0.25">
      <c r="A1375">
        <v>1374</v>
      </c>
      <c r="D1375">
        <v>137.26138500000002</v>
      </c>
      <c r="E1375">
        <v>6.0724489999999998</v>
      </c>
      <c r="F1375">
        <v>128.10903000000002</v>
      </c>
      <c r="G1375">
        <v>10.961174</v>
      </c>
      <c r="H1375">
        <v>120.54454200000001</v>
      </c>
      <c r="I1375">
        <v>4.9868370000000004</v>
      </c>
    </row>
    <row r="1376" spans="1:9" x14ac:dyDescent="0.25">
      <c r="A1376">
        <v>1375</v>
      </c>
      <c r="D1376">
        <v>137.26138500000002</v>
      </c>
      <c r="E1376">
        <v>6.0724489999999998</v>
      </c>
      <c r="F1376">
        <v>128.10903000000002</v>
      </c>
      <c r="G1376">
        <v>10.961174</v>
      </c>
      <c r="H1376">
        <v>120.54454200000001</v>
      </c>
      <c r="I1376">
        <v>4.9868370000000004</v>
      </c>
    </row>
    <row r="1377" spans="1:9" x14ac:dyDescent="0.25">
      <c r="A1377">
        <v>1376</v>
      </c>
      <c r="D1377">
        <v>137.26138500000002</v>
      </c>
      <c r="E1377">
        <v>6.0724489999999998</v>
      </c>
      <c r="F1377">
        <v>128.10903000000002</v>
      </c>
      <c r="G1377">
        <v>10.961174</v>
      </c>
      <c r="H1377">
        <v>120.38204400000001</v>
      </c>
      <c r="I1377">
        <v>5.2478579999999999</v>
      </c>
    </row>
    <row r="1378" spans="1:9" x14ac:dyDescent="0.25">
      <c r="A1378">
        <v>1377</v>
      </c>
      <c r="D1378">
        <v>137.26138500000002</v>
      </c>
      <c r="E1378">
        <v>6.0724489999999998</v>
      </c>
      <c r="F1378">
        <v>128.10903000000002</v>
      </c>
      <c r="G1378">
        <v>10.961174</v>
      </c>
    </row>
    <row r="1379" spans="1:9" x14ac:dyDescent="0.25">
      <c r="A1379">
        <v>1378</v>
      </c>
      <c r="D1379">
        <v>137.26138500000002</v>
      </c>
      <c r="E1379">
        <v>6.0724489999999998</v>
      </c>
      <c r="F1379">
        <v>128.10903000000002</v>
      </c>
      <c r="G1379">
        <v>10.961174</v>
      </c>
    </row>
    <row r="1380" spans="1:9" x14ac:dyDescent="0.25">
      <c r="A1380">
        <v>1379</v>
      </c>
      <c r="D1380">
        <v>137.26138500000002</v>
      </c>
      <c r="E1380">
        <v>6.0724489999999998</v>
      </c>
      <c r="F1380">
        <v>128.10903000000002</v>
      </c>
      <c r="G1380">
        <v>10.961174</v>
      </c>
    </row>
    <row r="1381" spans="1:9" x14ac:dyDescent="0.25">
      <c r="A1381">
        <v>1380</v>
      </c>
      <c r="D1381">
        <v>137.26138500000002</v>
      </c>
      <c r="E1381">
        <v>6.0724489999999998</v>
      </c>
      <c r="F1381">
        <v>128.10903000000002</v>
      </c>
      <c r="G1381">
        <v>10.961174</v>
      </c>
    </row>
    <row r="1382" spans="1:9" x14ac:dyDescent="0.25">
      <c r="A1382">
        <v>1381</v>
      </c>
      <c r="D1382">
        <v>137.26138500000002</v>
      </c>
      <c r="E1382">
        <v>6.0724489999999998</v>
      </c>
      <c r="F1382">
        <v>128.10903000000002</v>
      </c>
      <c r="G1382">
        <v>10.961174</v>
      </c>
    </row>
    <row r="1383" spans="1:9" x14ac:dyDescent="0.25">
      <c r="A1383">
        <v>1382</v>
      </c>
      <c r="D1383">
        <v>137.26138500000002</v>
      </c>
      <c r="E1383">
        <v>6.0724489999999998</v>
      </c>
      <c r="F1383">
        <v>128.10903000000002</v>
      </c>
      <c r="G1383">
        <v>10.961174</v>
      </c>
    </row>
    <row r="1384" spans="1:9" x14ac:dyDescent="0.25">
      <c r="A1384">
        <v>1383</v>
      </c>
      <c r="D1384">
        <v>137.26138500000002</v>
      </c>
      <c r="E1384">
        <v>6.0724489999999998</v>
      </c>
      <c r="F1384">
        <v>128.10903000000002</v>
      </c>
      <c r="G1384">
        <v>10.961174</v>
      </c>
    </row>
    <row r="1385" spans="1:9" x14ac:dyDescent="0.25">
      <c r="A1385">
        <v>1384</v>
      </c>
      <c r="B1385">
        <v>155.00482399999999</v>
      </c>
      <c r="C1385">
        <v>9.1564929999999993</v>
      </c>
      <c r="D1385">
        <v>137.26138500000002</v>
      </c>
      <c r="E1385">
        <v>6.0724489999999998</v>
      </c>
      <c r="F1385">
        <v>128.10903000000002</v>
      </c>
      <c r="G1385">
        <v>10.961174</v>
      </c>
    </row>
    <row r="1386" spans="1:9" x14ac:dyDescent="0.25">
      <c r="A1386">
        <v>1385</v>
      </c>
      <c r="B1386">
        <v>155.07052099999999</v>
      </c>
      <c r="C1386">
        <v>9.1930899999999998</v>
      </c>
      <c r="D1386">
        <v>137.26138500000002</v>
      </c>
      <c r="E1386">
        <v>6.0724489999999998</v>
      </c>
      <c r="F1386">
        <v>128.10903000000002</v>
      </c>
      <c r="G1386">
        <v>10.961174</v>
      </c>
    </row>
    <row r="1387" spans="1:9" x14ac:dyDescent="0.25">
      <c r="A1387">
        <v>1386</v>
      </c>
      <c r="B1387">
        <v>155.07052099999999</v>
      </c>
      <c r="C1387">
        <v>9.1930899999999998</v>
      </c>
      <c r="D1387">
        <v>137.26138500000002</v>
      </c>
      <c r="E1387">
        <v>6.0724489999999998</v>
      </c>
      <c r="F1387">
        <v>128.10903000000002</v>
      </c>
      <c r="G1387">
        <v>10.961174</v>
      </c>
    </row>
    <row r="1388" spans="1:9" x14ac:dyDescent="0.25">
      <c r="A1388">
        <v>1387</v>
      </c>
      <c r="B1388">
        <v>155.07052099999999</v>
      </c>
      <c r="C1388">
        <v>9.1930899999999998</v>
      </c>
      <c r="D1388">
        <v>137.26138500000002</v>
      </c>
      <c r="E1388">
        <v>6.0724489999999998</v>
      </c>
      <c r="F1388">
        <v>128.10903000000002</v>
      </c>
      <c r="G1388">
        <v>10.961174</v>
      </c>
    </row>
    <row r="1389" spans="1:9" x14ac:dyDescent="0.25">
      <c r="A1389">
        <v>1388</v>
      </c>
      <c r="B1389">
        <v>155.07052099999999</v>
      </c>
      <c r="C1389">
        <v>9.1930899999999998</v>
      </c>
      <c r="D1389">
        <v>137.26138500000002</v>
      </c>
      <c r="E1389">
        <v>6.0724489999999998</v>
      </c>
      <c r="F1389">
        <v>128.10903000000002</v>
      </c>
      <c r="G1389">
        <v>10.961174</v>
      </c>
    </row>
    <row r="1390" spans="1:9" x14ac:dyDescent="0.25">
      <c r="A1390">
        <v>1389</v>
      </c>
      <c r="B1390">
        <v>155.07052099999999</v>
      </c>
      <c r="C1390">
        <v>9.2414880000000004</v>
      </c>
      <c r="F1390">
        <v>128.10903000000002</v>
      </c>
      <c r="G1390">
        <v>10.961174</v>
      </c>
    </row>
    <row r="1391" spans="1:9" x14ac:dyDescent="0.25">
      <c r="A1391">
        <v>1390</v>
      </c>
      <c r="B1391">
        <v>155.07052099999999</v>
      </c>
      <c r="C1391">
        <v>9.2414880000000004</v>
      </c>
      <c r="F1391">
        <v>128.10903000000002</v>
      </c>
      <c r="G1391">
        <v>10.961174</v>
      </c>
      <c r="H1391">
        <v>135.43005600000001</v>
      </c>
      <c r="I1391">
        <v>4.7677040000000002</v>
      </c>
    </row>
    <row r="1392" spans="1:9" x14ac:dyDescent="0.25">
      <c r="A1392">
        <v>1391</v>
      </c>
      <c r="B1392">
        <v>155.07052099999999</v>
      </c>
      <c r="C1392">
        <v>9.2414880000000004</v>
      </c>
      <c r="F1392">
        <v>128.10903000000002</v>
      </c>
      <c r="G1392">
        <v>10.961174</v>
      </c>
      <c r="H1392">
        <v>135.475717</v>
      </c>
      <c r="I1392">
        <v>4.7399490000000002</v>
      </c>
    </row>
    <row r="1393" spans="1:9" x14ac:dyDescent="0.25">
      <c r="A1393">
        <v>1392</v>
      </c>
      <c r="B1393">
        <v>155.07052099999999</v>
      </c>
      <c r="C1393">
        <v>9.2414880000000004</v>
      </c>
      <c r="F1393">
        <v>128.10903000000002</v>
      </c>
      <c r="G1393">
        <v>10.961174</v>
      </c>
      <c r="H1393">
        <v>135.475717</v>
      </c>
      <c r="I1393">
        <v>4.7399490000000002</v>
      </c>
    </row>
    <row r="1394" spans="1:9" x14ac:dyDescent="0.25">
      <c r="A1394">
        <v>1393</v>
      </c>
      <c r="B1394">
        <v>155.07052099999999</v>
      </c>
      <c r="C1394">
        <v>9.2414880000000004</v>
      </c>
      <c r="F1394">
        <v>128.10903000000002</v>
      </c>
      <c r="G1394">
        <v>10.961174</v>
      </c>
      <c r="H1394">
        <v>135.475717</v>
      </c>
      <c r="I1394">
        <v>4.7399490000000002</v>
      </c>
    </row>
    <row r="1395" spans="1:9" x14ac:dyDescent="0.25">
      <c r="A1395">
        <v>1394</v>
      </c>
      <c r="B1395">
        <v>155.07052099999999</v>
      </c>
      <c r="C1395">
        <v>9.2414880000000004</v>
      </c>
      <c r="F1395">
        <v>127.87464300000001</v>
      </c>
      <c r="G1395">
        <v>10.797653</v>
      </c>
      <c r="H1395">
        <v>135.475717</v>
      </c>
      <c r="I1395">
        <v>4.7399490000000002</v>
      </c>
    </row>
    <row r="1396" spans="1:9" x14ac:dyDescent="0.25">
      <c r="A1396">
        <v>1395</v>
      </c>
      <c r="B1396">
        <v>155.07052099999999</v>
      </c>
      <c r="C1396">
        <v>9.2414880000000004</v>
      </c>
      <c r="H1396">
        <v>135.475717</v>
      </c>
      <c r="I1396">
        <v>4.7399490000000002</v>
      </c>
    </row>
    <row r="1397" spans="1:9" x14ac:dyDescent="0.25">
      <c r="A1397">
        <v>1396</v>
      </c>
      <c r="B1397">
        <v>155.07052099999999</v>
      </c>
      <c r="C1397">
        <v>9.2414880000000004</v>
      </c>
      <c r="H1397">
        <v>135.475717</v>
      </c>
      <c r="I1397">
        <v>4.7399490000000002</v>
      </c>
    </row>
    <row r="1398" spans="1:9" x14ac:dyDescent="0.25">
      <c r="A1398">
        <v>1397</v>
      </c>
      <c r="B1398">
        <v>155.07052099999999</v>
      </c>
      <c r="C1398">
        <v>9.2414880000000004</v>
      </c>
      <c r="H1398">
        <v>135.475717</v>
      </c>
      <c r="I1398">
        <v>4.7399490000000002</v>
      </c>
    </row>
    <row r="1399" spans="1:9" x14ac:dyDescent="0.25">
      <c r="A1399">
        <v>1398</v>
      </c>
      <c r="B1399">
        <v>155.07052099999999</v>
      </c>
      <c r="C1399">
        <v>9.2414880000000004</v>
      </c>
      <c r="H1399">
        <v>135.475717</v>
      </c>
      <c r="I1399">
        <v>4.7399490000000002</v>
      </c>
    </row>
    <row r="1400" spans="1:9" x14ac:dyDescent="0.25">
      <c r="A1400">
        <v>1399</v>
      </c>
      <c r="B1400">
        <v>155.07052099999999</v>
      </c>
      <c r="C1400">
        <v>9.2414880000000004</v>
      </c>
      <c r="H1400">
        <v>135.475717</v>
      </c>
      <c r="I1400">
        <v>4.7399490000000002</v>
      </c>
    </row>
    <row r="1401" spans="1:9" x14ac:dyDescent="0.25">
      <c r="A1401">
        <v>1400</v>
      </c>
      <c r="B1401">
        <v>155.07052099999999</v>
      </c>
      <c r="C1401">
        <v>9.2414880000000004</v>
      </c>
      <c r="H1401">
        <v>135.475717</v>
      </c>
      <c r="I1401">
        <v>4.7399490000000002</v>
      </c>
    </row>
    <row r="1402" spans="1:9" x14ac:dyDescent="0.25">
      <c r="A1402">
        <v>1401</v>
      </c>
      <c r="B1402">
        <v>155.07052099999999</v>
      </c>
      <c r="C1402">
        <v>9.2414880000000004</v>
      </c>
      <c r="H1402">
        <v>135.475717</v>
      </c>
      <c r="I1402">
        <v>4.7399490000000002</v>
      </c>
    </row>
    <row r="1403" spans="1:9" x14ac:dyDescent="0.25">
      <c r="A1403">
        <v>1402</v>
      </c>
      <c r="B1403">
        <v>155.07052099999999</v>
      </c>
      <c r="C1403">
        <v>9.2414880000000004</v>
      </c>
      <c r="H1403">
        <v>135.475717</v>
      </c>
      <c r="I1403">
        <v>4.7399490000000002</v>
      </c>
    </row>
    <row r="1404" spans="1:9" x14ac:dyDescent="0.25">
      <c r="A1404">
        <v>1403</v>
      </c>
      <c r="B1404">
        <v>155.07052099999999</v>
      </c>
      <c r="C1404">
        <v>9.2414880000000004</v>
      </c>
      <c r="H1404">
        <v>135.475717</v>
      </c>
      <c r="I1404">
        <v>4.7399490000000002</v>
      </c>
    </row>
    <row r="1405" spans="1:9" x14ac:dyDescent="0.25">
      <c r="A1405">
        <v>1404</v>
      </c>
      <c r="B1405">
        <v>155.07052099999999</v>
      </c>
      <c r="C1405">
        <v>9.2414880000000004</v>
      </c>
      <c r="D1405">
        <v>161.06621999999999</v>
      </c>
      <c r="E1405">
        <v>6.6935149999999997</v>
      </c>
      <c r="H1405">
        <v>135.475717</v>
      </c>
      <c r="I1405">
        <v>4.7399490000000002</v>
      </c>
    </row>
    <row r="1406" spans="1:9" x14ac:dyDescent="0.25">
      <c r="A1406">
        <v>1405</v>
      </c>
      <c r="B1406">
        <v>155.07052099999999</v>
      </c>
      <c r="C1406">
        <v>9.2414880000000004</v>
      </c>
      <c r="D1406">
        <v>161.272111</v>
      </c>
      <c r="E1406">
        <v>6.6287180000000001</v>
      </c>
      <c r="H1406">
        <v>135.475717</v>
      </c>
      <c r="I1406">
        <v>4.7399490000000002</v>
      </c>
    </row>
    <row r="1407" spans="1:9" x14ac:dyDescent="0.25">
      <c r="A1407">
        <v>1406</v>
      </c>
      <c r="B1407">
        <v>155.00482399999999</v>
      </c>
      <c r="C1407">
        <v>9.1564929999999993</v>
      </c>
      <c r="D1407">
        <v>161.272111</v>
      </c>
      <c r="E1407">
        <v>6.6287180000000001</v>
      </c>
      <c r="H1407">
        <v>135.475717</v>
      </c>
      <c r="I1407">
        <v>4.7399490000000002</v>
      </c>
    </row>
    <row r="1408" spans="1:9" x14ac:dyDescent="0.25">
      <c r="A1408">
        <v>1407</v>
      </c>
      <c r="D1408">
        <v>161.272111</v>
      </c>
      <c r="E1408">
        <v>6.6287180000000001</v>
      </c>
      <c r="H1408">
        <v>135.475717</v>
      </c>
      <c r="I1408">
        <v>4.7399490000000002</v>
      </c>
    </row>
    <row r="1409" spans="1:9" x14ac:dyDescent="0.25">
      <c r="A1409">
        <v>1408</v>
      </c>
      <c r="D1409">
        <v>161.272111</v>
      </c>
      <c r="E1409">
        <v>6.6287180000000001</v>
      </c>
      <c r="H1409">
        <v>135.475717</v>
      </c>
      <c r="I1409">
        <v>4.7399490000000002</v>
      </c>
    </row>
    <row r="1410" spans="1:9" x14ac:dyDescent="0.25">
      <c r="A1410">
        <v>1409</v>
      </c>
      <c r="D1410">
        <v>161.272111</v>
      </c>
      <c r="E1410">
        <v>6.6287180000000001</v>
      </c>
      <c r="F1410">
        <v>153.14176699999999</v>
      </c>
      <c r="G1410">
        <v>10.840258</v>
      </c>
      <c r="H1410">
        <v>135.43005600000001</v>
      </c>
      <c r="I1410">
        <v>4.7677040000000002</v>
      </c>
    </row>
    <row r="1411" spans="1:9" x14ac:dyDescent="0.25">
      <c r="A1411">
        <v>1410</v>
      </c>
      <c r="D1411">
        <v>161.272111</v>
      </c>
      <c r="E1411">
        <v>6.6287180000000001</v>
      </c>
      <c r="F1411">
        <v>153.37480599999998</v>
      </c>
      <c r="G1411">
        <v>10.886557</v>
      </c>
      <c r="H1411">
        <v>135.43005600000001</v>
      </c>
      <c r="I1411">
        <v>4.7677040000000002</v>
      </c>
    </row>
    <row r="1412" spans="1:9" x14ac:dyDescent="0.25">
      <c r="A1412">
        <v>1411</v>
      </c>
      <c r="D1412">
        <v>161.272111</v>
      </c>
      <c r="E1412">
        <v>6.6287180000000001</v>
      </c>
      <c r="F1412">
        <v>153.37480599999998</v>
      </c>
      <c r="G1412">
        <v>10.886557</v>
      </c>
      <c r="H1412">
        <v>135.43005600000001</v>
      </c>
      <c r="I1412">
        <v>4.7677040000000002</v>
      </c>
    </row>
    <row r="1413" spans="1:9" x14ac:dyDescent="0.25">
      <c r="A1413">
        <v>1412</v>
      </c>
      <c r="D1413">
        <v>161.272111</v>
      </c>
      <c r="E1413">
        <v>6.6287180000000001</v>
      </c>
      <c r="F1413">
        <v>153.37480599999998</v>
      </c>
      <c r="G1413">
        <v>10.886557</v>
      </c>
      <c r="H1413">
        <v>135.43005600000001</v>
      </c>
      <c r="I1413">
        <v>4.7677040000000002</v>
      </c>
    </row>
    <row r="1414" spans="1:9" x14ac:dyDescent="0.25">
      <c r="A1414">
        <v>1413</v>
      </c>
      <c r="D1414">
        <v>161.272111</v>
      </c>
      <c r="E1414">
        <v>6.6287180000000001</v>
      </c>
      <c r="F1414">
        <v>153.37480599999998</v>
      </c>
      <c r="G1414">
        <v>10.886557</v>
      </c>
      <c r="H1414">
        <v>135.43005600000001</v>
      </c>
      <c r="I1414">
        <v>4.7677040000000002</v>
      </c>
    </row>
    <row r="1415" spans="1:9" x14ac:dyDescent="0.25">
      <c r="A1415">
        <v>1414</v>
      </c>
      <c r="D1415">
        <v>161.272111</v>
      </c>
      <c r="E1415">
        <v>6.6287180000000001</v>
      </c>
      <c r="F1415">
        <v>153.37480599999998</v>
      </c>
      <c r="G1415">
        <v>10.886557</v>
      </c>
      <c r="H1415">
        <v>135.43005600000001</v>
      </c>
      <c r="I1415">
        <v>4.7677040000000002</v>
      </c>
    </row>
    <row r="1416" spans="1:9" x14ac:dyDescent="0.25">
      <c r="A1416">
        <v>1415</v>
      </c>
      <c r="D1416">
        <v>161.272111</v>
      </c>
      <c r="E1416">
        <v>6.6287180000000001</v>
      </c>
      <c r="F1416">
        <v>153.37480599999998</v>
      </c>
      <c r="G1416">
        <v>10.886557</v>
      </c>
    </row>
    <row r="1417" spans="1:9" x14ac:dyDescent="0.25">
      <c r="A1417">
        <v>1416</v>
      </c>
      <c r="D1417">
        <v>161.272111</v>
      </c>
      <c r="E1417">
        <v>6.6287180000000001</v>
      </c>
      <c r="F1417">
        <v>153.37480599999998</v>
      </c>
      <c r="G1417">
        <v>10.886557</v>
      </c>
    </row>
    <row r="1418" spans="1:9" x14ac:dyDescent="0.25">
      <c r="A1418">
        <v>1417</v>
      </c>
      <c r="D1418">
        <v>161.272111</v>
      </c>
      <c r="E1418">
        <v>6.6287180000000001</v>
      </c>
      <c r="F1418">
        <v>153.37480599999998</v>
      </c>
      <c r="G1418">
        <v>10.886557</v>
      </c>
    </row>
    <row r="1419" spans="1:9" x14ac:dyDescent="0.25">
      <c r="A1419">
        <v>1418</v>
      </c>
      <c r="D1419">
        <v>161.272111</v>
      </c>
      <c r="E1419">
        <v>6.6287180000000001</v>
      </c>
      <c r="F1419">
        <v>153.37480599999998</v>
      </c>
      <c r="G1419">
        <v>10.886557</v>
      </c>
    </row>
    <row r="1420" spans="1:9" x14ac:dyDescent="0.25">
      <c r="A1420">
        <v>1419</v>
      </c>
      <c r="D1420">
        <v>161.272111</v>
      </c>
      <c r="E1420">
        <v>6.6287180000000001</v>
      </c>
      <c r="F1420">
        <v>153.37480599999998</v>
      </c>
      <c r="G1420">
        <v>10.886557</v>
      </c>
    </row>
    <row r="1421" spans="1:9" x14ac:dyDescent="0.25">
      <c r="A1421">
        <v>1420</v>
      </c>
      <c r="D1421">
        <v>161.272111</v>
      </c>
      <c r="E1421">
        <v>6.6287180000000001</v>
      </c>
      <c r="F1421">
        <v>153.37480599999998</v>
      </c>
      <c r="G1421">
        <v>10.886557</v>
      </c>
    </row>
    <row r="1422" spans="1:9" x14ac:dyDescent="0.25">
      <c r="A1422">
        <v>1421</v>
      </c>
      <c r="D1422">
        <v>161.272111</v>
      </c>
      <c r="E1422">
        <v>6.6287180000000001</v>
      </c>
      <c r="F1422">
        <v>153.37480599999998</v>
      </c>
      <c r="G1422">
        <v>10.886557</v>
      </c>
    </row>
    <row r="1423" spans="1:9" x14ac:dyDescent="0.25">
      <c r="A1423">
        <v>1422</v>
      </c>
      <c r="B1423">
        <v>167.981776</v>
      </c>
      <c r="C1423">
        <v>9.0432980000000001</v>
      </c>
      <c r="D1423">
        <v>161.272111</v>
      </c>
      <c r="E1423">
        <v>6.6287180000000001</v>
      </c>
      <c r="F1423">
        <v>153.37480599999998</v>
      </c>
      <c r="G1423">
        <v>10.886557</v>
      </c>
    </row>
    <row r="1424" spans="1:9" x14ac:dyDescent="0.25">
      <c r="A1424">
        <v>1423</v>
      </c>
      <c r="B1424">
        <v>168.15196700000001</v>
      </c>
      <c r="C1424">
        <v>9.0962949999999996</v>
      </c>
      <c r="D1424">
        <v>161.272111</v>
      </c>
      <c r="E1424">
        <v>6.6287180000000001</v>
      </c>
      <c r="F1424">
        <v>153.37480599999998</v>
      </c>
      <c r="G1424">
        <v>10.886557</v>
      </c>
    </row>
    <row r="1425" spans="1:9" x14ac:dyDescent="0.25">
      <c r="A1425">
        <v>1424</v>
      </c>
      <c r="B1425">
        <v>168.15196700000001</v>
      </c>
      <c r="C1425">
        <v>9.0962949999999996</v>
      </c>
      <c r="D1425">
        <v>161.06621999999999</v>
      </c>
      <c r="E1425">
        <v>6.6935149999999997</v>
      </c>
      <c r="F1425">
        <v>153.37480599999998</v>
      </c>
      <c r="G1425">
        <v>10.886557</v>
      </c>
    </row>
    <row r="1426" spans="1:9" x14ac:dyDescent="0.25">
      <c r="A1426">
        <v>1425</v>
      </c>
      <c r="B1426">
        <v>168.15196700000001</v>
      </c>
      <c r="C1426">
        <v>9.0962949999999996</v>
      </c>
      <c r="D1426">
        <v>161.06621999999999</v>
      </c>
      <c r="E1426">
        <v>6.6935149999999997</v>
      </c>
      <c r="F1426">
        <v>153.37480599999998</v>
      </c>
      <c r="G1426">
        <v>10.886557</v>
      </c>
    </row>
    <row r="1427" spans="1:9" x14ac:dyDescent="0.25">
      <c r="A1427">
        <v>1426</v>
      </c>
      <c r="B1427">
        <v>168.15196700000001</v>
      </c>
      <c r="C1427">
        <v>9.0962949999999996</v>
      </c>
      <c r="F1427">
        <v>153.14176699999999</v>
      </c>
      <c r="G1427">
        <v>10.840258</v>
      </c>
    </row>
    <row r="1428" spans="1:9" x14ac:dyDescent="0.25">
      <c r="A1428">
        <v>1427</v>
      </c>
      <c r="B1428">
        <v>168.15196700000001</v>
      </c>
      <c r="C1428">
        <v>9.0962949999999996</v>
      </c>
      <c r="F1428">
        <v>153.14176699999999</v>
      </c>
      <c r="G1428">
        <v>10.840258</v>
      </c>
      <c r="H1428">
        <v>159.443352</v>
      </c>
      <c r="I1428">
        <v>5.439978</v>
      </c>
    </row>
    <row r="1429" spans="1:9" x14ac:dyDescent="0.25">
      <c r="A1429">
        <v>1428</v>
      </c>
      <c r="B1429">
        <v>168.15196700000001</v>
      </c>
      <c r="C1429">
        <v>9.0962949999999996</v>
      </c>
      <c r="F1429">
        <v>153.14176699999999</v>
      </c>
      <c r="G1429">
        <v>10.840258</v>
      </c>
      <c r="H1429">
        <v>159.52789799999999</v>
      </c>
      <c r="I1429">
        <v>5.3223339999999997</v>
      </c>
    </row>
    <row r="1430" spans="1:9" x14ac:dyDescent="0.25">
      <c r="A1430">
        <v>1429</v>
      </c>
      <c r="B1430">
        <v>168.15196700000001</v>
      </c>
      <c r="C1430">
        <v>9.0962949999999996</v>
      </c>
      <c r="F1430">
        <v>153.14176699999999</v>
      </c>
      <c r="G1430">
        <v>10.840258</v>
      </c>
      <c r="H1430">
        <v>159.52789799999999</v>
      </c>
      <c r="I1430">
        <v>5.3223339999999997</v>
      </c>
    </row>
    <row r="1431" spans="1:9" x14ac:dyDescent="0.25">
      <c r="A1431">
        <v>1430</v>
      </c>
      <c r="B1431">
        <v>168.15196700000001</v>
      </c>
      <c r="C1431">
        <v>9.0962949999999996</v>
      </c>
      <c r="H1431">
        <v>159.52789799999999</v>
      </c>
      <c r="I1431">
        <v>5.3223339999999997</v>
      </c>
    </row>
    <row r="1432" spans="1:9" x14ac:dyDescent="0.25">
      <c r="A1432">
        <v>1431</v>
      </c>
      <c r="B1432">
        <v>168.15196700000001</v>
      </c>
      <c r="C1432">
        <v>9.0962949999999996</v>
      </c>
      <c r="H1432">
        <v>159.52789799999999</v>
      </c>
      <c r="I1432">
        <v>5.3223339999999997</v>
      </c>
    </row>
    <row r="1433" spans="1:9" x14ac:dyDescent="0.25">
      <c r="A1433">
        <v>1432</v>
      </c>
      <c r="B1433">
        <v>168.15196700000001</v>
      </c>
      <c r="C1433">
        <v>9.0962949999999996</v>
      </c>
      <c r="H1433">
        <v>159.52789799999999</v>
      </c>
      <c r="I1433">
        <v>5.3223339999999997</v>
      </c>
    </row>
    <row r="1434" spans="1:9" x14ac:dyDescent="0.25">
      <c r="A1434">
        <v>1433</v>
      </c>
      <c r="B1434">
        <v>168.15196700000001</v>
      </c>
      <c r="C1434">
        <v>9.0962949999999996</v>
      </c>
      <c r="H1434">
        <v>159.52789799999999</v>
      </c>
      <c r="I1434">
        <v>5.3223339999999997</v>
      </c>
    </row>
    <row r="1435" spans="1:9" x14ac:dyDescent="0.25">
      <c r="A1435">
        <v>1434</v>
      </c>
      <c r="B1435">
        <v>168.15196700000001</v>
      </c>
      <c r="C1435">
        <v>9.0962949999999996</v>
      </c>
      <c r="H1435">
        <v>159.52789799999999</v>
      </c>
      <c r="I1435">
        <v>5.3223339999999997</v>
      </c>
    </row>
    <row r="1436" spans="1:9" x14ac:dyDescent="0.25">
      <c r="A1436">
        <v>1435</v>
      </c>
      <c r="B1436">
        <v>168.15196700000001</v>
      </c>
      <c r="C1436">
        <v>9.0962949999999996</v>
      </c>
      <c r="H1436">
        <v>159.52789799999999</v>
      </c>
      <c r="I1436">
        <v>5.3223339999999997</v>
      </c>
    </row>
    <row r="1437" spans="1:9" x14ac:dyDescent="0.25">
      <c r="A1437">
        <v>1436</v>
      </c>
      <c r="B1437">
        <v>168.15196700000001</v>
      </c>
      <c r="C1437">
        <v>9.0962949999999996</v>
      </c>
      <c r="H1437">
        <v>159.52789799999999</v>
      </c>
      <c r="I1437">
        <v>5.3223339999999997</v>
      </c>
    </row>
    <row r="1438" spans="1:9" x14ac:dyDescent="0.25">
      <c r="A1438">
        <v>1437</v>
      </c>
      <c r="B1438">
        <v>168.15196700000001</v>
      </c>
      <c r="C1438">
        <v>9.0962949999999996</v>
      </c>
      <c r="H1438">
        <v>159.52789799999999</v>
      </c>
      <c r="I1438">
        <v>5.3223339999999997</v>
      </c>
    </row>
    <row r="1439" spans="1:9" x14ac:dyDescent="0.25">
      <c r="A1439">
        <v>1438</v>
      </c>
      <c r="B1439">
        <v>168.15196700000001</v>
      </c>
      <c r="C1439">
        <v>9.0962949999999996</v>
      </c>
      <c r="H1439">
        <v>159.52789799999999</v>
      </c>
      <c r="I1439">
        <v>5.3223339999999997</v>
      </c>
    </row>
    <row r="1440" spans="1:9" x14ac:dyDescent="0.25">
      <c r="A1440">
        <v>1439</v>
      </c>
      <c r="B1440">
        <v>168.15196700000001</v>
      </c>
      <c r="C1440">
        <v>9.0962949999999996</v>
      </c>
      <c r="H1440">
        <v>159.52789799999999</v>
      </c>
      <c r="I1440">
        <v>5.3223339999999997</v>
      </c>
    </row>
    <row r="1441" spans="1:9" x14ac:dyDescent="0.25">
      <c r="A1441">
        <v>1440</v>
      </c>
      <c r="B1441">
        <v>168.15196700000001</v>
      </c>
      <c r="C1441">
        <v>9.0962949999999996</v>
      </c>
      <c r="D1441">
        <v>175.756438</v>
      </c>
      <c r="E1441">
        <v>6.4870260000000002</v>
      </c>
      <c r="H1441">
        <v>159.52789799999999</v>
      </c>
      <c r="I1441">
        <v>5.3223339999999997</v>
      </c>
    </row>
    <row r="1442" spans="1:9" x14ac:dyDescent="0.25">
      <c r="A1442">
        <v>1441</v>
      </c>
      <c r="B1442">
        <v>168.15196700000001</v>
      </c>
      <c r="C1442">
        <v>9.0962949999999996</v>
      </c>
      <c r="D1442">
        <v>175.855481</v>
      </c>
      <c r="E1442">
        <v>6.386781</v>
      </c>
      <c r="H1442">
        <v>159.52789799999999</v>
      </c>
      <c r="I1442">
        <v>5.3223339999999997</v>
      </c>
    </row>
    <row r="1443" spans="1:9" x14ac:dyDescent="0.25">
      <c r="A1443">
        <v>1442</v>
      </c>
      <c r="B1443">
        <v>167.981776</v>
      </c>
      <c r="C1443">
        <v>9.0432980000000001</v>
      </c>
      <c r="D1443">
        <v>175.855481</v>
      </c>
      <c r="E1443">
        <v>6.386781</v>
      </c>
      <c r="H1443">
        <v>159.52789799999999</v>
      </c>
      <c r="I1443">
        <v>5.3223339999999997</v>
      </c>
    </row>
    <row r="1444" spans="1:9" x14ac:dyDescent="0.25">
      <c r="A1444">
        <v>1443</v>
      </c>
      <c r="B1444">
        <v>167.981776</v>
      </c>
      <c r="C1444">
        <v>9.0432980000000001</v>
      </c>
      <c r="D1444">
        <v>175.855481</v>
      </c>
      <c r="E1444">
        <v>6.386781</v>
      </c>
      <c r="H1444">
        <v>159.52789799999999</v>
      </c>
      <c r="I1444">
        <v>5.3223339999999997</v>
      </c>
    </row>
    <row r="1445" spans="1:9" x14ac:dyDescent="0.25">
      <c r="A1445">
        <v>1444</v>
      </c>
      <c r="D1445">
        <v>175.855481</v>
      </c>
      <c r="E1445">
        <v>6.386781</v>
      </c>
      <c r="H1445">
        <v>159.52789799999999</v>
      </c>
      <c r="I1445">
        <v>5.3223339999999997</v>
      </c>
    </row>
    <row r="1446" spans="1:9" x14ac:dyDescent="0.25">
      <c r="A1446">
        <v>1445</v>
      </c>
      <c r="D1446">
        <v>175.855481</v>
      </c>
      <c r="E1446">
        <v>6.386781</v>
      </c>
      <c r="F1446">
        <v>165.85913199999999</v>
      </c>
      <c r="G1446">
        <v>10.930802999999999</v>
      </c>
      <c r="H1446">
        <v>159.52789799999999</v>
      </c>
      <c r="I1446">
        <v>5.3223339999999997</v>
      </c>
    </row>
    <row r="1447" spans="1:9" x14ac:dyDescent="0.25">
      <c r="A1447">
        <v>1446</v>
      </c>
      <c r="D1447">
        <v>175.855481</v>
      </c>
      <c r="E1447">
        <v>6.386781</v>
      </c>
      <c r="F1447">
        <v>165.97172599999999</v>
      </c>
      <c r="G1447">
        <v>11.031699</v>
      </c>
      <c r="H1447">
        <v>159.52789799999999</v>
      </c>
      <c r="I1447">
        <v>5.3223339999999997</v>
      </c>
    </row>
    <row r="1448" spans="1:9" x14ac:dyDescent="0.25">
      <c r="A1448">
        <v>1447</v>
      </c>
      <c r="D1448">
        <v>175.855481</v>
      </c>
      <c r="E1448">
        <v>6.386781</v>
      </c>
      <c r="F1448">
        <v>165.97172599999999</v>
      </c>
      <c r="G1448">
        <v>11.031699</v>
      </c>
      <c r="H1448">
        <v>159.52789799999999</v>
      </c>
      <c r="I1448">
        <v>5.3223339999999997</v>
      </c>
    </row>
    <row r="1449" spans="1:9" x14ac:dyDescent="0.25">
      <c r="A1449">
        <v>1448</v>
      </c>
      <c r="D1449">
        <v>175.855481</v>
      </c>
      <c r="E1449">
        <v>6.386781</v>
      </c>
      <c r="F1449">
        <v>165.97172599999999</v>
      </c>
      <c r="G1449">
        <v>11.031699</v>
      </c>
      <c r="H1449">
        <v>159.443352</v>
      </c>
      <c r="I1449">
        <v>5.439978</v>
      </c>
    </row>
    <row r="1450" spans="1:9" x14ac:dyDescent="0.25">
      <c r="A1450">
        <v>1449</v>
      </c>
      <c r="D1450">
        <v>175.855481</v>
      </c>
      <c r="E1450">
        <v>6.386781</v>
      </c>
      <c r="F1450">
        <v>165.97172599999999</v>
      </c>
      <c r="G1450">
        <v>11.031699</v>
      </c>
    </row>
    <row r="1451" spans="1:9" x14ac:dyDescent="0.25">
      <c r="A1451">
        <v>1450</v>
      </c>
      <c r="D1451">
        <v>175.855481</v>
      </c>
      <c r="E1451">
        <v>6.386781</v>
      </c>
      <c r="F1451">
        <v>165.97172599999999</v>
      </c>
      <c r="G1451">
        <v>11.031699</v>
      </c>
    </row>
    <row r="1452" spans="1:9" x14ac:dyDescent="0.25">
      <c r="A1452">
        <v>1451</v>
      </c>
      <c r="D1452">
        <v>175.855481</v>
      </c>
      <c r="E1452">
        <v>6.386781</v>
      </c>
      <c r="F1452">
        <v>165.97172599999999</v>
      </c>
      <c r="G1452">
        <v>11.031699</v>
      </c>
    </row>
    <row r="1453" spans="1:9" x14ac:dyDescent="0.25">
      <c r="A1453">
        <v>1452</v>
      </c>
      <c r="D1453">
        <v>175.855481</v>
      </c>
      <c r="E1453">
        <v>6.386781</v>
      </c>
      <c r="F1453">
        <v>165.97172599999999</v>
      </c>
      <c r="G1453">
        <v>11.031699</v>
      </c>
    </row>
    <row r="1454" spans="1:9" x14ac:dyDescent="0.25">
      <c r="A1454">
        <v>1453</v>
      </c>
      <c r="D1454">
        <v>175.855481</v>
      </c>
      <c r="E1454">
        <v>6.386781</v>
      </c>
      <c r="F1454">
        <v>165.97172599999999</v>
      </c>
      <c r="G1454">
        <v>11.031699</v>
      </c>
    </row>
    <row r="1455" spans="1:9" x14ac:dyDescent="0.25">
      <c r="A1455">
        <v>1454</v>
      </c>
      <c r="D1455">
        <v>175.855481</v>
      </c>
      <c r="E1455">
        <v>6.386781</v>
      </c>
      <c r="F1455">
        <v>165.97172599999999</v>
      </c>
      <c r="G1455">
        <v>11.031699</v>
      </c>
    </row>
    <row r="1456" spans="1:9" x14ac:dyDescent="0.25">
      <c r="A1456">
        <v>1455</v>
      </c>
      <c r="D1456">
        <v>175.855481</v>
      </c>
      <c r="E1456">
        <v>6.386781</v>
      </c>
      <c r="F1456">
        <v>165.97172599999999</v>
      </c>
      <c r="G1456">
        <v>11.031699</v>
      </c>
    </row>
    <row r="1457" spans="1:9" x14ac:dyDescent="0.25">
      <c r="A1457">
        <v>1456</v>
      </c>
      <c r="D1457">
        <v>175.855481</v>
      </c>
      <c r="E1457">
        <v>6.386781</v>
      </c>
      <c r="F1457">
        <v>165.97172599999999</v>
      </c>
      <c r="G1457">
        <v>11.031699</v>
      </c>
    </row>
    <row r="1458" spans="1:9" x14ac:dyDescent="0.25">
      <c r="A1458">
        <v>1457</v>
      </c>
      <c r="D1458">
        <v>175.855481</v>
      </c>
      <c r="E1458">
        <v>6.386781</v>
      </c>
      <c r="F1458">
        <v>165.97172599999999</v>
      </c>
      <c r="G1458">
        <v>11.031699</v>
      </c>
    </row>
    <row r="1459" spans="1:9" x14ac:dyDescent="0.25">
      <c r="A1459">
        <v>1458</v>
      </c>
      <c r="B1459">
        <v>184.70299</v>
      </c>
      <c r="C1459">
        <v>8.1802419999999998</v>
      </c>
      <c r="D1459">
        <v>175.855481</v>
      </c>
      <c r="E1459">
        <v>6.386781</v>
      </c>
      <c r="F1459">
        <v>165.97172599999999</v>
      </c>
      <c r="G1459">
        <v>11.031699</v>
      </c>
    </row>
    <row r="1460" spans="1:9" x14ac:dyDescent="0.25">
      <c r="A1460">
        <v>1459</v>
      </c>
      <c r="B1460">
        <v>184.673339</v>
      </c>
      <c r="C1460">
        <v>8.1286430000000003</v>
      </c>
      <c r="D1460">
        <v>175.855481</v>
      </c>
      <c r="E1460">
        <v>6.386781</v>
      </c>
      <c r="F1460">
        <v>165.97172599999999</v>
      </c>
      <c r="G1460">
        <v>11.031699</v>
      </c>
    </row>
    <row r="1461" spans="1:9" x14ac:dyDescent="0.25">
      <c r="A1461">
        <v>1460</v>
      </c>
      <c r="B1461">
        <v>184.673339</v>
      </c>
      <c r="C1461">
        <v>8.1286430000000003</v>
      </c>
      <c r="D1461">
        <v>175.855481</v>
      </c>
      <c r="E1461">
        <v>6.386781</v>
      </c>
      <c r="F1461">
        <v>165.97172599999999</v>
      </c>
      <c r="G1461">
        <v>11.031699</v>
      </c>
    </row>
    <row r="1462" spans="1:9" x14ac:dyDescent="0.25">
      <c r="A1462">
        <v>1461</v>
      </c>
      <c r="B1462">
        <v>184.673339</v>
      </c>
      <c r="C1462">
        <v>8.1286430000000003</v>
      </c>
      <c r="D1462">
        <v>175.756438</v>
      </c>
      <c r="E1462">
        <v>6.4870260000000002</v>
      </c>
      <c r="F1462">
        <v>165.97172599999999</v>
      </c>
      <c r="G1462">
        <v>11.031699</v>
      </c>
    </row>
    <row r="1463" spans="1:9" x14ac:dyDescent="0.25">
      <c r="A1463">
        <v>1462</v>
      </c>
      <c r="B1463">
        <v>184.673339</v>
      </c>
      <c r="C1463">
        <v>8.1286430000000003</v>
      </c>
      <c r="F1463">
        <v>165.97172599999999</v>
      </c>
      <c r="G1463">
        <v>11.031699</v>
      </c>
      <c r="H1463">
        <v>173.62429299999999</v>
      </c>
      <c r="I1463">
        <v>4.8117590000000003</v>
      </c>
    </row>
    <row r="1464" spans="1:9" x14ac:dyDescent="0.25">
      <c r="A1464">
        <v>1463</v>
      </c>
      <c r="B1464">
        <v>184.673339</v>
      </c>
      <c r="C1464">
        <v>8.1286430000000003</v>
      </c>
      <c r="F1464">
        <v>165.97172599999999</v>
      </c>
      <c r="G1464">
        <v>11.031699</v>
      </c>
      <c r="H1464">
        <v>173.72368899999998</v>
      </c>
      <c r="I1464">
        <v>4.7417129999999998</v>
      </c>
    </row>
    <row r="1465" spans="1:9" x14ac:dyDescent="0.25">
      <c r="A1465">
        <v>1464</v>
      </c>
      <c r="B1465">
        <v>184.673339</v>
      </c>
      <c r="C1465">
        <v>8.1286430000000003</v>
      </c>
      <c r="F1465">
        <v>165.85913199999999</v>
      </c>
      <c r="G1465">
        <v>10.930802999999999</v>
      </c>
      <c r="H1465">
        <v>173.72368899999998</v>
      </c>
      <c r="I1465">
        <v>4.7417129999999998</v>
      </c>
    </row>
    <row r="1466" spans="1:9" x14ac:dyDescent="0.25">
      <c r="A1466">
        <v>1465</v>
      </c>
      <c r="B1466">
        <v>184.673339</v>
      </c>
      <c r="C1466">
        <v>8.1286430000000003</v>
      </c>
      <c r="H1466">
        <v>173.72368899999998</v>
      </c>
      <c r="I1466">
        <v>4.7417129999999998</v>
      </c>
    </row>
    <row r="1467" spans="1:9" x14ac:dyDescent="0.25">
      <c r="A1467">
        <v>1466</v>
      </c>
      <c r="B1467">
        <v>184.673339</v>
      </c>
      <c r="C1467">
        <v>8.1286430000000003</v>
      </c>
      <c r="H1467">
        <v>173.72368899999998</v>
      </c>
      <c r="I1467">
        <v>4.7417129999999998</v>
      </c>
    </row>
    <row r="1468" spans="1:9" x14ac:dyDescent="0.25">
      <c r="A1468">
        <v>1467</v>
      </c>
      <c r="B1468">
        <v>184.673339</v>
      </c>
      <c r="C1468">
        <v>8.1286430000000003</v>
      </c>
      <c r="H1468">
        <v>173.72368899999998</v>
      </c>
      <c r="I1468">
        <v>4.7417129999999998</v>
      </c>
    </row>
    <row r="1469" spans="1:9" x14ac:dyDescent="0.25">
      <c r="A1469">
        <v>1468</v>
      </c>
      <c r="B1469">
        <v>184.673339</v>
      </c>
      <c r="C1469">
        <v>8.1286430000000003</v>
      </c>
      <c r="H1469">
        <v>173.72368899999998</v>
      </c>
      <c r="I1469">
        <v>4.7417129999999998</v>
      </c>
    </row>
    <row r="1470" spans="1:9" x14ac:dyDescent="0.25">
      <c r="A1470">
        <v>1469</v>
      </c>
      <c r="B1470">
        <v>184.673339</v>
      </c>
      <c r="C1470">
        <v>8.1286430000000003</v>
      </c>
      <c r="H1470">
        <v>173.72368899999998</v>
      </c>
      <c r="I1470">
        <v>4.7417129999999998</v>
      </c>
    </row>
    <row r="1471" spans="1:9" x14ac:dyDescent="0.25">
      <c r="A1471">
        <v>1470</v>
      </c>
      <c r="B1471">
        <v>184.673339</v>
      </c>
      <c r="C1471">
        <v>8.1286430000000003</v>
      </c>
      <c r="H1471">
        <v>173.72368899999998</v>
      </c>
      <c r="I1471">
        <v>4.7417129999999998</v>
      </c>
    </row>
    <row r="1472" spans="1:9" x14ac:dyDescent="0.25">
      <c r="A1472">
        <v>1471</v>
      </c>
      <c r="B1472">
        <v>184.673339</v>
      </c>
      <c r="C1472">
        <v>8.1286430000000003</v>
      </c>
      <c r="H1472">
        <v>173.72368899999998</v>
      </c>
      <c r="I1472">
        <v>4.7417129999999998</v>
      </c>
    </row>
    <row r="1473" spans="1:9" x14ac:dyDescent="0.25">
      <c r="A1473">
        <v>1472</v>
      </c>
      <c r="B1473">
        <v>184.673339</v>
      </c>
      <c r="C1473">
        <v>8.1286430000000003</v>
      </c>
      <c r="H1473">
        <v>173.72368899999998</v>
      </c>
      <c r="I1473">
        <v>4.7417129999999998</v>
      </c>
    </row>
    <row r="1474" spans="1:9" x14ac:dyDescent="0.25">
      <c r="A1474">
        <v>1473</v>
      </c>
      <c r="B1474">
        <v>184.673339</v>
      </c>
      <c r="C1474">
        <v>8.1286430000000003</v>
      </c>
      <c r="H1474">
        <v>173.72368899999998</v>
      </c>
      <c r="I1474">
        <v>4.7417129999999998</v>
      </c>
    </row>
    <row r="1475" spans="1:9" x14ac:dyDescent="0.25">
      <c r="A1475">
        <v>1474</v>
      </c>
      <c r="B1475">
        <v>184.673339</v>
      </c>
      <c r="C1475">
        <v>8.1286430000000003</v>
      </c>
      <c r="H1475">
        <v>173.72368899999998</v>
      </c>
      <c r="I1475">
        <v>4.7417129999999998</v>
      </c>
    </row>
    <row r="1476" spans="1:9" x14ac:dyDescent="0.25">
      <c r="A1476">
        <v>1475</v>
      </c>
      <c r="B1476">
        <v>184.673339</v>
      </c>
      <c r="C1476">
        <v>8.1286430000000003</v>
      </c>
      <c r="H1476">
        <v>173.72368899999998</v>
      </c>
      <c r="I1476">
        <v>4.7417129999999998</v>
      </c>
    </row>
    <row r="1477" spans="1:9" x14ac:dyDescent="0.25">
      <c r="A1477">
        <v>1476</v>
      </c>
      <c r="B1477">
        <v>184.673339</v>
      </c>
      <c r="C1477">
        <v>8.1286430000000003</v>
      </c>
      <c r="D1477">
        <v>192.87473199999999</v>
      </c>
      <c r="E1477">
        <v>6.1577929999999999</v>
      </c>
      <c r="H1477">
        <v>173.72368899999998</v>
      </c>
      <c r="I1477">
        <v>4.7417129999999998</v>
      </c>
    </row>
    <row r="1478" spans="1:9" x14ac:dyDescent="0.25">
      <c r="A1478">
        <v>1477</v>
      </c>
      <c r="B1478">
        <v>184.673339</v>
      </c>
      <c r="C1478">
        <v>8.1286430000000003</v>
      </c>
      <c r="D1478">
        <v>193.00672399999999</v>
      </c>
      <c r="E1478">
        <v>6.1448429999999998</v>
      </c>
      <c r="H1478">
        <v>173.72368899999998</v>
      </c>
      <c r="I1478">
        <v>4.7417129999999998</v>
      </c>
    </row>
    <row r="1479" spans="1:9" x14ac:dyDescent="0.25">
      <c r="A1479">
        <v>1478</v>
      </c>
      <c r="B1479">
        <v>184.673339</v>
      </c>
      <c r="C1479">
        <v>8.1286430000000003</v>
      </c>
      <c r="D1479">
        <v>193.00672399999999</v>
      </c>
      <c r="E1479">
        <v>6.1448429999999998</v>
      </c>
      <c r="H1479">
        <v>173.72368899999998</v>
      </c>
      <c r="I1479">
        <v>4.7417129999999998</v>
      </c>
    </row>
    <row r="1480" spans="1:9" x14ac:dyDescent="0.25">
      <c r="A1480">
        <v>1479</v>
      </c>
      <c r="B1480">
        <v>184.70299</v>
      </c>
      <c r="C1480">
        <v>8.1802419999999998</v>
      </c>
      <c r="D1480">
        <v>193.00672399999999</v>
      </c>
      <c r="E1480">
        <v>6.1448429999999998</v>
      </c>
      <c r="H1480">
        <v>173.72368899999998</v>
      </c>
      <c r="I1480">
        <v>4.7417129999999998</v>
      </c>
    </row>
    <row r="1481" spans="1:9" x14ac:dyDescent="0.25">
      <c r="A1481">
        <v>1480</v>
      </c>
      <c r="D1481">
        <v>193.00672399999999</v>
      </c>
      <c r="E1481">
        <v>6.1448429999999998</v>
      </c>
      <c r="F1481">
        <v>181.81188499999999</v>
      </c>
      <c r="G1481">
        <v>10.497825000000001</v>
      </c>
      <c r="H1481">
        <v>173.72368899999998</v>
      </c>
      <c r="I1481">
        <v>4.7417129999999998</v>
      </c>
    </row>
    <row r="1482" spans="1:9" x14ac:dyDescent="0.25">
      <c r="A1482">
        <v>1481</v>
      </c>
      <c r="D1482">
        <v>193.00672399999999</v>
      </c>
      <c r="E1482">
        <v>6.1448429999999998</v>
      </c>
      <c r="F1482">
        <v>182.008624</v>
      </c>
      <c r="G1482">
        <v>10.547872999999999</v>
      </c>
      <c r="H1482">
        <v>173.62429299999999</v>
      </c>
      <c r="I1482">
        <v>4.8117590000000003</v>
      </c>
    </row>
    <row r="1483" spans="1:9" x14ac:dyDescent="0.25">
      <c r="A1483">
        <v>1482</v>
      </c>
      <c r="D1483">
        <v>193.00672399999999</v>
      </c>
      <c r="E1483">
        <v>6.1448429999999998</v>
      </c>
      <c r="F1483">
        <v>182.008624</v>
      </c>
      <c r="G1483">
        <v>10.547872999999999</v>
      </c>
      <c r="H1483">
        <v>173.62429299999999</v>
      </c>
      <c r="I1483">
        <v>4.8117590000000003</v>
      </c>
    </row>
    <row r="1484" spans="1:9" x14ac:dyDescent="0.25">
      <c r="A1484">
        <v>1483</v>
      </c>
      <c r="D1484">
        <v>193.00672399999999</v>
      </c>
      <c r="E1484">
        <v>6.1448429999999998</v>
      </c>
      <c r="F1484">
        <v>182.008624</v>
      </c>
      <c r="G1484">
        <v>10.547872999999999</v>
      </c>
      <c r="H1484">
        <v>173.62429299999999</v>
      </c>
      <c r="I1484">
        <v>4.8117590000000003</v>
      </c>
    </row>
    <row r="1485" spans="1:9" x14ac:dyDescent="0.25">
      <c r="A1485">
        <v>1484</v>
      </c>
      <c r="D1485">
        <v>193.00672399999999</v>
      </c>
      <c r="E1485">
        <v>6.1448429999999998</v>
      </c>
      <c r="F1485">
        <v>182.008624</v>
      </c>
      <c r="G1485">
        <v>10.547872999999999</v>
      </c>
    </row>
    <row r="1486" spans="1:9" x14ac:dyDescent="0.25">
      <c r="A1486">
        <v>1485</v>
      </c>
      <c r="D1486">
        <v>193.00672399999999</v>
      </c>
      <c r="E1486">
        <v>6.1448429999999998</v>
      </c>
      <c r="F1486">
        <v>182.008624</v>
      </c>
      <c r="G1486">
        <v>10.547872999999999</v>
      </c>
    </row>
    <row r="1487" spans="1:9" x14ac:dyDescent="0.25">
      <c r="A1487">
        <v>1486</v>
      </c>
      <c r="D1487">
        <v>193.00672399999999</v>
      </c>
      <c r="E1487">
        <v>6.1448429999999998</v>
      </c>
      <c r="F1487">
        <v>182.008624</v>
      </c>
      <c r="G1487">
        <v>10.547872999999999</v>
      </c>
    </row>
    <row r="1488" spans="1:9" x14ac:dyDescent="0.25">
      <c r="A1488">
        <v>1487</v>
      </c>
      <c r="D1488">
        <v>193.00672399999999</v>
      </c>
      <c r="E1488">
        <v>6.1448429999999998</v>
      </c>
      <c r="F1488">
        <v>182.008624</v>
      </c>
      <c r="G1488">
        <v>10.547872999999999</v>
      </c>
    </row>
    <row r="1489" spans="1:9" x14ac:dyDescent="0.25">
      <c r="A1489">
        <v>1488</v>
      </c>
      <c r="D1489">
        <v>193.00672399999999</v>
      </c>
      <c r="E1489">
        <v>6.1448429999999998</v>
      </c>
      <c r="F1489">
        <v>182.008624</v>
      </c>
      <c r="G1489">
        <v>10.547872999999999</v>
      </c>
    </row>
    <row r="1490" spans="1:9" x14ac:dyDescent="0.25">
      <c r="A1490">
        <v>1489</v>
      </c>
      <c r="D1490">
        <v>193.00672399999999</v>
      </c>
      <c r="E1490">
        <v>6.1448429999999998</v>
      </c>
      <c r="F1490">
        <v>182.008624</v>
      </c>
      <c r="G1490">
        <v>10.547872999999999</v>
      </c>
    </row>
    <row r="1491" spans="1:9" x14ac:dyDescent="0.25">
      <c r="A1491">
        <v>1490</v>
      </c>
      <c r="D1491">
        <v>193.00672399999999</v>
      </c>
      <c r="E1491">
        <v>6.1448429999999998</v>
      </c>
      <c r="F1491">
        <v>182.008624</v>
      </c>
      <c r="G1491">
        <v>10.547872999999999</v>
      </c>
    </row>
    <row r="1492" spans="1:9" x14ac:dyDescent="0.25">
      <c r="A1492">
        <v>1491</v>
      </c>
      <c r="D1492">
        <v>193.00672399999999</v>
      </c>
      <c r="E1492">
        <v>6.1448429999999998</v>
      </c>
      <c r="F1492">
        <v>182.008624</v>
      </c>
      <c r="G1492">
        <v>10.547872999999999</v>
      </c>
    </row>
    <row r="1493" spans="1:9" x14ac:dyDescent="0.25">
      <c r="A1493">
        <v>1492</v>
      </c>
      <c r="D1493">
        <v>193.00672399999999</v>
      </c>
      <c r="E1493">
        <v>6.1448429999999998</v>
      </c>
      <c r="F1493">
        <v>182.008624</v>
      </c>
      <c r="G1493">
        <v>10.547872999999999</v>
      </c>
    </row>
    <row r="1494" spans="1:9" x14ac:dyDescent="0.25">
      <c r="A1494">
        <v>1493</v>
      </c>
      <c r="D1494">
        <v>193.00672399999999</v>
      </c>
      <c r="E1494">
        <v>6.1448429999999998</v>
      </c>
      <c r="F1494">
        <v>182.008624</v>
      </c>
      <c r="G1494">
        <v>10.547872999999999</v>
      </c>
    </row>
    <row r="1495" spans="1:9" x14ac:dyDescent="0.25">
      <c r="A1495">
        <v>1494</v>
      </c>
      <c r="B1495">
        <v>201.53109999999998</v>
      </c>
      <c r="C1495">
        <v>8.7178140000000006</v>
      </c>
      <c r="D1495">
        <v>193.00672399999999</v>
      </c>
      <c r="E1495">
        <v>6.1448429999999998</v>
      </c>
      <c r="F1495">
        <v>182.008624</v>
      </c>
      <c r="G1495">
        <v>10.547872999999999</v>
      </c>
    </row>
    <row r="1496" spans="1:9" x14ac:dyDescent="0.25">
      <c r="A1496">
        <v>1495</v>
      </c>
      <c r="B1496">
        <v>201.58234299999998</v>
      </c>
      <c r="C1496">
        <v>8.7092650000000003</v>
      </c>
      <c r="D1496">
        <v>193.00672399999999</v>
      </c>
      <c r="E1496">
        <v>6.1448429999999998</v>
      </c>
      <c r="F1496">
        <v>182.008624</v>
      </c>
      <c r="G1496">
        <v>10.547872999999999</v>
      </c>
    </row>
    <row r="1497" spans="1:9" x14ac:dyDescent="0.25">
      <c r="A1497">
        <v>1496</v>
      </c>
      <c r="B1497">
        <v>201.58234299999998</v>
      </c>
      <c r="C1497">
        <v>8.7092650000000003</v>
      </c>
      <c r="D1497">
        <v>192.87473199999999</v>
      </c>
      <c r="E1497">
        <v>6.1577929999999999</v>
      </c>
      <c r="F1497">
        <v>182.008624</v>
      </c>
      <c r="G1497">
        <v>10.547872999999999</v>
      </c>
    </row>
    <row r="1498" spans="1:9" x14ac:dyDescent="0.25">
      <c r="A1498">
        <v>1497</v>
      </c>
      <c r="B1498">
        <v>201.58234299999998</v>
      </c>
      <c r="C1498">
        <v>8.7092650000000003</v>
      </c>
      <c r="D1498">
        <v>192.87473199999999</v>
      </c>
      <c r="E1498">
        <v>6.1577929999999999</v>
      </c>
      <c r="F1498">
        <v>182.008624</v>
      </c>
      <c r="G1498">
        <v>10.547872999999999</v>
      </c>
    </row>
    <row r="1499" spans="1:9" x14ac:dyDescent="0.25">
      <c r="A1499">
        <v>1498</v>
      </c>
      <c r="B1499">
        <v>201.58234299999998</v>
      </c>
      <c r="C1499">
        <v>8.7092650000000003</v>
      </c>
      <c r="F1499">
        <v>182.008624</v>
      </c>
      <c r="G1499">
        <v>10.547872999999999</v>
      </c>
      <c r="H1499">
        <v>190.97522599999999</v>
      </c>
      <c r="I1499">
        <v>4.5645220000000002</v>
      </c>
    </row>
    <row r="1500" spans="1:9" x14ac:dyDescent="0.25">
      <c r="A1500">
        <v>1499</v>
      </c>
      <c r="B1500">
        <v>201.58234299999998</v>
      </c>
      <c r="C1500">
        <v>8.7092650000000003</v>
      </c>
      <c r="F1500">
        <v>182.008624</v>
      </c>
      <c r="G1500">
        <v>10.547872999999999</v>
      </c>
      <c r="H1500">
        <v>191.06872099999998</v>
      </c>
      <c r="I1500">
        <v>4.4997749999999996</v>
      </c>
    </row>
    <row r="1501" spans="1:9" x14ac:dyDescent="0.25">
      <c r="A1501">
        <v>1500</v>
      </c>
      <c r="B1501">
        <v>201.58234299999998</v>
      </c>
      <c r="C1501">
        <v>8.7092650000000003</v>
      </c>
      <c r="F1501">
        <v>181.81188499999999</v>
      </c>
      <c r="G1501">
        <v>10.497825000000001</v>
      </c>
      <c r="H1501">
        <v>191.06872099999998</v>
      </c>
      <c r="I1501">
        <v>4.4997749999999996</v>
      </c>
    </row>
    <row r="1502" spans="1:9" x14ac:dyDescent="0.25">
      <c r="A1502">
        <v>1501</v>
      </c>
      <c r="B1502">
        <v>201.58234299999998</v>
      </c>
      <c r="C1502">
        <v>8.7092650000000003</v>
      </c>
      <c r="F1502">
        <v>181.81188499999999</v>
      </c>
      <c r="G1502">
        <v>10.497825000000001</v>
      </c>
      <c r="H1502">
        <v>191.06872099999998</v>
      </c>
      <c r="I1502">
        <v>4.4997749999999996</v>
      </c>
    </row>
    <row r="1503" spans="1:9" x14ac:dyDescent="0.25">
      <c r="A1503">
        <v>1502</v>
      </c>
      <c r="B1503">
        <v>201.58234299999998</v>
      </c>
      <c r="C1503">
        <v>8.7092650000000003</v>
      </c>
      <c r="H1503">
        <v>191.06872099999998</v>
      </c>
      <c r="I1503">
        <v>4.4997749999999996</v>
      </c>
    </row>
    <row r="1504" spans="1:9" x14ac:dyDescent="0.25">
      <c r="A1504">
        <v>1503</v>
      </c>
      <c r="B1504">
        <v>201.58234299999998</v>
      </c>
      <c r="C1504">
        <v>8.7092650000000003</v>
      </c>
      <c r="H1504">
        <v>191.06872099999998</v>
      </c>
      <c r="I1504">
        <v>4.4997749999999996</v>
      </c>
    </row>
    <row r="1505" spans="1:9" x14ac:dyDescent="0.25">
      <c r="A1505">
        <v>1504</v>
      </c>
      <c r="B1505">
        <v>201.58234299999998</v>
      </c>
      <c r="C1505">
        <v>8.7092650000000003</v>
      </c>
      <c r="H1505">
        <v>191.06872099999998</v>
      </c>
      <c r="I1505">
        <v>4.4997749999999996</v>
      </c>
    </row>
    <row r="1506" spans="1:9" x14ac:dyDescent="0.25">
      <c r="A1506">
        <v>1505</v>
      </c>
      <c r="B1506">
        <v>201.58234299999998</v>
      </c>
      <c r="C1506">
        <v>8.7092650000000003</v>
      </c>
      <c r="H1506">
        <v>191.06872099999998</v>
      </c>
      <c r="I1506">
        <v>4.4997749999999996</v>
      </c>
    </row>
    <row r="1507" spans="1:9" x14ac:dyDescent="0.25">
      <c r="A1507">
        <v>1506</v>
      </c>
      <c r="B1507">
        <v>201.58234299999998</v>
      </c>
      <c r="C1507">
        <v>8.7092650000000003</v>
      </c>
      <c r="H1507">
        <v>191.06872099999998</v>
      </c>
      <c r="I1507">
        <v>4.4997749999999996</v>
      </c>
    </row>
    <row r="1508" spans="1:9" x14ac:dyDescent="0.25">
      <c r="A1508">
        <v>1507</v>
      </c>
      <c r="B1508">
        <v>201.58234299999998</v>
      </c>
      <c r="C1508">
        <v>8.7092650000000003</v>
      </c>
      <c r="H1508">
        <v>191.06872099999998</v>
      </c>
      <c r="I1508">
        <v>4.4997749999999996</v>
      </c>
    </row>
    <row r="1509" spans="1:9" x14ac:dyDescent="0.25">
      <c r="A1509">
        <v>1508</v>
      </c>
      <c r="B1509">
        <v>201.58234299999998</v>
      </c>
      <c r="C1509">
        <v>8.7092650000000003</v>
      </c>
      <c r="H1509">
        <v>191.06872099999998</v>
      </c>
      <c r="I1509">
        <v>4.4997749999999996</v>
      </c>
    </row>
    <row r="1510" spans="1:9" x14ac:dyDescent="0.25">
      <c r="A1510">
        <v>1509</v>
      </c>
      <c r="B1510">
        <v>201.58234299999998</v>
      </c>
      <c r="C1510">
        <v>8.7092650000000003</v>
      </c>
      <c r="H1510">
        <v>191.06872099999998</v>
      </c>
      <c r="I1510">
        <v>4.4997749999999996</v>
      </c>
    </row>
    <row r="1511" spans="1:9" x14ac:dyDescent="0.25">
      <c r="A1511">
        <v>1510</v>
      </c>
      <c r="B1511">
        <v>201.58234299999998</v>
      </c>
      <c r="C1511">
        <v>8.7092650000000003</v>
      </c>
      <c r="H1511">
        <v>191.06872099999998</v>
      </c>
      <c r="I1511">
        <v>4.4997749999999996</v>
      </c>
    </row>
    <row r="1512" spans="1:9" x14ac:dyDescent="0.25">
      <c r="A1512">
        <v>1511</v>
      </c>
      <c r="B1512">
        <v>201.58234299999998</v>
      </c>
      <c r="C1512">
        <v>8.7092650000000003</v>
      </c>
      <c r="H1512">
        <v>191.06872099999998</v>
      </c>
      <c r="I1512">
        <v>4.4997749999999996</v>
      </c>
    </row>
    <row r="1513" spans="1:9" x14ac:dyDescent="0.25">
      <c r="A1513">
        <v>1512</v>
      </c>
      <c r="B1513">
        <v>201.58234299999998</v>
      </c>
      <c r="C1513">
        <v>8.7092650000000003</v>
      </c>
      <c r="H1513">
        <v>191.06872099999998</v>
      </c>
      <c r="I1513">
        <v>4.4997749999999996</v>
      </c>
    </row>
    <row r="1514" spans="1:9" x14ac:dyDescent="0.25">
      <c r="A1514">
        <v>1513</v>
      </c>
      <c r="B1514">
        <v>201.58234299999998</v>
      </c>
      <c r="C1514">
        <v>8.7092650000000003</v>
      </c>
      <c r="D1514">
        <v>209.077372</v>
      </c>
      <c r="E1514">
        <v>6.8812559999999996</v>
      </c>
      <c r="H1514">
        <v>191.06872099999998</v>
      </c>
      <c r="I1514">
        <v>4.4997749999999996</v>
      </c>
    </row>
    <row r="1515" spans="1:9" x14ac:dyDescent="0.25">
      <c r="A1515">
        <v>1514</v>
      </c>
      <c r="B1515">
        <v>201.58234299999998</v>
      </c>
      <c r="C1515">
        <v>8.7092650000000003</v>
      </c>
      <c r="D1515">
        <v>209.04362</v>
      </c>
      <c r="E1515">
        <v>6.8706069999999997</v>
      </c>
      <c r="H1515">
        <v>191.06872099999998</v>
      </c>
      <c r="I1515">
        <v>4.4997749999999996</v>
      </c>
    </row>
    <row r="1516" spans="1:9" x14ac:dyDescent="0.25">
      <c r="A1516">
        <v>1515</v>
      </c>
      <c r="B1516">
        <v>201.53109999999998</v>
      </c>
      <c r="C1516">
        <v>8.7178140000000006</v>
      </c>
      <c r="D1516">
        <v>209.04362</v>
      </c>
      <c r="E1516">
        <v>6.8706069999999997</v>
      </c>
      <c r="H1516">
        <v>191.06872099999998</v>
      </c>
      <c r="I1516">
        <v>4.4997749999999996</v>
      </c>
    </row>
    <row r="1517" spans="1:9" x14ac:dyDescent="0.25">
      <c r="A1517">
        <v>1516</v>
      </c>
      <c r="D1517">
        <v>209.04362</v>
      </c>
      <c r="E1517">
        <v>6.8706069999999997</v>
      </c>
      <c r="F1517">
        <v>198.345305</v>
      </c>
      <c r="G1517">
        <v>10.714765</v>
      </c>
      <c r="H1517">
        <v>191.06872099999998</v>
      </c>
      <c r="I1517">
        <v>4.4997749999999996</v>
      </c>
    </row>
    <row r="1518" spans="1:9" x14ac:dyDescent="0.25">
      <c r="A1518">
        <v>1517</v>
      </c>
      <c r="D1518">
        <v>209.04362</v>
      </c>
      <c r="E1518">
        <v>6.8706069999999997</v>
      </c>
      <c r="F1518">
        <v>198.4331</v>
      </c>
      <c r="G1518">
        <v>10.693016</v>
      </c>
      <c r="H1518">
        <v>191.06872099999998</v>
      </c>
      <c r="I1518">
        <v>4.4997749999999996</v>
      </c>
    </row>
    <row r="1519" spans="1:9" x14ac:dyDescent="0.25">
      <c r="A1519">
        <v>1518</v>
      </c>
      <c r="D1519">
        <v>209.04362</v>
      </c>
      <c r="E1519">
        <v>6.8706069999999997</v>
      </c>
      <c r="F1519">
        <v>198.4331</v>
      </c>
      <c r="G1519">
        <v>10.693016</v>
      </c>
      <c r="H1519">
        <v>191.06872099999998</v>
      </c>
      <c r="I1519">
        <v>4.4997749999999996</v>
      </c>
    </row>
    <row r="1520" spans="1:9" x14ac:dyDescent="0.25">
      <c r="A1520">
        <v>1519</v>
      </c>
      <c r="D1520">
        <v>209.04362</v>
      </c>
      <c r="E1520">
        <v>6.8706069999999997</v>
      </c>
      <c r="F1520">
        <v>198.4331</v>
      </c>
      <c r="G1520">
        <v>10.693016</v>
      </c>
      <c r="H1520">
        <v>190.97522599999999</v>
      </c>
      <c r="I1520">
        <v>4.5645220000000002</v>
      </c>
    </row>
    <row r="1521" spans="1:9" x14ac:dyDescent="0.25">
      <c r="A1521">
        <v>1520</v>
      </c>
      <c r="D1521">
        <v>209.04362</v>
      </c>
      <c r="E1521">
        <v>6.8706069999999997</v>
      </c>
      <c r="F1521">
        <v>198.4331</v>
      </c>
      <c r="G1521">
        <v>10.693016</v>
      </c>
    </row>
    <row r="1522" spans="1:9" x14ac:dyDescent="0.25">
      <c r="A1522">
        <v>1521</v>
      </c>
      <c r="D1522">
        <v>209.04362</v>
      </c>
      <c r="E1522">
        <v>6.8706069999999997</v>
      </c>
      <c r="F1522">
        <v>198.4331</v>
      </c>
      <c r="G1522">
        <v>10.693016</v>
      </c>
    </row>
    <row r="1523" spans="1:9" x14ac:dyDescent="0.25">
      <c r="A1523">
        <v>1522</v>
      </c>
      <c r="D1523">
        <v>209.04362</v>
      </c>
      <c r="E1523">
        <v>6.8706069999999997</v>
      </c>
      <c r="F1523">
        <v>198.4331</v>
      </c>
      <c r="G1523">
        <v>10.693016</v>
      </c>
    </row>
    <row r="1524" spans="1:9" x14ac:dyDescent="0.25">
      <c r="A1524">
        <v>1523</v>
      </c>
      <c r="D1524">
        <v>209.04362</v>
      </c>
      <c r="E1524">
        <v>6.8706069999999997</v>
      </c>
      <c r="F1524">
        <v>198.4331</v>
      </c>
      <c r="G1524">
        <v>10.693016</v>
      </c>
    </row>
    <row r="1525" spans="1:9" x14ac:dyDescent="0.25">
      <c r="A1525">
        <v>1524</v>
      </c>
      <c r="D1525">
        <v>209.04362</v>
      </c>
      <c r="E1525">
        <v>6.8706069999999997</v>
      </c>
      <c r="F1525">
        <v>198.4331</v>
      </c>
      <c r="G1525">
        <v>10.693016</v>
      </c>
    </row>
    <row r="1526" spans="1:9" x14ac:dyDescent="0.25">
      <c r="A1526">
        <v>1525</v>
      </c>
      <c r="D1526">
        <v>209.04362</v>
      </c>
      <c r="E1526">
        <v>6.8706069999999997</v>
      </c>
      <c r="F1526">
        <v>198.4331</v>
      </c>
      <c r="G1526">
        <v>10.693016</v>
      </c>
    </row>
    <row r="1527" spans="1:9" x14ac:dyDescent="0.25">
      <c r="A1527">
        <v>1526</v>
      </c>
      <c r="D1527">
        <v>209.04362</v>
      </c>
      <c r="E1527">
        <v>6.8706069999999997</v>
      </c>
      <c r="F1527">
        <v>198.4331</v>
      </c>
      <c r="G1527">
        <v>10.693016</v>
      </c>
    </row>
    <row r="1528" spans="1:9" x14ac:dyDescent="0.25">
      <c r="A1528">
        <v>1527</v>
      </c>
      <c r="D1528">
        <v>209.04362</v>
      </c>
      <c r="E1528">
        <v>6.8706069999999997</v>
      </c>
      <c r="F1528">
        <v>198.4331</v>
      </c>
      <c r="G1528">
        <v>10.693016</v>
      </c>
    </row>
    <row r="1529" spans="1:9" x14ac:dyDescent="0.25">
      <c r="A1529">
        <v>1528</v>
      </c>
      <c r="D1529">
        <v>209.04362</v>
      </c>
      <c r="E1529">
        <v>6.8706069999999997</v>
      </c>
      <c r="F1529">
        <v>198.4331</v>
      </c>
      <c r="G1529">
        <v>10.693016</v>
      </c>
    </row>
    <row r="1530" spans="1:9" x14ac:dyDescent="0.25">
      <c r="A1530">
        <v>1529</v>
      </c>
      <c r="D1530">
        <v>209.04362</v>
      </c>
      <c r="E1530">
        <v>6.8706069999999997</v>
      </c>
      <c r="F1530">
        <v>198.4331</v>
      </c>
      <c r="G1530">
        <v>10.693016</v>
      </c>
    </row>
    <row r="1531" spans="1:9" x14ac:dyDescent="0.25">
      <c r="A1531">
        <v>1530</v>
      </c>
      <c r="B1531">
        <v>216.93330699999999</v>
      </c>
      <c r="C1531">
        <v>10.627238</v>
      </c>
      <c r="D1531">
        <v>209.04362</v>
      </c>
      <c r="E1531">
        <v>6.8706069999999997</v>
      </c>
      <c r="F1531">
        <v>198.4331</v>
      </c>
      <c r="G1531">
        <v>10.693016</v>
      </c>
    </row>
    <row r="1532" spans="1:9" x14ac:dyDescent="0.25">
      <c r="A1532">
        <v>1531</v>
      </c>
      <c r="B1532">
        <v>217.06623300000001</v>
      </c>
      <c r="C1532">
        <v>10.620127999999999</v>
      </c>
      <c r="D1532">
        <v>209.04362</v>
      </c>
      <c r="E1532">
        <v>6.8706069999999997</v>
      </c>
      <c r="F1532">
        <v>198.4331</v>
      </c>
      <c r="G1532">
        <v>10.693016</v>
      </c>
    </row>
    <row r="1533" spans="1:9" x14ac:dyDescent="0.25">
      <c r="A1533">
        <v>1532</v>
      </c>
      <c r="B1533">
        <v>217.06623300000001</v>
      </c>
      <c r="C1533">
        <v>10.620127999999999</v>
      </c>
      <c r="D1533">
        <v>209.04362</v>
      </c>
      <c r="E1533">
        <v>6.8706069999999997</v>
      </c>
      <c r="F1533">
        <v>198.4331</v>
      </c>
      <c r="G1533">
        <v>10.693016</v>
      </c>
    </row>
    <row r="1534" spans="1:9" x14ac:dyDescent="0.25">
      <c r="A1534">
        <v>1533</v>
      </c>
      <c r="B1534">
        <v>217.06623300000001</v>
      </c>
      <c r="C1534">
        <v>10.620127999999999</v>
      </c>
      <c r="D1534">
        <v>209.077372</v>
      </c>
      <c r="E1534">
        <v>6.8812559999999996</v>
      </c>
      <c r="F1534">
        <v>198.4331</v>
      </c>
      <c r="G1534">
        <v>10.693016</v>
      </c>
    </row>
    <row r="1535" spans="1:9" x14ac:dyDescent="0.25">
      <c r="A1535">
        <v>1534</v>
      </c>
      <c r="B1535">
        <v>217.06623300000001</v>
      </c>
      <c r="C1535">
        <v>10.620127999999999</v>
      </c>
      <c r="F1535">
        <v>198.4331</v>
      </c>
      <c r="G1535">
        <v>10.693016</v>
      </c>
      <c r="H1535">
        <v>207.174666</v>
      </c>
      <c r="I1535">
        <v>5.1465430000000003</v>
      </c>
    </row>
    <row r="1536" spans="1:9" x14ac:dyDescent="0.25">
      <c r="A1536">
        <v>1535</v>
      </c>
      <c r="B1536">
        <v>217.06623300000001</v>
      </c>
      <c r="C1536">
        <v>10.620127999999999</v>
      </c>
      <c r="F1536">
        <v>198.345305</v>
      </c>
      <c r="G1536">
        <v>10.714765</v>
      </c>
      <c r="H1536">
        <v>207.29941099999999</v>
      </c>
      <c r="I1536">
        <v>5.0803960000000004</v>
      </c>
    </row>
    <row r="1537" spans="1:9" x14ac:dyDescent="0.25">
      <c r="A1537">
        <v>1536</v>
      </c>
      <c r="B1537">
        <v>217.06623300000001</v>
      </c>
      <c r="C1537">
        <v>10.620127999999999</v>
      </c>
      <c r="H1537">
        <v>207.29941099999999</v>
      </c>
      <c r="I1537">
        <v>5.0803960000000004</v>
      </c>
    </row>
    <row r="1538" spans="1:9" x14ac:dyDescent="0.25">
      <c r="A1538">
        <v>1537</v>
      </c>
      <c r="B1538">
        <v>217.06623300000001</v>
      </c>
      <c r="C1538">
        <v>10.620127999999999</v>
      </c>
      <c r="H1538">
        <v>207.29941099999999</v>
      </c>
      <c r="I1538">
        <v>5.0803960000000004</v>
      </c>
    </row>
    <row r="1539" spans="1:9" x14ac:dyDescent="0.25">
      <c r="A1539">
        <v>1538</v>
      </c>
      <c r="B1539">
        <v>217.06623300000001</v>
      </c>
      <c r="C1539">
        <v>10.620127999999999</v>
      </c>
      <c r="H1539">
        <v>207.29941099999999</v>
      </c>
      <c r="I1539">
        <v>5.0803960000000004</v>
      </c>
    </row>
    <row r="1540" spans="1:9" x14ac:dyDescent="0.25">
      <c r="A1540">
        <v>1539</v>
      </c>
      <c r="B1540">
        <v>217.06623300000001</v>
      </c>
      <c r="C1540">
        <v>10.620127999999999</v>
      </c>
      <c r="H1540">
        <v>207.29941099999999</v>
      </c>
      <c r="I1540">
        <v>5.0803960000000004</v>
      </c>
    </row>
    <row r="1541" spans="1:9" x14ac:dyDescent="0.25">
      <c r="A1541">
        <v>1540</v>
      </c>
      <c r="B1541">
        <v>217.06623300000001</v>
      </c>
      <c r="C1541">
        <v>10.620127999999999</v>
      </c>
      <c r="H1541">
        <v>207.29941099999999</v>
      </c>
      <c r="I1541">
        <v>5.0803960000000004</v>
      </c>
    </row>
    <row r="1542" spans="1:9" x14ac:dyDescent="0.25">
      <c r="A1542">
        <v>1541</v>
      </c>
      <c r="B1542">
        <v>217.06623300000001</v>
      </c>
      <c r="C1542">
        <v>10.620127999999999</v>
      </c>
      <c r="H1542">
        <v>207.29941099999999</v>
      </c>
      <c r="I1542">
        <v>5.0803960000000004</v>
      </c>
    </row>
    <row r="1543" spans="1:9" x14ac:dyDescent="0.25">
      <c r="A1543">
        <v>1542</v>
      </c>
      <c r="B1543">
        <v>217.06623300000001</v>
      </c>
      <c r="C1543">
        <v>10.620127999999999</v>
      </c>
      <c r="H1543">
        <v>207.29941099999999</v>
      </c>
      <c r="I1543">
        <v>5.0803960000000004</v>
      </c>
    </row>
    <row r="1544" spans="1:9" x14ac:dyDescent="0.25">
      <c r="A1544">
        <v>1543</v>
      </c>
      <c r="B1544">
        <v>217.06623300000001</v>
      </c>
      <c r="C1544">
        <v>10.620127999999999</v>
      </c>
      <c r="H1544">
        <v>207.29941099999999</v>
      </c>
      <c r="I1544">
        <v>5.0803960000000004</v>
      </c>
    </row>
    <row r="1545" spans="1:9" x14ac:dyDescent="0.25">
      <c r="A1545">
        <v>1544</v>
      </c>
      <c r="B1545">
        <v>217.06623300000001</v>
      </c>
      <c r="C1545">
        <v>10.620127999999999</v>
      </c>
      <c r="H1545">
        <v>207.29941099999999</v>
      </c>
      <c r="I1545">
        <v>5.0803960000000004</v>
      </c>
    </row>
    <row r="1546" spans="1:9" x14ac:dyDescent="0.25">
      <c r="A1546">
        <v>1545</v>
      </c>
      <c r="B1546">
        <v>217.06623300000001</v>
      </c>
      <c r="C1546">
        <v>10.620127999999999</v>
      </c>
      <c r="H1546">
        <v>207.29941099999999</v>
      </c>
      <c r="I1546">
        <v>5.0803960000000004</v>
      </c>
    </row>
    <row r="1547" spans="1:9" x14ac:dyDescent="0.25">
      <c r="A1547">
        <v>1546</v>
      </c>
      <c r="B1547">
        <v>217.06623300000001</v>
      </c>
      <c r="C1547">
        <v>10.620127999999999</v>
      </c>
      <c r="H1547">
        <v>207.29941099999999</v>
      </c>
      <c r="I1547">
        <v>5.0803960000000004</v>
      </c>
    </row>
    <row r="1548" spans="1:9" x14ac:dyDescent="0.25">
      <c r="A1548">
        <v>1547</v>
      </c>
      <c r="B1548">
        <v>217.06623300000001</v>
      </c>
      <c r="C1548">
        <v>10.620127999999999</v>
      </c>
      <c r="H1548">
        <v>207.29941099999999</v>
      </c>
      <c r="I1548">
        <v>5.0803960000000004</v>
      </c>
    </row>
    <row r="1549" spans="1:9" x14ac:dyDescent="0.25">
      <c r="A1549">
        <v>1548</v>
      </c>
      <c r="B1549">
        <v>217.06623300000001</v>
      </c>
      <c r="C1549">
        <v>10.620127999999999</v>
      </c>
      <c r="D1549">
        <v>223.610578</v>
      </c>
      <c r="E1549">
        <v>8.1805210000000006</v>
      </c>
      <c r="H1549">
        <v>207.29941099999999</v>
      </c>
      <c r="I1549">
        <v>5.0803960000000004</v>
      </c>
    </row>
    <row r="1550" spans="1:9" x14ac:dyDescent="0.25">
      <c r="A1550">
        <v>1549</v>
      </c>
      <c r="B1550">
        <v>217.06623300000001</v>
      </c>
      <c r="C1550">
        <v>10.620127999999999</v>
      </c>
      <c r="D1550">
        <v>223.65653499999999</v>
      </c>
      <c r="E1550">
        <v>8.0772709999999996</v>
      </c>
      <c r="H1550">
        <v>207.29941099999999</v>
      </c>
      <c r="I1550">
        <v>5.0803960000000004</v>
      </c>
    </row>
    <row r="1551" spans="1:9" x14ac:dyDescent="0.25">
      <c r="A1551">
        <v>1550</v>
      </c>
      <c r="B1551">
        <v>216.93330699999999</v>
      </c>
      <c r="C1551">
        <v>10.627238</v>
      </c>
      <c r="D1551">
        <v>223.65653499999999</v>
      </c>
      <c r="E1551">
        <v>8.0772709999999996</v>
      </c>
      <c r="H1551">
        <v>207.29941099999999</v>
      </c>
      <c r="I1551">
        <v>5.0803960000000004</v>
      </c>
    </row>
    <row r="1552" spans="1:9" x14ac:dyDescent="0.25">
      <c r="A1552">
        <v>1551</v>
      </c>
      <c r="B1552">
        <v>216.93330699999999</v>
      </c>
      <c r="C1552">
        <v>10.627238</v>
      </c>
      <c r="D1552">
        <v>223.65653499999999</v>
      </c>
      <c r="E1552">
        <v>8.0772709999999996</v>
      </c>
      <c r="H1552">
        <v>207.29941099999999</v>
      </c>
      <c r="I1552">
        <v>5.0803960000000004</v>
      </c>
    </row>
    <row r="1553" spans="1:9" x14ac:dyDescent="0.25">
      <c r="A1553">
        <v>1552</v>
      </c>
      <c r="D1553">
        <v>223.65653499999999</v>
      </c>
      <c r="E1553">
        <v>8.0772709999999996</v>
      </c>
      <c r="H1553">
        <v>207.29941099999999</v>
      </c>
      <c r="I1553">
        <v>5.0803960000000004</v>
      </c>
    </row>
    <row r="1554" spans="1:9" x14ac:dyDescent="0.25">
      <c r="A1554">
        <v>1553</v>
      </c>
      <c r="D1554">
        <v>223.65653499999999</v>
      </c>
      <c r="E1554">
        <v>8.0772709999999996</v>
      </c>
      <c r="F1554">
        <v>215.22046599999999</v>
      </c>
      <c r="G1554">
        <v>12.480423999999999</v>
      </c>
      <c r="H1554">
        <v>207.29941099999999</v>
      </c>
      <c r="I1554">
        <v>5.0803960000000004</v>
      </c>
    </row>
    <row r="1555" spans="1:9" x14ac:dyDescent="0.25">
      <c r="A1555">
        <v>1554</v>
      </c>
      <c r="D1555">
        <v>223.65653499999999</v>
      </c>
      <c r="E1555">
        <v>8.0772709999999996</v>
      </c>
      <c r="F1555">
        <v>215.22046599999999</v>
      </c>
      <c r="G1555">
        <v>12.480423999999999</v>
      </c>
      <c r="H1555">
        <v>207.174666</v>
      </c>
      <c r="I1555">
        <v>5.1465430000000003</v>
      </c>
    </row>
    <row r="1556" spans="1:9" x14ac:dyDescent="0.25">
      <c r="A1556">
        <v>1555</v>
      </c>
      <c r="D1556">
        <v>223.65653499999999</v>
      </c>
      <c r="E1556">
        <v>8.0772709999999996</v>
      </c>
      <c r="F1556">
        <v>215.22046599999999</v>
      </c>
      <c r="G1556">
        <v>12.480423999999999</v>
      </c>
      <c r="H1556">
        <v>207.174666</v>
      </c>
      <c r="I1556">
        <v>5.1465430000000003</v>
      </c>
    </row>
    <row r="1557" spans="1:9" x14ac:dyDescent="0.25">
      <c r="A1557">
        <v>1556</v>
      </c>
      <c r="D1557">
        <v>223.65653499999999</v>
      </c>
      <c r="E1557">
        <v>8.0772709999999996</v>
      </c>
      <c r="F1557">
        <v>215.22046599999999</v>
      </c>
      <c r="G1557">
        <v>12.480423999999999</v>
      </c>
      <c r="H1557">
        <v>207.174666</v>
      </c>
      <c r="I1557">
        <v>5.1465430000000003</v>
      </c>
    </row>
    <row r="1558" spans="1:9" x14ac:dyDescent="0.25">
      <c r="A1558">
        <v>1557</v>
      </c>
      <c r="D1558">
        <v>223.65653499999999</v>
      </c>
      <c r="E1558">
        <v>8.0772709999999996</v>
      </c>
      <c r="F1558">
        <v>215.22046599999999</v>
      </c>
      <c r="G1558">
        <v>12.480423999999999</v>
      </c>
      <c r="H1558">
        <v>207.174666</v>
      </c>
      <c r="I1558">
        <v>5.1465430000000003</v>
      </c>
    </row>
    <row r="1559" spans="1:9" x14ac:dyDescent="0.25">
      <c r="A1559">
        <v>1558</v>
      </c>
      <c r="D1559">
        <v>223.65653499999999</v>
      </c>
      <c r="E1559">
        <v>8.0772709999999996</v>
      </c>
      <c r="F1559">
        <v>215.22046599999999</v>
      </c>
      <c r="G1559">
        <v>12.480423999999999</v>
      </c>
    </row>
    <row r="1560" spans="1:9" x14ac:dyDescent="0.25">
      <c r="A1560">
        <v>1559</v>
      </c>
      <c r="D1560">
        <v>223.65653499999999</v>
      </c>
      <c r="E1560">
        <v>8.0772709999999996</v>
      </c>
      <c r="F1560">
        <v>215.22046599999999</v>
      </c>
      <c r="G1560">
        <v>12.480423999999999</v>
      </c>
    </row>
    <row r="1561" spans="1:9" x14ac:dyDescent="0.25">
      <c r="A1561">
        <v>1560</v>
      </c>
      <c r="D1561">
        <v>223.65653499999999</v>
      </c>
      <c r="E1561">
        <v>8.0772709999999996</v>
      </c>
      <c r="F1561">
        <v>215.22046599999999</v>
      </c>
      <c r="G1561">
        <v>12.480423999999999</v>
      </c>
    </row>
    <row r="1562" spans="1:9" x14ac:dyDescent="0.25">
      <c r="A1562">
        <v>1561</v>
      </c>
      <c r="D1562">
        <v>223.65653499999999</v>
      </c>
      <c r="E1562">
        <v>8.0772709999999996</v>
      </c>
      <c r="F1562">
        <v>215.22046599999999</v>
      </c>
      <c r="G1562">
        <v>12.480423999999999</v>
      </c>
    </row>
    <row r="1563" spans="1:9" x14ac:dyDescent="0.25">
      <c r="A1563">
        <v>1562</v>
      </c>
      <c r="D1563">
        <v>223.65653499999999</v>
      </c>
      <c r="E1563">
        <v>8.0772709999999996</v>
      </c>
      <c r="F1563">
        <v>215.22046599999999</v>
      </c>
      <c r="G1563">
        <v>12.480423999999999</v>
      </c>
    </row>
    <row r="1564" spans="1:9" x14ac:dyDescent="0.25">
      <c r="A1564">
        <v>1563</v>
      </c>
      <c r="D1564">
        <v>223.65653499999999</v>
      </c>
      <c r="E1564">
        <v>8.0772709999999996</v>
      </c>
      <c r="F1564">
        <v>215.22046599999999</v>
      </c>
      <c r="G1564">
        <v>12.480423999999999</v>
      </c>
    </row>
    <row r="1565" spans="1:9" x14ac:dyDescent="0.25">
      <c r="A1565">
        <v>1564</v>
      </c>
      <c r="D1565">
        <v>223.65653499999999</v>
      </c>
      <c r="E1565">
        <v>8.0772709999999996</v>
      </c>
      <c r="F1565">
        <v>215.22046599999999</v>
      </c>
      <c r="G1565">
        <v>12.480423999999999</v>
      </c>
    </row>
    <row r="1566" spans="1:9" x14ac:dyDescent="0.25">
      <c r="A1566">
        <v>1565</v>
      </c>
      <c r="D1566">
        <v>223.65653499999999</v>
      </c>
      <c r="E1566">
        <v>8.0772709999999996</v>
      </c>
      <c r="F1566">
        <v>215.22046599999999</v>
      </c>
      <c r="G1566">
        <v>12.480423999999999</v>
      </c>
    </row>
    <row r="1567" spans="1:9" x14ac:dyDescent="0.25">
      <c r="A1567">
        <v>1566</v>
      </c>
      <c r="B1567">
        <v>231.38407799999999</v>
      </c>
      <c r="C1567">
        <v>10.197289</v>
      </c>
      <c r="D1567">
        <v>223.65653499999999</v>
      </c>
      <c r="E1567">
        <v>8.0772709999999996</v>
      </c>
      <c r="F1567">
        <v>215.22046599999999</v>
      </c>
      <c r="G1567">
        <v>12.480423999999999</v>
      </c>
    </row>
    <row r="1568" spans="1:9" x14ac:dyDescent="0.25">
      <c r="A1568">
        <v>1567</v>
      </c>
      <c r="B1568">
        <v>231.59490499999998</v>
      </c>
      <c r="C1568">
        <v>10.121551999999999</v>
      </c>
      <c r="D1568">
        <v>223.65653499999999</v>
      </c>
      <c r="E1568">
        <v>8.0772709999999996</v>
      </c>
      <c r="F1568">
        <v>215.22046599999999</v>
      </c>
      <c r="G1568">
        <v>12.480423999999999</v>
      </c>
    </row>
    <row r="1569" spans="1:9" x14ac:dyDescent="0.25">
      <c r="A1569">
        <v>1568</v>
      </c>
      <c r="B1569">
        <v>231.59490499999998</v>
      </c>
      <c r="C1569">
        <v>10.121551999999999</v>
      </c>
      <c r="D1569">
        <v>223.65653499999999</v>
      </c>
      <c r="E1569">
        <v>8.0772709999999996</v>
      </c>
      <c r="F1569">
        <v>215.22046599999999</v>
      </c>
      <c r="G1569">
        <v>12.480423999999999</v>
      </c>
    </row>
    <row r="1570" spans="1:9" x14ac:dyDescent="0.25">
      <c r="A1570">
        <v>1569</v>
      </c>
      <c r="B1570">
        <v>231.59490499999998</v>
      </c>
      <c r="C1570">
        <v>10.121551999999999</v>
      </c>
      <c r="D1570">
        <v>223.65653499999999</v>
      </c>
      <c r="E1570">
        <v>8.0772709999999996</v>
      </c>
      <c r="F1570">
        <v>215.22046599999999</v>
      </c>
      <c r="G1570">
        <v>12.480423999999999</v>
      </c>
    </row>
    <row r="1571" spans="1:9" x14ac:dyDescent="0.25">
      <c r="A1571">
        <v>1570</v>
      </c>
      <c r="B1571">
        <v>231.59490499999998</v>
      </c>
      <c r="C1571">
        <v>10.121551999999999</v>
      </c>
      <c r="D1571">
        <v>223.610578</v>
      </c>
      <c r="E1571">
        <v>8.1805210000000006</v>
      </c>
      <c r="F1571">
        <v>215.22046599999999</v>
      </c>
      <c r="G1571">
        <v>12.480423999999999</v>
      </c>
    </row>
    <row r="1572" spans="1:9" x14ac:dyDescent="0.25">
      <c r="A1572">
        <v>1571</v>
      </c>
      <c r="B1572">
        <v>231.59490499999998</v>
      </c>
      <c r="C1572">
        <v>10.121551999999999</v>
      </c>
      <c r="F1572">
        <v>215.22046599999999</v>
      </c>
      <c r="G1572">
        <v>12.480423999999999</v>
      </c>
      <c r="H1572">
        <v>221.73977199999999</v>
      </c>
      <c r="I1572">
        <v>6.4622710000000003</v>
      </c>
    </row>
    <row r="1573" spans="1:9" x14ac:dyDescent="0.25">
      <c r="A1573">
        <v>1572</v>
      </c>
      <c r="B1573">
        <v>231.59490499999998</v>
      </c>
      <c r="C1573">
        <v>10.121551999999999</v>
      </c>
      <c r="F1573">
        <v>215.22046599999999</v>
      </c>
      <c r="G1573">
        <v>12.480423999999999</v>
      </c>
      <c r="H1573">
        <v>221.73977199999999</v>
      </c>
      <c r="I1573">
        <v>6.4622710000000003</v>
      </c>
    </row>
    <row r="1574" spans="1:9" x14ac:dyDescent="0.25">
      <c r="A1574">
        <v>1573</v>
      </c>
      <c r="B1574">
        <v>231.59490499999998</v>
      </c>
      <c r="C1574">
        <v>10.121551999999999</v>
      </c>
      <c r="F1574">
        <v>215.22046599999999</v>
      </c>
      <c r="G1574">
        <v>12.480423999999999</v>
      </c>
      <c r="H1574">
        <v>221.73977199999999</v>
      </c>
      <c r="I1574">
        <v>6.4622710000000003</v>
      </c>
    </row>
    <row r="1575" spans="1:9" x14ac:dyDescent="0.25">
      <c r="A1575">
        <v>1574</v>
      </c>
      <c r="B1575">
        <v>231.59490499999998</v>
      </c>
      <c r="C1575">
        <v>10.121551999999999</v>
      </c>
      <c r="F1575">
        <v>215.22046599999999</v>
      </c>
      <c r="G1575">
        <v>12.480423999999999</v>
      </c>
      <c r="H1575">
        <v>221.73977199999999</v>
      </c>
      <c r="I1575">
        <v>6.4622710000000003</v>
      </c>
    </row>
    <row r="1576" spans="1:9" x14ac:dyDescent="0.25">
      <c r="A1576">
        <v>1575</v>
      </c>
      <c r="B1576">
        <v>231.59490499999998</v>
      </c>
      <c r="C1576">
        <v>10.121551999999999</v>
      </c>
      <c r="F1576">
        <v>215.22046599999999</v>
      </c>
      <c r="G1576">
        <v>12.480423999999999</v>
      </c>
      <c r="H1576">
        <v>221.73977199999999</v>
      </c>
      <c r="I1576">
        <v>6.4622710000000003</v>
      </c>
    </row>
    <row r="1577" spans="1:9" x14ac:dyDescent="0.25">
      <c r="A1577">
        <v>1576</v>
      </c>
      <c r="B1577">
        <v>231.59490499999998</v>
      </c>
      <c r="C1577">
        <v>10.121551999999999</v>
      </c>
      <c r="H1577">
        <v>221.73977199999999</v>
      </c>
      <c r="I1577">
        <v>6.4622710000000003</v>
      </c>
    </row>
    <row r="1578" spans="1:9" x14ac:dyDescent="0.25">
      <c r="A1578">
        <v>1577</v>
      </c>
      <c r="B1578">
        <v>231.59490499999998</v>
      </c>
      <c r="C1578">
        <v>10.121551999999999</v>
      </c>
      <c r="H1578">
        <v>221.73977199999999</v>
      </c>
      <c r="I1578">
        <v>6.4622710000000003</v>
      </c>
    </row>
    <row r="1579" spans="1:9" x14ac:dyDescent="0.25">
      <c r="A1579">
        <v>1578</v>
      </c>
      <c r="B1579">
        <v>231.59490499999998</v>
      </c>
      <c r="C1579">
        <v>10.121551999999999</v>
      </c>
      <c r="H1579">
        <v>221.73977199999999</v>
      </c>
      <c r="I1579">
        <v>6.4622710000000003</v>
      </c>
    </row>
    <row r="1580" spans="1:9" x14ac:dyDescent="0.25">
      <c r="A1580">
        <v>1579</v>
      </c>
      <c r="B1580">
        <v>231.59490499999998</v>
      </c>
      <c r="C1580">
        <v>10.121551999999999</v>
      </c>
      <c r="H1580">
        <v>221.73977199999999</v>
      </c>
      <c r="I1580">
        <v>6.4622710000000003</v>
      </c>
    </row>
    <row r="1581" spans="1:9" x14ac:dyDescent="0.25">
      <c r="A1581">
        <v>1580</v>
      </c>
      <c r="B1581">
        <v>231.59490499999998</v>
      </c>
      <c r="C1581">
        <v>10.121551999999999</v>
      </c>
      <c r="H1581">
        <v>221.73977199999999</v>
      </c>
      <c r="I1581">
        <v>6.4622710000000003</v>
      </c>
    </row>
    <row r="1582" spans="1:9" x14ac:dyDescent="0.25">
      <c r="A1582">
        <v>1581</v>
      </c>
      <c r="B1582">
        <v>231.59490499999998</v>
      </c>
      <c r="C1582">
        <v>10.121551999999999</v>
      </c>
      <c r="H1582">
        <v>221.73977199999999</v>
      </c>
      <c r="I1582">
        <v>6.4622710000000003</v>
      </c>
    </row>
    <row r="1583" spans="1:9" x14ac:dyDescent="0.25">
      <c r="A1583">
        <v>1582</v>
      </c>
      <c r="B1583">
        <v>231.59490499999998</v>
      </c>
      <c r="C1583">
        <v>10.121551999999999</v>
      </c>
      <c r="H1583">
        <v>221.73977199999999</v>
      </c>
      <c r="I1583">
        <v>6.4622710000000003</v>
      </c>
    </row>
    <row r="1584" spans="1:9" x14ac:dyDescent="0.25">
      <c r="A1584">
        <v>1583</v>
      </c>
      <c r="B1584">
        <v>231.59490499999998</v>
      </c>
      <c r="C1584">
        <v>10.121551999999999</v>
      </c>
      <c r="H1584">
        <v>221.73977199999999</v>
      </c>
      <c r="I1584">
        <v>6.4622710000000003</v>
      </c>
    </row>
    <row r="1585" spans="1:9" x14ac:dyDescent="0.25">
      <c r="A1585">
        <v>1584</v>
      </c>
      <c r="B1585">
        <v>231.59490499999998</v>
      </c>
      <c r="C1585">
        <v>10.121551999999999</v>
      </c>
      <c r="D1585">
        <v>238.54936499999999</v>
      </c>
      <c r="E1585">
        <v>7.2174769999999997</v>
      </c>
      <c r="H1585">
        <v>221.73977199999999</v>
      </c>
      <c r="I1585">
        <v>6.4622710000000003</v>
      </c>
    </row>
    <row r="1586" spans="1:9" x14ac:dyDescent="0.25">
      <c r="A1586">
        <v>1585</v>
      </c>
      <c r="B1586">
        <v>231.59490499999998</v>
      </c>
      <c r="C1586">
        <v>10.121551999999999</v>
      </c>
      <c r="D1586">
        <v>238.54936499999999</v>
      </c>
      <c r="E1586">
        <v>7.2174769999999997</v>
      </c>
      <c r="H1586">
        <v>221.73977199999999</v>
      </c>
      <c r="I1586">
        <v>6.4622710000000003</v>
      </c>
    </row>
    <row r="1587" spans="1:9" x14ac:dyDescent="0.25">
      <c r="A1587">
        <v>1586</v>
      </c>
      <c r="B1587">
        <v>231.59490499999998</v>
      </c>
      <c r="C1587">
        <v>10.121551999999999</v>
      </c>
      <c r="D1587">
        <v>238.58470700000001</v>
      </c>
      <c r="E1587">
        <v>7.1798140000000004</v>
      </c>
      <c r="H1587">
        <v>221.73977199999999</v>
      </c>
      <c r="I1587">
        <v>6.4622710000000003</v>
      </c>
    </row>
    <row r="1588" spans="1:9" x14ac:dyDescent="0.25">
      <c r="A1588">
        <v>1587</v>
      </c>
      <c r="B1588">
        <v>231.59490499999998</v>
      </c>
      <c r="C1588">
        <v>10.121551999999999</v>
      </c>
      <c r="D1588">
        <v>238.58470700000001</v>
      </c>
      <c r="E1588">
        <v>7.1798140000000004</v>
      </c>
      <c r="H1588">
        <v>221.73977199999999</v>
      </c>
      <c r="I1588">
        <v>6.4622710000000003</v>
      </c>
    </row>
    <row r="1589" spans="1:9" x14ac:dyDescent="0.25">
      <c r="A1589">
        <v>1588</v>
      </c>
      <c r="B1589">
        <v>231.38407799999999</v>
      </c>
      <c r="C1589">
        <v>10.197289</v>
      </c>
      <c r="D1589">
        <v>238.58470700000001</v>
      </c>
      <c r="E1589">
        <v>7.1798140000000004</v>
      </c>
      <c r="H1589">
        <v>221.73977199999999</v>
      </c>
      <c r="I1589">
        <v>6.4622710000000003</v>
      </c>
    </row>
    <row r="1590" spans="1:9" x14ac:dyDescent="0.25">
      <c r="A1590">
        <v>1589</v>
      </c>
      <c r="B1590">
        <v>231.38407799999999</v>
      </c>
      <c r="C1590">
        <v>10.197289</v>
      </c>
      <c r="D1590">
        <v>238.58470700000001</v>
      </c>
      <c r="E1590">
        <v>7.1798140000000004</v>
      </c>
      <c r="H1590">
        <v>221.73977199999999</v>
      </c>
      <c r="I1590">
        <v>6.4622710000000003</v>
      </c>
    </row>
    <row r="1591" spans="1:9" x14ac:dyDescent="0.25">
      <c r="A1591">
        <v>1590</v>
      </c>
      <c r="D1591">
        <v>238.58470700000001</v>
      </c>
      <c r="E1591">
        <v>7.1798140000000004</v>
      </c>
      <c r="H1591">
        <v>221.73977199999999</v>
      </c>
      <c r="I1591">
        <v>6.4622710000000003</v>
      </c>
    </row>
    <row r="1592" spans="1:9" x14ac:dyDescent="0.25">
      <c r="A1592">
        <v>1591</v>
      </c>
      <c r="D1592">
        <v>238.58470700000001</v>
      </c>
      <c r="E1592">
        <v>7.1798140000000004</v>
      </c>
      <c r="F1592">
        <v>228.52472399999999</v>
      </c>
      <c r="G1592">
        <v>11.970513</v>
      </c>
      <c r="H1592">
        <v>221.73977199999999</v>
      </c>
      <c r="I1592">
        <v>6.4622710000000003</v>
      </c>
    </row>
    <row r="1593" spans="1:9" x14ac:dyDescent="0.25">
      <c r="A1593">
        <v>1592</v>
      </c>
      <c r="D1593">
        <v>238.58470700000001</v>
      </c>
      <c r="E1593">
        <v>7.1798140000000004</v>
      </c>
      <c r="F1593">
        <v>228.52472399999999</v>
      </c>
      <c r="G1593">
        <v>11.970513</v>
      </c>
      <c r="H1593">
        <v>221.73977199999999</v>
      </c>
      <c r="I1593">
        <v>6.4622710000000003</v>
      </c>
    </row>
    <row r="1594" spans="1:9" x14ac:dyDescent="0.25">
      <c r="A1594">
        <v>1593</v>
      </c>
      <c r="D1594">
        <v>238.58470700000001</v>
      </c>
      <c r="E1594">
        <v>7.1798140000000004</v>
      </c>
      <c r="F1594">
        <v>228.52472399999999</v>
      </c>
      <c r="G1594">
        <v>11.970513</v>
      </c>
      <c r="H1594">
        <v>221.73977199999999</v>
      </c>
      <c r="I1594">
        <v>6.4622710000000003</v>
      </c>
    </row>
    <row r="1595" spans="1:9" x14ac:dyDescent="0.25">
      <c r="A1595">
        <v>1594</v>
      </c>
      <c r="D1595">
        <v>238.58470700000001</v>
      </c>
      <c r="E1595">
        <v>7.1798140000000004</v>
      </c>
      <c r="F1595">
        <v>228.52472399999999</v>
      </c>
      <c r="G1595">
        <v>11.970513</v>
      </c>
      <c r="H1595">
        <v>221.73977199999999</v>
      </c>
      <c r="I1595">
        <v>6.4622710000000003</v>
      </c>
    </row>
    <row r="1596" spans="1:9" x14ac:dyDescent="0.25">
      <c r="A1596">
        <v>1595</v>
      </c>
      <c r="D1596">
        <v>238.58470700000001</v>
      </c>
      <c r="E1596">
        <v>7.1798140000000004</v>
      </c>
      <c r="F1596">
        <v>228.52472399999999</v>
      </c>
      <c r="G1596">
        <v>11.970513</v>
      </c>
      <c r="H1596">
        <v>221.73977199999999</v>
      </c>
      <c r="I1596">
        <v>6.4622710000000003</v>
      </c>
    </row>
    <row r="1597" spans="1:9" x14ac:dyDescent="0.25">
      <c r="A1597">
        <v>1596</v>
      </c>
      <c r="D1597">
        <v>238.58470700000001</v>
      </c>
      <c r="E1597">
        <v>7.1798140000000004</v>
      </c>
      <c r="F1597">
        <v>228.52472399999999</v>
      </c>
      <c r="G1597">
        <v>11.970513</v>
      </c>
      <c r="H1597">
        <v>221.73977199999999</v>
      </c>
      <c r="I1597">
        <v>6.4622710000000003</v>
      </c>
    </row>
    <row r="1598" spans="1:9" x14ac:dyDescent="0.25">
      <c r="A1598">
        <v>1597</v>
      </c>
      <c r="D1598">
        <v>238.58470700000001</v>
      </c>
      <c r="E1598">
        <v>7.1798140000000004</v>
      </c>
      <c r="F1598">
        <v>228.52472399999999</v>
      </c>
      <c r="G1598">
        <v>11.970513</v>
      </c>
      <c r="H1598">
        <v>221.73977199999999</v>
      </c>
      <c r="I1598">
        <v>6.4622710000000003</v>
      </c>
    </row>
    <row r="1599" spans="1:9" x14ac:dyDescent="0.25">
      <c r="A1599">
        <v>1598</v>
      </c>
      <c r="D1599">
        <v>238.58470700000001</v>
      </c>
      <c r="E1599">
        <v>7.1798140000000004</v>
      </c>
      <c r="F1599">
        <v>228.52472399999999</v>
      </c>
      <c r="G1599">
        <v>11.970513</v>
      </c>
    </row>
    <row r="1600" spans="1:9" x14ac:dyDescent="0.25">
      <c r="A1600">
        <v>1599</v>
      </c>
      <c r="D1600">
        <v>238.58470700000001</v>
      </c>
      <c r="E1600">
        <v>7.1798140000000004</v>
      </c>
      <c r="F1600">
        <v>228.52472399999999</v>
      </c>
      <c r="G1600">
        <v>11.970513</v>
      </c>
    </row>
    <row r="1601" spans="1:9" x14ac:dyDescent="0.25">
      <c r="A1601">
        <v>1600</v>
      </c>
      <c r="D1601">
        <v>238.58470700000001</v>
      </c>
      <c r="E1601">
        <v>7.1798140000000004</v>
      </c>
      <c r="F1601">
        <v>228.52472399999999</v>
      </c>
      <c r="G1601">
        <v>11.970513</v>
      </c>
    </row>
    <row r="1602" spans="1:9" x14ac:dyDescent="0.25">
      <c r="A1602">
        <v>1601</v>
      </c>
      <c r="D1602">
        <v>238.58470700000001</v>
      </c>
      <c r="E1602">
        <v>7.1798140000000004</v>
      </c>
      <c r="F1602">
        <v>228.52472399999999</v>
      </c>
      <c r="G1602">
        <v>11.970513</v>
      </c>
    </row>
    <row r="1603" spans="1:9" x14ac:dyDescent="0.25">
      <c r="A1603">
        <v>1602</v>
      </c>
      <c r="D1603">
        <v>238.58470700000001</v>
      </c>
      <c r="E1603">
        <v>7.1798140000000004</v>
      </c>
      <c r="F1603">
        <v>228.52472399999999</v>
      </c>
      <c r="G1603">
        <v>11.970513</v>
      </c>
    </row>
    <row r="1604" spans="1:9" x14ac:dyDescent="0.25">
      <c r="A1604">
        <v>1603</v>
      </c>
      <c r="B1604">
        <v>247.07847899999999</v>
      </c>
      <c r="C1604">
        <v>9.3458919999999992</v>
      </c>
      <c r="D1604">
        <v>238.58470700000001</v>
      </c>
      <c r="E1604">
        <v>7.1798140000000004</v>
      </c>
      <c r="F1604">
        <v>228.52472399999999</v>
      </c>
      <c r="G1604">
        <v>11.970513</v>
      </c>
    </row>
    <row r="1605" spans="1:9" x14ac:dyDescent="0.25">
      <c r="A1605">
        <v>1604</v>
      </c>
      <c r="B1605">
        <v>247.22201799999999</v>
      </c>
      <c r="C1605">
        <v>9.3237900000000007</v>
      </c>
      <c r="D1605">
        <v>238.58470700000001</v>
      </c>
      <c r="E1605">
        <v>7.1798140000000004</v>
      </c>
      <c r="F1605">
        <v>228.52472399999999</v>
      </c>
      <c r="G1605">
        <v>11.970513</v>
      </c>
    </row>
    <row r="1606" spans="1:9" x14ac:dyDescent="0.25">
      <c r="A1606">
        <v>1605</v>
      </c>
      <c r="B1606">
        <v>247.22201799999999</v>
      </c>
      <c r="C1606">
        <v>9.3237900000000007</v>
      </c>
      <c r="D1606">
        <v>238.58470700000001</v>
      </c>
      <c r="E1606">
        <v>7.1798140000000004</v>
      </c>
      <c r="F1606">
        <v>228.52472399999999</v>
      </c>
      <c r="G1606">
        <v>11.970513</v>
      </c>
    </row>
    <row r="1607" spans="1:9" x14ac:dyDescent="0.25">
      <c r="A1607">
        <v>1606</v>
      </c>
      <c r="B1607">
        <v>247.22201799999999</v>
      </c>
      <c r="C1607">
        <v>9.3237900000000007</v>
      </c>
      <c r="D1607">
        <v>238.58470700000001</v>
      </c>
      <c r="E1607">
        <v>7.1798140000000004</v>
      </c>
      <c r="F1607">
        <v>228.52472399999999</v>
      </c>
      <c r="G1607">
        <v>11.970513</v>
      </c>
    </row>
    <row r="1608" spans="1:9" x14ac:dyDescent="0.25">
      <c r="A1608">
        <v>1607</v>
      </c>
      <c r="B1608">
        <v>247.22201799999999</v>
      </c>
      <c r="C1608">
        <v>9.3237900000000007</v>
      </c>
      <c r="D1608">
        <v>238.54936499999999</v>
      </c>
      <c r="E1608">
        <v>7.2174769999999997</v>
      </c>
      <c r="F1608">
        <v>228.52472399999999</v>
      </c>
      <c r="G1608">
        <v>11.970513</v>
      </c>
    </row>
    <row r="1609" spans="1:9" x14ac:dyDescent="0.25">
      <c r="A1609">
        <v>1608</v>
      </c>
      <c r="B1609">
        <v>247.22201799999999</v>
      </c>
      <c r="C1609">
        <v>9.3237900000000007</v>
      </c>
      <c r="D1609">
        <v>238.54936499999999</v>
      </c>
      <c r="E1609">
        <v>7.2174769999999997</v>
      </c>
      <c r="F1609">
        <v>228.52472399999999</v>
      </c>
      <c r="G1609">
        <v>11.970513</v>
      </c>
    </row>
    <row r="1610" spans="1:9" x14ac:dyDescent="0.25">
      <c r="A1610">
        <v>1609</v>
      </c>
      <c r="B1610">
        <v>247.22201799999999</v>
      </c>
      <c r="C1610">
        <v>9.3237900000000007</v>
      </c>
      <c r="F1610">
        <v>228.52472399999999</v>
      </c>
      <c r="G1610">
        <v>11.970513</v>
      </c>
    </row>
    <row r="1611" spans="1:9" x14ac:dyDescent="0.25">
      <c r="A1611">
        <v>1610</v>
      </c>
      <c r="B1611">
        <v>247.22201799999999</v>
      </c>
      <c r="C1611">
        <v>9.3237900000000007</v>
      </c>
      <c r="F1611">
        <v>228.52472399999999</v>
      </c>
      <c r="G1611">
        <v>11.970513</v>
      </c>
    </row>
    <row r="1612" spans="1:9" x14ac:dyDescent="0.25">
      <c r="A1612">
        <v>1611</v>
      </c>
      <c r="B1612">
        <v>247.22201799999999</v>
      </c>
      <c r="C1612">
        <v>9.3237900000000007</v>
      </c>
      <c r="F1612">
        <v>228.52472399999999</v>
      </c>
      <c r="G1612">
        <v>11.970513</v>
      </c>
      <c r="H1612">
        <v>236.13376499999998</v>
      </c>
      <c r="I1612">
        <v>5.9897130000000001</v>
      </c>
    </row>
    <row r="1613" spans="1:9" x14ac:dyDescent="0.25">
      <c r="A1613">
        <v>1612</v>
      </c>
      <c r="B1613">
        <v>247.22201799999999</v>
      </c>
      <c r="C1613">
        <v>9.3237900000000007</v>
      </c>
      <c r="F1613">
        <v>228.52472399999999</v>
      </c>
      <c r="G1613">
        <v>11.970513</v>
      </c>
      <c r="H1613">
        <v>236.28807399999999</v>
      </c>
      <c r="I1613">
        <v>5.8834749999999998</v>
      </c>
    </row>
    <row r="1614" spans="1:9" x14ac:dyDescent="0.25">
      <c r="A1614">
        <v>1613</v>
      </c>
      <c r="B1614">
        <v>247.22201799999999</v>
      </c>
      <c r="C1614">
        <v>9.3237900000000007</v>
      </c>
      <c r="F1614">
        <v>228.52472399999999</v>
      </c>
      <c r="G1614">
        <v>11.970513</v>
      </c>
      <c r="H1614">
        <v>236.28807399999999</v>
      </c>
      <c r="I1614">
        <v>5.8834749999999998</v>
      </c>
    </row>
    <row r="1615" spans="1:9" x14ac:dyDescent="0.25">
      <c r="A1615">
        <v>1614</v>
      </c>
      <c r="B1615">
        <v>247.22201799999999</v>
      </c>
      <c r="C1615">
        <v>9.3237900000000007</v>
      </c>
      <c r="F1615">
        <v>228.52472399999999</v>
      </c>
      <c r="G1615">
        <v>11.970513</v>
      </c>
      <c r="H1615">
        <v>236.28807399999999</v>
      </c>
      <c r="I1615">
        <v>5.8834749999999998</v>
      </c>
    </row>
    <row r="1616" spans="1:9" x14ac:dyDescent="0.25">
      <c r="A1616">
        <v>1615</v>
      </c>
      <c r="B1616">
        <v>247.22201799999999</v>
      </c>
      <c r="C1616">
        <v>9.3237900000000007</v>
      </c>
      <c r="F1616">
        <v>228.52472399999999</v>
      </c>
      <c r="G1616">
        <v>11.970513</v>
      </c>
      <c r="H1616">
        <v>236.28807399999999</v>
      </c>
      <c r="I1616">
        <v>5.8834749999999998</v>
      </c>
    </row>
    <row r="1617" spans="1:9" x14ac:dyDescent="0.25">
      <c r="A1617">
        <v>1616</v>
      </c>
      <c r="B1617">
        <v>247.22201799999999</v>
      </c>
      <c r="C1617">
        <v>9.3237900000000007</v>
      </c>
      <c r="F1617">
        <v>228.52472399999999</v>
      </c>
      <c r="G1617">
        <v>11.970513</v>
      </c>
      <c r="H1617">
        <v>236.28807399999999</v>
      </c>
      <c r="I1617">
        <v>5.8834749999999998</v>
      </c>
    </row>
    <row r="1618" spans="1:9" x14ac:dyDescent="0.25">
      <c r="A1618">
        <v>1617</v>
      </c>
      <c r="B1618">
        <v>247.22201799999999</v>
      </c>
      <c r="C1618">
        <v>9.3237900000000007</v>
      </c>
      <c r="H1618">
        <v>236.28807399999999</v>
      </c>
      <c r="I1618">
        <v>5.8834749999999998</v>
      </c>
    </row>
    <row r="1619" spans="1:9" x14ac:dyDescent="0.25">
      <c r="A1619">
        <v>1618</v>
      </c>
      <c r="B1619">
        <v>247.22201799999999</v>
      </c>
      <c r="C1619">
        <v>9.3237900000000007</v>
      </c>
      <c r="H1619">
        <v>236.28807399999999</v>
      </c>
      <c r="I1619">
        <v>5.8834749999999998</v>
      </c>
    </row>
    <row r="1620" spans="1:9" x14ac:dyDescent="0.25">
      <c r="A1620">
        <v>1619</v>
      </c>
      <c r="B1620">
        <v>247.22201799999999</v>
      </c>
      <c r="C1620">
        <v>9.3237900000000007</v>
      </c>
      <c r="H1620">
        <v>236.28807399999999</v>
      </c>
      <c r="I1620">
        <v>5.8834749999999998</v>
      </c>
    </row>
    <row r="1621" spans="1:9" x14ac:dyDescent="0.25">
      <c r="A1621">
        <v>1620</v>
      </c>
      <c r="B1621">
        <v>247.22201799999999</v>
      </c>
      <c r="C1621">
        <v>9.3237900000000007</v>
      </c>
      <c r="H1621">
        <v>236.28807399999999</v>
      </c>
      <c r="I1621">
        <v>5.8834749999999998</v>
      </c>
    </row>
    <row r="1622" spans="1:9" x14ac:dyDescent="0.25">
      <c r="A1622">
        <v>1621</v>
      </c>
      <c r="B1622">
        <v>247.22201799999999</v>
      </c>
      <c r="C1622">
        <v>9.3237900000000007</v>
      </c>
      <c r="D1622">
        <v>253.62050600000001</v>
      </c>
      <c r="E1622">
        <v>6.4124489999999996</v>
      </c>
      <c r="H1622">
        <v>236.28807399999999</v>
      </c>
      <c r="I1622">
        <v>5.8834749999999998</v>
      </c>
    </row>
    <row r="1623" spans="1:9" x14ac:dyDescent="0.25">
      <c r="A1623">
        <v>1622</v>
      </c>
      <c r="B1623">
        <v>247.22201799999999</v>
      </c>
      <c r="C1623">
        <v>9.3237900000000007</v>
      </c>
      <c r="D1623">
        <v>253.662601</v>
      </c>
      <c r="E1623">
        <v>6.4319240000000004</v>
      </c>
      <c r="H1623">
        <v>236.28807399999999</v>
      </c>
      <c r="I1623">
        <v>5.8834749999999998</v>
      </c>
    </row>
    <row r="1624" spans="1:9" x14ac:dyDescent="0.25">
      <c r="A1624">
        <v>1623</v>
      </c>
      <c r="B1624">
        <v>247.22201799999999</v>
      </c>
      <c r="C1624">
        <v>9.3237900000000007</v>
      </c>
      <c r="D1624">
        <v>253.662601</v>
      </c>
      <c r="E1624">
        <v>6.4319240000000004</v>
      </c>
      <c r="H1624">
        <v>236.28807399999999</v>
      </c>
      <c r="I1624">
        <v>5.8834749999999998</v>
      </c>
    </row>
    <row r="1625" spans="1:9" x14ac:dyDescent="0.25">
      <c r="A1625">
        <v>1624</v>
      </c>
      <c r="B1625">
        <v>247.22201799999999</v>
      </c>
      <c r="C1625">
        <v>9.3237900000000007</v>
      </c>
      <c r="D1625">
        <v>253.662601</v>
      </c>
      <c r="E1625">
        <v>6.4319240000000004</v>
      </c>
      <c r="H1625">
        <v>236.28807399999999</v>
      </c>
      <c r="I1625">
        <v>5.8834749999999998</v>
      </c>
    </row>
    <row r="1626" spans="1:9" x14ac:dyDescent="0.25">
      <c r="A1626">
        <v>1625</v>
      </c>
      <c r="B1626">
        <v>247.22201799999999</v>
      </c>
      <c r="C1626">
        <v>9.3237900000000007</v>
      </c>
      <c r="D1626">
        <v>253.662601</v>
      </c>
      <c r="E1626">
        <v>6.4319240000000004</v>
      </c>
      <c r="H1626">
        <v>236.28807399999999</v>
      </c>
      <c r="I1626">
        <v>5.8834749999999998</v>
      </c>
    </row>
    <row r="1627" spans="1:9" x14ac:dyDescent="0.25">
      <c r="A1627">
        <v>1626</v>
      </c>
      <c r="B1627">
        <v>247.22201799999999</v>
      </c>
      <c r="C1627">
        <v>9.3237900000000007</v>
      </c>
      <c r="D1627">
        <v>253.662601</v>
      </c>
      <c r="E1627">
        <v>6.4319240000000004</v>
      </c>
      <c r="H1627">
        <v>236.28807399999999</v>
      </c>
      <c r="I1627">
        <v>5.8834749999999998</v>
      </c>
    </row>
    <row r="1628" spans="1:9" x14ac:dyDescent="0.25">
      <c r="A1628">
        <v>1627</v>
      </c>
      <c r="B1628">
        <v>247.22201799999999</v>
      </c>
      <c r="C1628">
        <v>9.3237900000000007</v>
      </c>
      <c r="D1628">
        <v>253.662601</v>
      </c>
      <c r="E1628">
        <v>6.4319240000000004</v>
      </c>
      <c r="H1628">
        <v>236.28807399999999</v>
      </c>
      <c r="I1628">
        <v>5.8834749999999998</v>
      </c>
    </row>
    <row r="1629" spans="1:9" x14ac:dyDescent="0.25">
      <c r="A1629">
        <v>1628</v>
      </c>
      <c r="B1629">
        <v>247.07847899999999</v>
      </c>
      <c r="C1629">
        <v>9.3458919999999992</v>
      </c>
      <c r="D1629">
        <v>253.662601</v>
      </c>
      <c r="E1629">
        <v>6.4319240000000004</v>
      </c>
      <c r="H1629">
        <v>236.28807399999999</v>
      </c>
      <c r="I1629">
        <v>5.8834749999999998</v>
      </c>
    </row>
    <row r="1630" spans="1:9" x14ac:dyDescent="0.25">
      <c r="A1630">
        <v>1629</v>
      </c>
      <c r="D1630">
        <v>253.662601</v>
      </c>
      <c r="E1630">
        <v>6.4319240000000004</v>
      </c>
      <c r="H1630">
        <v>236.28807399999999</v>
      </c>
      <c r="I1630">
        <v>5.8834749999999998</v>
      </c>
    </row>
    <row r="1631" spans="1:9" x14ac:dyDescent="0.25">
      <c r="A1631">
        <v>1630</v>
      </c>
      <c r="D1631">
        <v>253.662601</v>
      </c>
      <c r="E1631">
        <v>6.4319240000000004</v>
      </c>
      <c r="H1631">
        <v>236.28807399999999</v>
      </c>
      <c r="I1631">
        <v>5.8834749999999998</v>
      </c>
    </row>
    <row r="1632" spans="1:9" x14ac:dyDescent="0.25">
      <c r="A1632">
        <v>1631</v>
      </c>
      <c r="D1632">
        <v>253.662601</v>
      </c>
      <c r="E1632">
        <v>6.4319240000000004</v>
      </c>
      <c r="F1632">
        <v>243.24227500000001</v>
      </c>
      <c r="G1632">
        <v>11.142557999999999</v>
      </c>
      <c r="H1632">
        <v>236.28807399999999</v>
      </c>
      <c r="I1632">
        <v>5.8834749999999998</v>
      </c>
    </row>
    <row r="1633" spans="1:9" x14ac:dyDescent="0.25">
      <c r="A1633">
        <v>1632</v>
      </c>
      <c r="D1633">
        <v>253.662601</v>
      </c>
      <c r="E1633">
        <v>6.4319240000000004</v>
      </c>
      <c r="F1633">
        <v>243.24227500000001</v>
      </c>
      <c r="G1633">
        <v>11.142557999999999</v>
      </c>
      <c r="H1633">
        <v>236.28807399999999</v>
      </c>
      <c r="I1633">
        <v>5.8834749999999998</v>
      </c>
    </row>
    <row r="1634" spans="1:9" x14ac:dyDescent="0.25">
      <c r="A1634">
        <v>1633</v>
      </c>
      <c r="D1634">
        <v>253.662601</v>
      </c>
      <c r="E1634">
        <v>6.4319240000000004</v>
      </c>
      <c r="F1634">
        <v>243.24227500000001</v>
      </c>
      <c r="G1634">
        <v>11.142557999999999</v>
      </c>
      <c r="H1634">
        <v>236.28807399999999</v>
      </c>
      <c r="I1634">
        <v>5.8834749999999998</v>
      </c>
    </row>
    <row r="1635" spans="1:9" x14ac:dyDescent="0.25">
      <c r="A1635">
        <v>1634</v>
      </c>
      <c r="D1635">
        <v>253.662601</v>
      </c>
      <c r="E1635">
        <v>6.4319240000000004</v>
      </c>
      <c r="F1635">
        <v>243.24227500000001</v>
      </c>
      <c r="G1635">
        <v>11.142557999999999</v>
      </c>
      <c r="H1635">
        <v>236.28807399999999</v>
      </c>
      <c r="I1635">
        <v>5.8834749999999998</v>
      </c>
    </row>
    <row r="1636" spans="1:9" x14ac:dyDescent="0.25">
      <c r="A1636">
        <v>1635</v>
      </c>
      <c r="D1636">
        <v>253.662601</v>
      </c>
      <c r="E1636">
        <v>6.4319240000000004</v>
      </c>
      <c r="F1636">
        <v>243.24227500000001</v>
      </c>
      <c r="G1636">
        <v>11.142557999999999</v>
      </c>
      <c r="H1636">
        <v>236.28807399999999</v>
      </c>
      <c r="I1636">
        <v>5.8834749999999998</v>
      </c>
    </row>
    <row r="1637" spans="1:9" x14ac:dyDescent="0.25">
      <c r="A1637">
        <v>1636</v>
      </c>
      <c r="D1637">
        <v>253.662601</v>
      </c>
      <c r="E1637">
        <v>6.4319240000000004</v>
      </c>
      <c r="F1637">
        <v>243.24227500000001</v>
      </c>
      <c r="G1637">
        <v>11.142557999999999</v>
      </c>
      <c r="H1637">
        <v>236.28807399999999</v>
      </c>
      <c r="I1637">
        <v>5.8834749999999998</v>
      </c>
    </row>
    <row r="1638" spans="1:9" x14ac:dyDescent="0.25">
      <c r="A1638">
        <v>1637</v>
      </c>
      <c r="D1638">
        <v>253.662601</v>
      </c>
      <c r="E1638">
        <v>6.4319240000000004</v>
      </c>
      <c r="F1638">
        <v>243.24227500000001</v>
      </c>
      <c r="G1638">
        <v>11.142557999999999</v>
      </c>
      <c r="H1638">
        <v>236.28807399999999</v>
      </c>
      <c r="I1638">
        <v>5.8834749999999998</v>
      </c>
    </row>
    <row r="1639" spans="1:9" x14ac:dyDescent="0.25">
      <c r="A1639">
        <v>1638</v>
      </c>
      <c r="D1639">
        <v>253.662601</v>
      </c>
      <c r="E1639">
        <v>6.4319240000000004</v>
      </c>
      <c r="F1639">
        <v>243.24227500000001</v>
      </c>
      <c r="G1639">
        <v>11.142557999999999</v>
      </c>
      <c r="H1639">
        <v>236.13376499999998</v>
      </c>
      <c r="I1639">
        <v>5.9897130000000001</v>
      </c>
    </row>
    <row r="1640" spans="1:9" x14ac:dyDescent="0.25">
      <c r="A1640">
        <v>1639</v>
      </c>
      <c r="D1640">
        <v>253.662601</v>
      </c>
      <c r="E1640">
        <v>6.4319240000000004</v>
      </c>
      <c r="F1640">
        <v>243.24227500000001</v>
      </c>
      <c r="G1640">
        <v>11.142557999999999</v>
      </c>
    </row>
    <row r="1641" spans="1:9" x14ac:dyDescent="0.25">
      <c r="A1641">
        <v>1640</v>
      </c>
      <c r="D1641">
        <v>253.662601</v>
      </c>
      <c r="E1641">
        <v>6.4319240000000004</v>
      </c>
      <c r="F1641">
        <v>243.24227500000001</v>
      </c>
      <c r="G1641">
        <v>11.142557999999999</v>
      </c>
    </row>
    <row r="1642" spans="1:9" x14ac:dyDescent="0.25">
      <c r="A1642">
        <v>1641</v>
      </c>
      <c r="D1642">
        <v>253.662601</v>
      </c>
      <c r="E1642">
        <v>6.4319240000000004</v>
      </c>
      <c r="F1642">
        <v>243.24227500000001</v>
      </c>
      <c r="G1642">
        <v>11.142557999999999</v>
      </c>
    </row>
    <row r="1643" spans="1:9" x14ac:dyDescent="0.25">
      <c r="A1643">
        <v>1642</v>
      </c>
      <c r="B1643">
        <v>261.51513199999999</v>
      </c>
      <c r="C1643">
        <v>8.4026320000000005</v>
      </c>
      <c r="D1643">
        <v>253.662601</v>
      </c>
      <c r="E1643">
        <v>6.4319240000000004</v>
      </c>
      <c r="F1643">
        <v>243.24227500000001</v>
      </c>
      <c r="G1643">
        <v>11.142557999999999</v>
      </c>
    </row>
    <row r="1644" spans="1:9" x14ac:dyDescent="0.25">
      <c r="A1644">
        <v>1643</v>
      </c>
      <c r="B1644">
        <v>261.60097100000002</v>
      </c>
      <c r="C1644">
        <v>8.4262800000000002</v>
      </c>
      <c r="D1644">
        <v>253.662601</v>
      </c>
      <c r="E1644">
        <v>6.4319240000000004</v>
      </c>
      <c r="F1644">
        <v>243.24227500000001</v>
      </c>
      <c r="G1644">
        <v>11.142557999999999</v>
      </c>
    </row>
    <row r="1645" spans="1:9" x14ac:dyDescent="0.25">
      <c r="A1645">
        <v>1644</v>
      </c>
      <c r="B1645">
        <v>261.60097100000002</v>
      </c>
      <c r="C1645">
        <v>8.4262800000000002</v>
      </c>
      <c r="D1645">
        <v>253.662601</v>
      </c>
      <c r="E1645">
        <v>6.4319240000000004</v>
      </c>
      <c r="F1645">
        <v>243.24227500000001</v>
      </c>
      <c r="G1645">
        <v>11.142557999999999</v>
      </c>
    </row>
    <row r="1646" spans="1:9" x14ac:dyDescent="0.25">
      <c r="A1646">
        <v>1645</v>
      </c>
      <c r="B1646">
        <v>261.60097100000002</v>
      </c>
      <c r="C1646">
        <v>8.4262800000000002</v>
      </c>
      <c r="D1646">
        <v>253.662601</v>
      </c>
      <c r="E1646">
        <v>6.4319240000000004</v>
      </c>
      <c r="F1646">
        <v>243.24227500000001</v>
      </c>
      <c r="G1646">
        <v>11.142557999999999</v>
      </c>
    </row>
    <row r="1647" spans="1:9" x14ac:dyDescent="0.25">
      <c r="A1647">
        <v>1646</v>
      </c>
      <c r="B1647">
        <v>261.60097100000002</v>
      </c>
      <c r="C1647">
        <v>8.4262800000000002</v>
      </c>
      <c r="D1647">
        <v>253.662601</v>
      </c>
      <c r="E1647">
        <v>6.4319240000000004</v>
      </c>
      <c r="F1647">
        <v>243.24227500000001</v>
      </c>
      <c r="G1647">
        <v>11.142557999999999</v>
      </c>
    </row>
    <row r="1648" spans="1:9" x14ac:dyDescent="0.25">
      <c r="A1648">
        <v>1647</v>
      </c>
      <c r="B1648">
        <v>261.60097100000002</v>
      </c>
      <c r="C1648">
        <v>8.4262800000000002</v>
      </c>
      <c r="D1648">
        <v>253.662601</v>
      </c>
      <c r="E1648">
        <v>6.4319240000000004</v>
      </c>
      <c r="F1648">
        <v>243.24227500000001</v>
      </c>
      <c r="G1648">
        <v>11.142557999999999</v>
      </c>
    </row>
    <row r="1649" spans="1:11" x14ac:dyDescent="0.25">
      <c r="A1649">
        <v>1648</v>
      </c>
      <c r="B1649">
        <v>261.60097100000002</v>
      </c>
      <c r="C1649">
        <v>8.4262800000000002</v>
      </c>
      <c r="D1649">
        <v>253.62050600000001</v>
      </c>
      <c r="E1649">
        <v>6.4124489999999996</v>
      </c>
      <c r="F1649">
        <v>243.24227500000001</v>
      </c>
      <c r="G1649">
        <v>11.142557999999999</v>
      </c>
    </row>
    <row r="1650" spans="1:11" x14ac:dyDescent="0.25">
      <c r="A1650">
        <v>1649</v>
      </c>
      <c r="B1650">
        <v>261.51513199999999</v>
      </c>
      <c r="C1650">
        <v>8.4026320000000005</v>
      </c>
      <c r="F1650">
        <v>243.24227500000001</v>
      </c>
      <c r="G1650">
        <v>11.142557999999999</v>
      </c>
    </row>
    <row r="1651" spans="1:11" x14ac:dyDescent="0.25">
      <c r="A1651">
        <v>1650</v>
      </c>
      <c r="B1651">
        <v>261.51513199999999</v>
      </c>
      <c r="C1651">
        <v>8.4026320000000005</v>
      </c>
      <c r="F1651">
        <v>243.24227500000001</v>
      </c>
      <c r="G1651">
        <v>11.142557999999999</v>
      </c>
      <c r="J1651">
        <v>235.87084899999999</v>
      </c>
      <c r="K1651">
        <v>14.254369000000001</v>
      </c>
    </row>
    <row r="1652" spans="1:11" x14ac:dyDescent="0.25">
      <c r="A1652">
        <v>1651</v>
      </c>
    </row>
    <row r="1653" spans="1:11" x14ac:dyDescent="0.25">
      <c r="A1653">
        <v>1652</v>
      </c>
    </row>
    <row r="1654" spans="1:11" x14ac:dyDescent="0.25">
      <c r="A1654">
        <v>1653</v>
      </c>
    </row>
    <row r="1655" spans="1:11" x14ac:dyDescent="0.25">
      <c r="A1655">
        <v>1654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B9FD-1EF1-4F0F-9D95-27578ABF01C7}">
  <dimension ref="A1:DV1590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7" max="8" width="3.28515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6" width="9" bestFit="1" customWidth="1"/>
    <col min="107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2" width="9" bestFit="1" customWidth="1"/>
    <col min="113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306</v>
      </c>
      <c r="K1">
        <v>88.554216867469876</v>
      </c>
      <c r="M1" t="s">
        <v>242</v>
      </c>
      <c r="N1" t="s">
        <v>243</v>
      </c>
      <c r="O1" t="s">
        <v>244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321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319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307</v>
      </c>
      <c r="K2">
        <v>84.571428571428569</v>
      </c>
      <c r="M2" t="s">
        <v>305</v>
      </c>
      <c r="N2">
        <v>166</v>
      </c>
      <c r="R2" t="s">
        <v>238</v>
      </c>
      <c r="S2">
        <v>0.13611445783132525</v>
      </c>
      <c r="T2">
        <v>2.5282503867803199E-2</v>
      </c>
      <c r="W2" t="s">
        <v>221</v>
      </c>
      <c r="X2">
        <f>AVERAGE(Coordination!AT:AT)</f>
        <v>0.50807604713654142</v>
      </c>
      <c r="Y2">
        <f>STDEV(Coordination!AT:AT)</f>
        <v>4.5584320431074174E-2</v>
      </c>
      <c r="Z2" t="s">
        <v>224</v>
      </c>
      <c r="AA2">
        <f>AVERAGE(Coordination!AW:AW)</f>
        <v>0.49193244328967617</v>
      </c>
      <c r="AB2">
        <f>STDEV(Coordination!AW:AW)</f>
        <v>3.9576528635947114E-2</v>
      </c>
      <c r="AC2" t="s">
        <v>227</v>
      </c>
      <c r="AD2">
        <f>AVERAGE(Coordination!AZ:AZ)</f>
        <v>0.38948973364774125</v>
      </c>
      <c r="AE2">
        <f>STDEV(Coordination!AZ:AZ)</f>
        <v>0.19458353745053683</v>
      </c>
      <c r="AF2" t="s">
        <v>230</v>
      </c>
      <c r="AG2">
        <f>AVERAGE(Coordination!BC:BC)</f>
        <v>0.64096140210187058</v>
      </c>
      <c r="AH2">
        <f>STDEV(Coordination!BC:BC)</f>
        <v>0.30220984938709289</v>
      </c>
      <c r="AK2" t="s">
        <v>322</v>
      </c>
      <c r="AL2">
        <f>AVERAGE(Coordination!BQ:BQ)</f>
        <v>0.46457807484660618</v>
      </c>
      <c r="AM2">
        <f>STDEV(Coordination!BQ:BQ)</f>
        <v>2.9316003611777133E-2</v>
      </c>
      <c r="AN2" t="s">
        <v>325</v>
      </c>
      <c r="AO2">
        <f>AVERAGE(Coordination!BT:BT)</f>
        <v>0.46926493518412055</v>
      </c>
      <c r="AP2">
        <f>STDEV(Coordination!BT:BT)</f>
        <v>2.5771885704330016E-2</v>
      </c>
      <c r="AQ2" t="s">
        <v>328</v>
      </c>
      <c r="AR2">
        <f>AVERAGE(Coordination!BW:BW)</f>
        <v>0.31701735507780171</v>
      </c>
      <c r="AS2">
        <f>STDEV(Coordination!BW:BW)</f>
        <v>0.12673148953181049</v>
      </c>
      <c r="AT2" t="s">
        <v>331</v>
      </c>
      <c r="AU2">
        <f>AVERAGE(Coordination!BZ:BZ)</f>
        <v>0.18921171376549492</v>
      </c>
      <c r="AV2">
        <f>STDEV(Coordination!BZ:BZ)</f>
        <v>0.11244728114896552</v>
      </c>
      <c r="AX2" t="s">
        <v>103</v>
      </c>
      <c r="AY2">
        <f>AVERAGE(Cycle!$CL:$CL)</f>
        <v>23.279069767441861</v>
      </c>
      <c r="AZ2">
        <f>STDEV(Cycle!$CL:$CL)</f>
        <v>3.5478067094188743</v>
      </c>
      <c r="BA2" t="s">
        <v>104</v>
      </c>
      <c r="BB2">
        <f>AVERAGE(Cycle!$CP:$CP)</f>
        <v>23.214285714285715</v>
      </c>
      <c r="BC2">
        <f>STDEV(Cycle!$CP:$CP)</f>
        <v>3.7058668995731474</v>
      </c>
      <c r="BD2" t="s">
        <v>105</v>
      </c>
      <c r="BE2">
        <f>AVERAGE(Cycle!$CT:$CT)</f>
        <v>22.804878048780488</v>
      </c>
      <c r="BF2">
        <f>STDEV(Cycle!$CT:$CT)</f>
        <v>3.422130273638941</v>
      </c>
      <c r="BG2" t="s">
        <v>106</v>
      </c>
      <c r="BH2">
        <f>AVERAGE(Cycle!$CX:$CX)</f>
        <v>22.952380952380953</v>
      </c>
      <c r="BI2">
        <f>STDEV(Cycle!$CX:$CX)</f>
        <v>3.3782112524189243</v>
      </c>
      <c r="BK2" t="s">
        <v>320</v>
      </c>
      <c r="BL2">
        <f>AVERAGE(Cycle!AO:AR)</f>
        <v>84.277928536466632</v>
      </c>
      <c r="BM2">
        <f>STDEV(Cycle!AO:AR)</f>
        <v>19.250439818140617</v>
      </c>
      <c r="BO2" t="s">
        <v>32</v>
      </c>
      <c r="BP2">
        <f>AVERAGE(Cycle!BF:BF)</f>
        <v>2.5387199069767439</v>
      </c>
      <c r="BQ2">
        <f>STDEV(Cycle!BF:BF)</f>
        <v>0.66472153747701035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0</v>
      </c>
      <c r="BZ2">
        <f>STDEV(Cycle!DC:DC)</f>
        <v>0</v>
      </c>
      <c r="CA2" t="s">
        <v>143</v>
      </c>
      <c r="CB2">
        <f>AVERAGE(Cycle!DF:DF)</f>
        <v>0</v>
      </c>
      <c r="CC2">
        <f>STDEV(Cycle!DF:DF)</f>
        <v>0</v>
      </c>
      <c r="CD2" t="s">
        <v>146</v>
      </c>
      <c r="CE2">
        <f>AVERAGE(Cycle!DI:DI)</f>
        <v>20.375061929939982</v>
      </c>
      <c r="CF2">
        <f>STDEV(Cycle!DI:DI)</f>
        <v>24.999900694768336</v>
      </c>
      <c r="CG2" t="s">
        <v>149</v>
      </c>
      <c r="CH2">
        <f>AVERAGE(Cycle!DL:DL)</f>
        <v>47.436438217784954</v>
      </c>
      <c r="CI2">
        <f>STDEV(Cycle!DL:DL)</f>
        <v>28.805927841417564</v>
      </c>
      <c r="CK2" t="s">
        <v>152</v>
      </c>
      <c r="CL2">
        <f>AVERAGE(Cycle!DP:DP)</f>
        <v>40.673326807152783</v>
      </c>
      <c r="CM2">
        <f>STDEV(Cycle!DP:DP)</f>
        <v>10.22949088063846</v>
      </c>
      <c r="CN2" t="s">
        <v>155</v>
      </c>
      <c r="CO2">
        <f>AVERAGE(Cycle!DS:DS)</f>
        <v>42.092315514771578</v>
      </c>
      <c r="CP2">
        <f>STDEV(Cycle!DS:DS)</f>
        <v>10.265527628968004</v>
      </c>
      <c r="CQ2" t="s">
        <v>158</v>
      </c>
      <c r="CR2">
        <f>AVERAGE(Cycle!DV:DV)</f>
        <v>53.625006540155724</v>
      </c>
      <c r="CS2">
        <f>STDEV(Cycle!DV:DV)</f>
        <v>17.806879134345664</v>
      </c>
      <c r="CT2" t="s">
        <v>161</v>
      </c>
      <c r="CU2">
        <f>AVERAGE(Cycle!DY:DY)</f>
        <v>70.530041424026791</v>
      </c>
      <c r="CV2">
        <f>STDEV(Cycle!DY:DY)</f>
        <v>17.66655286333912</v>
      </c>
      <c r="CX2" t="s">
        <v>176</v>
      </c>
      <c r="CY2">
        <f>AVERAGE(Cycle!BV:BV)/200</f>
        <v>0</v>
      </c>
      <c r="CZ2">
        <f>STDEV(Cycle!BV:BV)/200</f>
        <v>0</v>
      </c>
      <c r="DA2" t="s">
        <v>177</v>
      </c>
      <c r="DB2">
        <f>AVERAGE(Cycle!BZ:BZ)/200</f>
        <v>0</v>
      </c>
      <c r="DC2">
        <f>STDEV(Cycle!BZ:BZ)/200</f>
        <v>0</v>
      </c>
      <c r="DD2" t="s">
        <v>178</v>
      </c>
      <c r="DE2">
        <f>AVERAGE(Cycle!CD:CD)/200</f>
        <v>1.3170731707317074E-2</v>
      </c>
      <c r="DF2">
        <f>STDEV(Cycle!CD:CD)/200</f>
        <v>1.5919959860226391E-2</v>
      </c>
      <c r="DG2" t="s">
        <v>179</v>
      </c>
      <c r="DH2">
        <f>AVERAGE(Cycle!CH:CH)/200</f>
        <v>3.3000000000000002E-2</v>
      </c>
      <c r="DI2">
        <f>STDEV(Cycle!CH:CH)/200</f>
        <v>2.1357758453401567E-2</v>
      </c>
      <c r="DK2" t="s">
        <v>192</v>
      </c>
      <c r="DL2">
        <f>AVERAGE(Cycle!CM:CM)/200</f>
        <v>4.8139534883720927E-2</v>
      </c>
      <c r="DM2">
        <f>STDEV(Cycle!CM:CM)/200</f>
        <v>1.8258176766209028E-2</v>
      </c>
      <c r="DN2" t="s">
        <v>193</v>
      </c>
      <c r="DO2">
        <f>AVERAGE(Cycle!CQ:CQ)/200</f>
        <v>5.0119047619047619E-2</v>
      </c>
      <c r="DP2">
        <f>STDEV(Cycle!CQ:CQ)/200</f>
        <v>2.0466751599168533E-2</v>
      </c>
      <c r="DQ2" t="s">
        <v>194</v>
      </c>
      <c r="DR2">
        <f>AVERAGE(Cycle!CU:CU)/200</f>
        <v>6.1951219512195121E-2</v>
      </c>
      <c r="DS2">
        <f>STDEV(Cycle!CU:CU)/200</f>
        <v>2.4644422512520147E-2</v>
      </c>
      <c r="DT2" t="s">
        <v>195</v>
      </c>
      <c r="DU2">
        <f>AVERAGE(Cycle!CY:CY)/200</f>
        <v>8.0714285714285711E-2</v>
      </c>
      <c r="DV2">
        <f>STDEV(Cycle!CY:CY)/200</f>
        <v>2.1740471099396474E-2</v>
      </c>
    </row>
    <row r="3" spans="1:126" x14ac:dyDescent="0.25">
      <c r="A3">
        <v>2</v>
      </c>
      <c r="J3" t="s">
        <v>308</v>
      </c>
      <c r="K3">
        <v>92.045454545454547</v>
      </c>
      <c r="M3" t="s">
        <v>299</v>
      </c>
      <c r="N3">
        <v>5</v>
      </c>
      <c r="O3">
        <f t="shared" ref="O3:O9" si="0" xml:space="preserve"> (N3/N$2)*100</f>
        <v>3.0120481927710845</v>
      </c>
      <c r="R3" t="s">
        <v>241</v>
      </c>
      <c r="S3">
        <v>20.986093552465235</v>
      </c>
      <c r="W3" t="s">
        <v>222</v>
      </c>
      <c r="X3">
        <f>AVERAGE(Coordination!AU:AU)</f>
        <v>0.58762475916924783</v>
      </c>
      <c r="Y3">
        <f>STDEV(Coordination!AU:AU)</f>
        <v>0.21144265052395836</v>
      </c>
      <c r="Z3" t="s">
        <v>225</v>
      </c>
      <c r="AA3">
        <f>AVERAGE(Coordination!AX:AX)</f>
        <v>0.34412560475307374</v>
      </c>
      <c r="AB3">
        <f>STDEV(Coordination!AX:AX)</f>
        <v>0.31785463394070362</v>
      </c>
      <c r="AC3" t="s">
        <v>228</v>
      </c>
      <c r="AD3">
        <f>AVERAGE(Coordination!BA:BA)</f>
        <v>0.63421797236660038</v>
      </c>
      <c r="AE3">
        <f>STDEV(Coordination!BA:BA)</f>
        <v>0.31637433473198873</v>
      </c>
      <c r="AF3" t="s">
        <v>231</v>
      </c>
      <c r="AG3">
        <f>AVERAGE(Coordination!BD:BD)</f>
        <v>0.39856527021606175</v>
      </c>
      <c r="AH3">
        <f>STDEV(Coordination!BD:BD)</f>
        <v>0.18346991592841305</v>
      </c>
      <c r="AK3" t="s">
        <v>323</v>
      </c>
      <c r="AL3">
        <f>AVERAGE(Coordination!BR:BR)</f>
        <v>0.31421601619494677</v>
      </c>
      <c r="AM3">
        <f>STDEV(Coordination!BR:BR)</f>
        <v>0.13126848059713098</v>
      </c>
      <c r="AN3" t="s">
        <v>326</v>
      </c>
      <c r="AO3">
        <f>AVERAGE(Coordination!BU:BU)</f>
        <v>0.17246824428157045</v>
      </c>
      <c r="AP3">
        <f>STDEV(Coordination!BU:BU)</f>
        <v>0.12618893120314581</v>
      </c>
      <c r="AQ3" t="s">
        <v>329</v>
      </c>
      <c r="AR3">
        <f>AVERAGE(Coordination!BX:BX)</f>
        <v>0.18415062120635742</v>
      </c>
      <c r="AS3">
        <f>STDEV(Coordination!BX:BX)</f>
        <v>0.12768200558233281</v>
      </c>
      <c r="AT3" t="s">
        <v>332</v>
      </c>
      <c r="AU3">
        <f>AVERAGE(Coordination!CA:CA)</f>
        <v>0.32417506179957661</v>
      </c>
      <c r="AV3">
        <f>STDEV(Coordination!CA:CA)</f>
        <v>0.11183447160260222</v>
      </c>
      <c r="AX3" t="s">
        <v>107</v>
      </c>
      <c r="AY3">
        <f>AVERAGE(Cycle!$BU:$BU)</f>
        <v>13.19047619047619</v>
      </c>
      <c r="AZ3">
        <f>STDEV(Cycle!$BU:$BU)</f>
        <v>1.8510128438775826</v>
      </c>
      <c r="BA3" t="s">
        <v>108</v>
      </c>
      <c r="BB3">
        <f>AVERAGE(Cycle!$BY:$BY)</f>
        <v>13.1</v>
      </c>
      <c r="BC3">
        <f>STDEV(Cycle!$BY:$BY)</f>
        <v>1.4815099712360373</v>
      </c>
      <c r="BD3" t="s">
        <v>109</v>
      </c>
      <c r="BE3">
        <f>AVERAGE(Cycle!$CC:$CC)</f>
        <v>13.585365853658537</v>
      </c>
      <c r="BF3">
        <f>STDEV(Cycle!$CC:$CC)</f>
        <v>2.4997560856621348</v>
      </c>
      <c r="BG3" t="s">
        <v>110</v>
      </c>
      <c r="BH3">
        <f>AVERAGE(Cycle!$CG:$CG)</f>
        <v>13.775</v>
      </c>
      <c r="BI3">
        <f>STDEV(Cycle!$CG:$CG)</f>
        <v>2.1660255461712996</v>
      </c>
      <c r="BK3" t="s">
        <v>316</v>
      </c>
      <c r="BL3">
        <v>83.599338550213631</v>
      </c>
      <c r="BO3" t="s">
        <v>33</v>
      </c>
      <c r="BP3">
        <f>AVERAGE(Cycle!BG:BG)</f>
        <v>5.255011999999998</v>
      </c>
      <c r="BQ3">
        <f>STDEV(Cycle!BG:BG)</f>
        <v>0.99821394646873518</v>
      </c>
      <c r="BS3" t="s">
        <v>207</v>
      </c>
      <c r="BT3">
        <v>13</v>
      </c>
      <c r="BU3">
        <v>0.82330588980367314</v>
      </c>
      <c r="BV3">
        <v>6.5000000000000002E-2</v>
      </c>
      <c r="BX3" t="s">
        <v>141</v>
      </c>
      <c r="BY3">
        <f>AVERAGE(Cycle!DD:DD)</f>
        <v>19.195447409733124</v>
      </c>
      <c r="BZ3">
        <f>STDEV(Cycle!DD:DD)</f>
        <v>23.902511108124902</v>
      </c>
      <c r="CA3" t="s">
        <v>144</v>
      </c>
      <c r="CB3">
        <f>AVERAGE(Cycle!DG:DG)</f>
        <v>55.913559479735952</v>
      </c>
      <c r="CC3">
        <f>STDEV(Cycle!DG:DG)</f>
        <v>32.053147477708563</v>
      </c>
      <c r="CD3" t="s">
        <v>147</v>
      </c>
      <c r="CE3">
        <f>AVERAGE(Cycle!DJ:DJ)</f>
        <v>51.656445539157154</v>
      </c>
      <c r="CF3">
        <f>STDEV(Cycle!DJ:DJ)</f>
        <v>31.249632303624654</v>
      </c>
      <c r="CG3" t="s">
        <v>150</v>
      </c>
      <c r="CH3">
        <f>AVERAGE(Cycle!DM:DM)</f>
        <v>19.717285369858892</v>
      </c>
      <c r="CI3">
        <f>STDEV(Cycle!DM:DM)</f>
        <v>21.281768232264</v>
      </c>
      <c r="CK3" t="s">
        <v>153</v>
      </c>
      <c r="CL3">
        <f>AVERAGE(Cycle!DQ:DQ)</f>
        <v>51.322051964515602</v>
      </c>
      <c r="CM3">
        <f>STDEV(Cycle!DQ:DQ)</f>
        <v>20.969473149255837</v>
      </c>
      <c r="CN3" t="s">
        <v>156</v>
      </c>
      <c r="CO3">
        <f>AVERAGE(Cycle!DT:DT)</f>
        <v>72.600138900358175</v>
      </c>
      <c r="CP3">
        <f>STDEV(Cycle!DT:DT)</f>
        <v>16.217157054614688</v>
      </c>
      <c r="CQ3" t="s">
        <v>159</v>
      </c>
      <c r="CR3">
        <f>AVERAGE(Cycle!DW:DW)</f>
        <v>72.388816804736678</v>
      </c>
      <c r="CS3">
        <f>STDEV(Cycle!DW:DW)</f>
        <v>20.842481284058483</v>
      </c>
      <c r="CT3" t="s">
        <v>162</v>
      </c>
      <c r="CU3">
        <f>AVERAGE(Cycle!DZ:DZ)</f>
        <v>53.403849289787431</v>
      </c>
      <c r="CV3">
        <f>STDEV(Cycle!DZ:DZ)</f>
        <v>16.95561146405808</v>
      </c>
      <c r="CX3" t="s">
        <v>180</v>
      </c>
      <c r="CY3">
        <f>AVERAGE(Cycle!BW:BW)/200</f>
        <v>1.2857142857142859E-2</v>
      </c>
      <c r="CZ3">
        <f>STDEV(Cycle!BW:BW)/200</f>
        <v>1.5855400601151537E-2</v>
      </c>
      <c r="DA3" t="s">
        <v>181</v>
      </c>
      <c r="DB3">
        <f>AVERAGE(Cycle!CA:CA)/200</f>
        <v>3.6874999999999998E-2</v>
      </c>
      <c r="DC3">
        <f>STDEV(Cycle!CA:CA)/200</f>
        <v>2.108248452735478E-2</v>
      </c>
      <c r="DD3" t="s">
        <v>182</v>
      </c>
      <c r="DE3">
        <f>AVERAGE(Cycle!CE:CE)/200</f>
        <v>3.5975609756097565E-2</v>
      </c>
      <c r="DF3">
        <f>STDEV(Cycle!CE:CE)/200</f>
        <v>2.1599175684361253E-2</v>
      </c>
      <c r="DG3" t="s">
        <v>183</v>
      </c>
      <c r="DH3">
        <f>AVERAGE(Cycle!CI:CI)/200</f>
        <v>1.3625E-2</v>
      </c>
      <c r="DI3">
        <f>STDEV(Cycle!CI:CI)/200</f>
        <v>1.5770286081010804E-2</v>
      </c>
      <c r="DK3" t="s">
        <v>196</v>
      </c>
      <c r="DL3">
        <f>AVERAGE(Cycle!CN:CN)/200</f>
        <v>6.0813953488372097E-2</v>
      </c>
      <c r="DM3">
        <f>STDEV(Cycle!CN:CN)/200</f>
        <v>2.935679998614216E-2</v>
      </c>
      <c r="DN3" t="s">
        <v>197</v>
      </c>
      <c r="DO3">
        <f>AVERAGE(Cycle!CR:CR)/200</f>
        <v>8.4404761904761899E-2</v>
      </c>
      <c r="DP3">
        <f>STDEV(Cycle!CR:CR)/200</f>
        <v>2.3741555134106741E-2</v>
      </c>
      <c r="DQ3" t="s">
        <v>198</v>
      </c>
      <c r="DR3">
        <f>AVERAGE(Cycle!CV:CV)/200</f>
        <v>8.2073170731707321E-2</v>
      </c>
      <c r="DS3">
        <f>STDEV(Cycle!CV:CV)/200</f>
        <v>2.4924275560086438E-2</v>
      </c>
      <c r="DT3" t="s">
        <v>199</v>
      </c>
      <c r="DU3">
        <f>AVERAGE(Cycle!CZ:CZ)/200</f>
        <v>6.1785714285714291E-2</v>
      </c>
      <c r="DV3">
        <f>STDEV(Cycle!CZ:CZ)/200</f>
        <v>2.1831433719704245E-2</v>
      </c>
    </row>
    <row r="4" spans="1:126" x14ac:dyDescent="0.25">
      <c r="A4">
        <v>3</v>
      </c>
      <c r="F4" t="s">
        <v>22</v>
      </c>
      <c r="J4" t="s">
        <v>309</v>
      </c>
      <c r="K4">
        <v>6.8965517241379306</v>
      </c>
      <c r="M4" t="s">
        <v>300</v>
      </c>
      <c r="N4">
        <v>18</v>
      </c>
      <c r="O4">
        <f t="shared" si="0"/>
        <v>10.843373493975903</v>
      </c>
      <c r="W4" t="s">
        <v>223</v>
      </c>
      <c r="X4">
        <f>AVERAGE(Coordination!AV:AV)</f>
        <v>0.31943561896387368</v>
      </c>
      <c r="Y4">
        <f>STDEV(Coordination!AV:AV)</f>
        <v>0.28660273293500854</v>
      </c>
      <c r="Z4" t="s">
        <v>226</v>
      </c>
      <c r="AA4">
        <f>AVERAGE(Coordination!AY:AY)</f>
        <v>0.59172984608012946</v>
      </c>
      <c r="AB4">
        <f>STDEV(Coordination!AY:AY)</f>
        <v>0.18858353042857057</v>
      </c>
      <c r="AC4" t="s">
        <v>229</v>
      </c>
      <c r="AD4">
        <f>AVERAGE(Coordination!BB:BB)</f>
        <v>0.49449402107954421</v>
      </c>
      <c r="AE4">
        <f>STDEV(Coordination!BB:BB)</f>
        <v>7.1283516204984534E-2</v>
      </c>
      <c r="AF4" t="s">
        <v>232</v>
      </c>
      <c r="AG4">
        <f>AVERAGE(Coordination!BE:BE)</f>
        <v>0.50307742412099121</v>
      </c>
      <c r="AH4">
        <f>STDEV(Coordination!BE:BE)</f>
        <v>7.1497054891979883E-2</v>
      </c>
      <c r="AK4" t="s">
        <v>324</v>
      </c>
      <c r="AL4">
        <f>AVERAGE(Coordination!BS:BS)</f>
        <v>0.18175614884024177</v>
      </c>
      <c r="AM4">
        <f>STDEV(Coordination!BS:BS)</f>
        <v>0.1085838730864897</v>
      </c>
      <c r="AN4" t="s">
        <v>327</v>
      </c>
      <c r="AO4">
        <f>AVERAGE(Coordination!BV:BV)</f>
        <v>0.32388731656275066</v>
      </c>
      <c r="AP4">
        <f>STDEV(Coordination!BV:BV)</f>
        <v>0.11127854468530028</v>
      </c>
      <c r="AQ4" t="s">
        <v>330</v>
      </c>
      <c r="AR4">
        <f>AVERAGE(Coordination!BY:BY)</f>
        <v>0.4552024443038919</v>
      </c>
      <c r="AS4">
        <f>STDEV(Coordination!BY:BY)</f>
        <v>5.5275870506587818E-2</v>
      </c>
      <c r="AT4" t="s">
        <v>333</v>
      </c>
      <c r="AU4">
        <f>AVERAGE(Coordination!CB:CB)</f>
        <v>0.45753449233445354</v>
      </c>
      <c r="AV4">
        <f>STDEV(Coordination!CB:CB)</f>
        <v>5.720125814197044E-2</v>
      </c>
      <c r="AX4" t="s">
        <v>112</v>
      </c>
      <c r="AY4">
        <f>AVERAGE(Cycle!$K$2:$K$48)</f>
        <v>6.5952380952380943E-2</v>
      </c>
      <c r="AZ4">
        <f>STDEV(Cycle!$K$2:$K$48)</f>
        <v>9.2550642193879873E-3</v>
      </c>
      <c r="BA4" t="s">
        <v>113</v>
      </c>
      <c r="BB4">
        <f>AVERAGE(Cycle!$L$2:$L$47)</f>
        <v>6.5499999999999989E-2</v>
      </c>
      <c r="BC4">
        <f>STDEV(Cycle!$L$2:$L$47)</f>
        <v>7.4075498561801722E-3</v>
      </c>
      <c r="BD4" t="s">
        <v>114</v>
      </c>
      <c r="BE4">
        <f>AVERAGE(Cycle!$M$2:$M$47)</f>
        <v>6.7926829268292674E-2</v>
      </c>
      <c r="BF4">
        <f>STDEV(Cycle!$M$2:$M$47)</f>
        <v>1.2498780428310657E-2</v>
      </c>
      <c r="BG4" t="s">
        <v>115</v>
      </c>
      <c r="BH4">
        <f>AVERAGE(Cycle!$N$2:$N$47)</f>
        <v>6.8874999999999992E-2</v>
      </c>
      <c r="BI4">
        <f>STDEV(Cycle!$N$2:$N$47)</f>
        <v>1.0830127730856575E-2</v>
      </c>
      <c r="BO4" t="s">
        <v>36</v>
      </c>
      <c r="BS4" t="s">
        <v>208</v>
      </c>
      <c r="BT4">
        <v>823</v>
      </c>
      <c r="BU4">
        <v>52.121595946801769</v>
      </c>
      <c r="BV4">
        <v>4.1150000000000002</v>
      </c>
      <c r="BX4" t="s">
        <v>142</v>
      </c>
      <c r="BY4">
        <f>AVERAGE(Cycle!DE:DE)</f>
        <v>47.781375370661081</v>
      </c>
      <c r="BZ4">
        <f>STDEV(Cycle!DE:DE)</f>
        <v>31.704161981368717</v>
      </c>
      <c r="CA4" t="s">
        <v>145</v>
      </c>
      <c r="CB4">
        <f>AVERAGE(Cycle!DH:DH)</f>
        <v>20.581252081252082</v>
      </c>
      <c r="CC4">
        <f>STDEV(Cycle!DH:DH)</f>
        <v>24.790981989009662</v>
      </c>
      <c r="CD4" t="s">
        <v>148</v>
      </c>
      <c r="CE4">
        <f>AVERAGE(Cycle!DK:DK)</f>
        <v>1.9436525534086511</v>
      </c>
      <c r="CF4">
        <f>STDEV(Cycle!DK:DK)</f>
        <v>6.1208620927944706</v>
      </c>
      <c r="CG4" t="s">
        <v>151</v>
      </c>
      <c r="CH4">
        <f>AVERAGE(Cycle!DN:DN)</f>
        <v>1.5674603174603174</v>
      </c>
      <c r="CI4">
        <f>STDEV(Cycle!DN:DN)</f>
        <v>5.3722521669426806</v>
      </c>
      <c r="CK4" t="s">
        <v>154</v>
      </c>
      <c r="CL4">
        <f>AVERAGE(Cycle!DR:DR)</f>
        <v>67.883831061118798</v>
      </c>
      <c r="CM4">
        <f>STDEV(Cycle!DR:DR)</f>
        <v>19.857082926033705</v>
      </c>
      <c r="CN4" t="s">
        <v>157</v>
      </c>
      <c r="CO4">
        <f>AVERAGE(Cycle!DU:DU)</f>
        <v>52.100472977069472</v>
      </c>
      <c r="CP4">
        <f>STDEV(Cycle!DU:DU)</f>
        <v>18.48837735703362</v>
      </c>
      <c r="CQ4" t="s">
        <v>160</v>
      </c>
      <c r="CR4">
        <f>AVERAGE(Cycle!DX:DX)</f>
        <v>38.810372304818799</v>
      </c>
      <c r="CS4">
        <f>STDEV(Cycle!DX:DX)</f>
        <v>11.735867788692001</v>
      </c>
      <c r="CT4" t="s">
        <v>163</v>
      </c>
      <c r="CU4">
        <f>AVERAGE(Cycle!EA:EA)</f>
        <v>39.971682049564151</v>
      </c>
      <c r="CV4">
        <f>STDEV(Cycle!EA:EA)</f>
        <v>14.620633467191562</v>
      </c>
      <c r="CX4" t="s">
        <v>184</v>
      </c>
      <c r="CY4">
        <f>AVERAGE(Cycle!BX:BX)/200</f>
        <v>3.1904761904761908E-2</v>
      </c>
      <c r="CZ4">
        <f>STDEV(Cycle!BX:BX)/200</f>
        <v>2.144056961817209E-2</v>
      </c>
      <c r="DA4" t="s">
        <v>185</v>
      </c>
      <c r="DB4">
        <f>AVERAGE(Cycle!CB:CB)/200</f>
        <v>1.325E-2</v>
      </c>
      <c r="DC4">
        <f>STDEV(Cycle!CB:CB)/200</f>
        <v>1.591443466696919E-2</v>
      </c>
      <c r="DD4" t="s">
        <v>186</v>
      </c>
      <c r="DE4">
        <f>AVERAGE(Cycle!CF:CF)/200</f>
        <v>1.2195121951219512E-3</v>
      </c>
      <c r="DF4">
        <f>STDEV(Cycle!CF:CF)/200</f>
        <v>4.441352244091608E-3</v>
      </c>
      <c r="DG4" t="s">
        <v>187</v>
      </c>
      <c r="DH4">
        <f>AVERAGE(Cycle!CJ:CJ)/200</f>
        <v>1.25E-3</v>
      </c>
      <c r="DI4">
        <f>STDEV(Cycle!CJ:CJ)/200</f>
        <v>4.4935851713645862E-3</v>
      </c>
      <c r="DK4" t="s">
        <v>200</v>
      </c>
      <c r="DL4">
        <f>AVERAGE(Cycle!CO:CO)/200</f>
        <v>7.8720930232558134E-2</v>
      </c>
      <c r="DM4">
        <f>STDEV(Cycle!CO:CO)/200</f>
        <v>2.5868095426969998E-2</v>
      </c>
      <c r="DN4" t="s">
        <v>201</v>
      </c>
      <c r="DO4">
        <f>AVERAGE(Cycle!CS:CS)/200</f>
        <v>6.1190476190476184E-2</v>
      </c>
      <c r="DP4">
        <f>STDEV(Cycle!CS:CS)/200</f>
        <v>2.4012433867801008E-2</v>
      </c>
      <c r="DQ4" t="s">
        <v>202</v>
      </c>
      <c r="DR4">
        <f>AVERAGE(Cycle!CW:CW)/200</f>
        <v>4.5121951219512194E-2</v>
      </c>
      <c r="DS4">
        <f>STDEV(Cycle!CW:CW)/200</f>
        <v>1.7730193346310721E-2</v>
      </c>
      <c r="DT4" t="s">
        <v>203</v>
      </c>
      <c r="DU4">
        <f>AVERAGE(Cycle!DA:DA)/200</f>
        <v>4.7261904761904762E-2</v>
      </c>
      <c r="DV4">
        <f>STDEV(Cycle!DA:DA)/200</f>
        <v>2.1645773004591872E-2</v>
      </c>
    </row>
    <row r="5" spans="1:126" x14ac:dyDescent="0.25">
      <c r="A5">
        <v>4</v>
      </c>
      <c r="B5" s="2">
        <v>1</v>
      </c>
      <c r="D5" s="3">
        <v>3</v>
      </c>
      <c r="J5" t="s">
        <v>310</v>
      </c>
      <c r="K5">
        <v>0.33333333333333331</v>
      </c>
      <c r="M5" t="s">
        <v>301</v>
      </c>
      <c r="N5">
        <v>3</v>
      </c>
      <c r="O5">
        <f t="shared" si="0"/>
        <v>1.8072289156626504</v>
      </c>
      <c r="AX5" t="s">
        <v>116</v>
      </c>
      <c r="AY5">
        <f>AVERAGE(Cycle!$P$2:$P$48)</f>
        <v>0.11639534883720937</v>
      </c>
      <c r="AZ5">
        <f>STDEV(Cycle!$P$2:$P$48)</f>
        <v>1.7739033547094041E-2</v>
      </c>
      <c r="BA5" t="s">
        <v>117</v>
      </c>
      <c r="BB5">
        <f>AVERAGE(Cycle!$Q$2:$Q$48)</f>
        <v>0.11607142857142863</v>
      </c>
      <c r="BC5">
        <f>STDEV(Cycle!$Q$2:$Q$48)</f>
        <v>1.8529334497865393E-2</v>
      </c>
      <c r="BD5" t="s">
        <v>118</v>
      </c>
      <c r="BE5">
        <f>AVERAGE(Cycle!$R$2:$R$47)</f>
        <v>0.11402439024390248</v>
      </c>
      <c r="BF5">
        <f>STDEV(Cycle!$R$2:$R$47)</f>
        <v>1.7110651368194514E-2</v>
      </c>
      <c r="BG5" t="s">
        <v>119</v>
      </c>
      <c r="BH5">
        <f>AVERAGE(Cycle!$S$2:$S$48)</f>
        <v>0.11476190476190479</v>
      </c>
      <c r="BI5">
        <f>STDEV(Cycle!$S$2:$S$48)</f>
        <v>1.689105626209441E-2</v>
      </c>
      <c r="BO5" t="s">
        <v>32</v>
      </c>
      <c r="BP5">
        <f>AVERAGE(Cycle!BI:BI)</f>
        <v>2.5255169999999993</v>
      </c>
      <c r="BQ5">
        <f>STDEV(Cycle!BI:BI)</f>
        <v>0.9415723091993522</v>
      </c>
      <c r="BS5" t="s">
        <v>209</v>
      </c>
      <c r="BT5">
        <v>662</v>
      </c>
      <c r="BU5">
        <v>41.925269157694743</v>
      </c>
      <c r="BV5">
        <v>3.31</v>
      </c>
    </row>
    <row r="6" spans="1:126" x14ac:dyDescent="0.25">
      <c r="A6">
        <v>5</v>
      </c>
      <c r="B6" s="2">
        <v>1</v>
      </c>
      <c r="D6" s="3">
        <v>3</v>
      </c>
      <c r="J6" t="s">
        <v>311</v>
      </c>
      <c r="K6">
        <v>0.66666666666666663</v>
      </c>
      <c r="M6" t="s">
        <v>302</v>
      </c>
      <c r="N6">
        <v>8</v>
      </c>
      <c r="O6">
        <f t="shared" si="0"/>
        <v>4.8192771084337354</v>
      </c>
      <c r="AX6" t="s">
        <v>120</v>
      </c>
      <c r="AY6">
        <f>AVERAGE(Cycle!$U$2:$U$48)</f>
        <v>0.18119047619047621</v>
      </c>
      <c r="AZ6">
        <f>STDEV(Cycle!$U$2:$U$48)</f>
        <v>1.614754847396135E-2</v>
      </c>
      <c r="BA6" t="s">
        <v>121</v>
      </c>
      <c r="BB6">
        <f>AVERAGE(Cycle!$V$2:$V$47)</f>
        <v>0.1803749999999999</v>
      </c>
      <c r="BC6">
        <f>STDEV(Cycle!$V$2:$V$47)</f>
        <v>1.8891983783660315E-2</v>
      </c>
      <c r="BD6" t="s">
        <v>122</v>
      </c>
      <c r="BE6">
        <f>AVERAGE(Cycle!$W$2:$W$47)</f>
        <v>0.18195121951219509</v>
      </c>
      <c r="BF6">
        <f>STDEV(Cycle!$W$2:$W$47)</f>
        <v>1.791919532165465E-2</v>
      </c>
      <c r="BG6" t="s">
        <v>123</v>
      </c>
      <c r="BH6">
        <f>AVERAGE(Cycle!$X$2:$X$47)</f>
        <v>0.18212499999999993</v>
      </c>
      <c r="BI6">
        <f>STDEV(Cycle!$X$2:$X$47)</f>
        <v>1.5602740554803596E-2</v>
      </c>
      <c r="BO6" t="s">
        <v>33</v>
      </c>
      <c r="BP6">
        <f>AVERAGE(Cycle!BJ:BJ)</f>
        <v>3.4459724999999999</v>
      </c>
      <c r="BQ6">
        <f>STDEV(Cycle!BJ:BJ)</f>
        <v>1.2851706523844415</v>
      </c>
      <c r="BS6" t="s">
        <v>210</v>
      </c>
      <c r="BT6">
        <v>81</v>
      </c>
      <c r="BU6">
        <v>5.1298290056998095</v>
      </c>
      <c r="BV6">
        <v>0.40500000000000003</v>
      </c>
    </row>
    <row r="7" spans="1:126" x14ac:dyDescent="0.25">
      <c r="A7">
        <v>6</v>
      </c>
      <c r="B7" s="2">
        <v>1</v>
      </c>
      <c r="D7" s="3">
        <v>3</v>
      </c>
      <c r="M7" t="s">
        <v>303</v>
      </c>
      <c r="N7">
        <v>109</v>
      </c>
      <c r="O7">
        <f t="shared" si="0"/>
        <v>65.662650602409627</v>
      </c>
      <c r="AX7" t="s">
        <v>23</v>
      </c>
      <c r="AY7">
        <f>AVERAGE(Cycle!Z:Z)</f>
        <v>15.116480410102456</v>
      </c>
      <c r="AZ7">
        <f>STDEV(Cycle!Z:Z)</f>
        <v>2.8494422934488739</v>
      </c>
      <c r="BA7" t="s">
        <v>24</v>
      </c>
      <c r="BB7">
        <f>AVERAGE(Cycle!AA:AA)</f>
        <v>15.154294820618745</v>
      </c>
      <c r="BC7">
        <f>STDEV(Cycle!AA:AA)</f>
        <v>3.0299603108102606</v>
      </c>
      <c r="BD7" t="s">
        <v>25</v>
      </c>
      <c r="BE7">
        <f>AVERAGE(Cycle!AB:AB)</f>
        <v>15.156153860767736</v>
      </c>
      <c r="BF7">
        <f>STDEV(Cycle!AB:AB)</f>
        <v>3.7050001191052706</v>
      </c>
      <c r="BG7" t="s">
        <v>26</v>
      </c>
      <c r="BH7">
        <f>AVERAGE(Cycle!AC:AC)</f>
        <v>15.239154064732125</v>
      </c>
      <c r="BI7">
        <f>STDEV(Cycle!AC:AC)</f>
        <v>3.4654821552870181</v>
      </c>
      <c r="BO7" t="s">
        <v>39</v>
      </c>
      <c r="BS7" t="s">
        <v>211</v>
      </c>
      <c r="BT7">
        <v>1579</v>
      </c>
    </row>
    <row r="8" spans="1:126" x14ac:dyDescent="0.25">
      <c r="A8">
        <v>7</v>
      </c>
      <c r="B8" s="2">
        <v>1</v>
      </c>
      <c r="D8" s="3">
        <v>3</v>
      </c>
      <c r="M8" t="s">
        <v>304</v>
      </c>
      <c r="N8">
        <v>4</v>
      </c>
      <c r="O8">
        <f t="shared" si="0"/>
        <v>2.4096385542168677</v>
      </c>
      <c r="AX8" t="s">
        <v>136</v>
      </c>
      <c r="AY8">
        <f>AVERAGE(Cycle!$AJ$2:$AJ$48)</f>
        <v>5.5611677704751132</v>
      </c>
      <c r="AZ8">
        <f>STDEV(Cycle!$AJ$2:$AJ$48)</f>
        <v>0.48698154811464628</v>
      </c>
      <c r="BA8" t="s">
        <v>137</v>
      </c>
      <c r="BB8">
        <f>AVERAGE(Cycle!$AK$2:$AK$47)</f>
        <v>5.5976292007940227</v>
      </c>
      <c r="BC8">
        <f>STDEV(Cycle!$AK$2:$AK$47)</f>
        <v>0.5313055561563359</v>
      </c>
      <c r="BD8" t="s">
        <v>138</v>
      </c>
      <c r="BE8">
        <f>AVERAGE(Cycle!$AL$2:$AL$47)</f>
        <v>5.5490012339852273</v>
      </c>
      <c r="BF8">
        <f>STDEV(Cycle!$AL$2:$AL$47)</f>
        <v>0.55643261759867979</v>
      </c>
      <c r="BG8" t="s">
        <v>139</v>
      </c>
      <c r="BH8">
        <f>AVERAGE(Cycle!$AM$2:$AM$47)</f>
        <v>5.5299913736918453</v>
      </c>
      <c r="BI8">
        <f>STDEV(Cycle!$AM$2:$AM$47)</f>
        <v>0.47439392197645791</v>
      </c>
      <c r="BO8" t="s">
        <v>40</v>
      </c>
      <c r="BP8">
        <f>AVERAGE(Cycle!BL:BL)</f>
        <v>4.2229607551969126</v>
      </c>
      <c r="BQ8">
        <f>STDEV(Cycle!BL:BL)</f>
        <v>2.7939891940228754</v>
      </c>
    </row>
    <row r="9" spans="1:126" x14ac:dyDescent="0.25">
      <c r="A9">
        <v>8</v>
      </c>
      <c r="B9" s="2">
        <v>1</v>
      </c>
      <c r="D9" s="3">
        <v>3</v>
      </c>
      <c r="M9" t="s">
        <v>293</v>
      </c>
      <c r="N9">
        <v>19</v>
      </c>
      <c r="O9">
        <f t="shared" si="0"/>
        <v>11.445783132530121</v>
      </c>
      <c r="AX9" t="s">
        <v>128</v>
      </c>
      <c r="AY9">
        <v>5.5837563451776653</v>
      </c>
      <c r="BA9" t="s">
        <v>129</v>
      </c>
      <c r="BB9">
        <v>5.6410256410256414</v>
      </c>
      <c r="BD9" t="s">
        <v>130</v>
      </c>
      <c r="BE9">
        <v>5.6994818652849739</v>
      </c>
      <c r="BG9" t="s">
        <v>131</v>
      </c>
      <c r="BH9">
        <v>5.5837563451776653</v>
      </c>
      <c r="BO9" t="s">
        <v>41</v>
      </c>
      <c r="BP9">
        <f>AVERAGE(Cycle!BM:BM)</f>
        <v>4.2267798368833729</v>
      </c>
      <c r="BQ9">
        <f>STDEV(Cycle!BM:BM)</f>
        <v>3.7500503154617304</v>
      </c>
    </row>
    <row r="10" spans="1:126" x14ac:dyDescent="0.25">
      <c r="A10">
        <v>9</v>
      </c>
      <c r="B10" s="2">
        <v>1</v>
      </c>
      <c r="D10" s="3">
        <v>3</v>
      </c>
      <c r="AX10" t="s">
        <v>91</v>
      </c>
      <c r="AY10">
        <f>AVERAGE(Cycle!$AV$2:$AV$46)</f>
        <v>36.615435340618959</v>
      </c>
      <c r="AZ10">
        <f>STDEV(Cycle!$AV$2:$AV$46)</f>
        <v>4.9676118793574933</v>
      </c>
      <c r="BA10" t="s">
        <v>92</v>
      </c>
      <c r="BB10">
        <f>AVERAGE(Cycle!$AW$2:$AW$46)</f>
        <v>36.532635941635377</v>
      </c>
      <c r="BC10">
        <f>STDEV(Cycle!$AW$2:$AW$46)</f>
        <v>4.217839142451508</v>
      </c>
      <c r="BD10" t="s">
        <v>93</v>
      </c>
      <c r="BE10">
        <f>AVERAGE(Cycle!$AX$2:$AX$46)</f>
        <v>37.392653204808326</v>
      </c>
      <c r="BF10">
        <f>STDEV(Cycle!$AX$2:$AX$46)</f>
        <v>6.2766203194355512</v>
      </c>
      <c r="BG10" t="s">
        <v>94</v>
      </c>
      <c r="BH10">
        <f>AVERAGE(Cycle!$AY$2:$AY$46)</f>
        <v>37.919916828561142</v>
      </c>
      <c r="BI10">
        <f>STDEV(Cycle!$AY$2:$AY$46)</f>
        <v>5.8421276606766011</v>
      </c>
      <c r="BO10" t="s">
        <v>336</v>
      </c>
    </row>
    <row r="11" spans="1:126" x14ac:dyDescent="0.25">
      <c r="A11">
        <v>10</v>
      </c>
      <c r="B11" s="2">
        <v>1</v>
      </c>
      <c r="D11" s="3">
        <v>3</v>
      </c>
      <c r="AX11" t="s">
        <v>95</v>
      </c>
      <c r="AY11">
        <f>AVERAGE(Cycle!$BA$2:$BA$46)</f>
        <v>63.384564659381063</v>
      </c>
      <c r="AZ11">
        <f>STDEV(Cycle!$BA$2:$BA$46)</f>
        <v>4.9676118793574817</v>
      </c>
      <c r="BA11" t="s">
        <v>96</v>
      </c>
      <c r="BB11">
        <f>AVERAGE(Cycle!$BB$2:$BB$46)</f>
        <v>63.467364058364652</v>
      </c>
      <c r="BC11">
        <f>STDEV(Cycle!$BB$2:$BB$46)</f>
        <v>4.2178391424516244</v>
      </c>
      <c r="BD11" t="s">
        <v>97</v>
      </c>
      <c r="BE11">
        <f>AVERAGE(Cycle!$BC$2:$BC$46)</f>
        <v>62.607346795191695</v>
      </c>
      <c r="BF11">
        <f>STDEV(Cycle!$BC$2:$BC$46)</f>
        <v>6.2766203194356196</v>
      </c>
      <c r="BG11" t="s">
        <v>98</v>
      </c>
      <c r="BH11">
        <f>AVERAGE(Cycle!$BD$2:$BD$46)</f>
        <v>62.080083171438858</v>
      </c>
      <c r="BI11">
        <f>STDEV(Cycle!$BD$2:$BD$46)</f>
        <v>5.8421276606766241</v>
      </c>
      <c r="BO11" t="s">
        <v>337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2">
        <v>1</v>
      </c>
      <c r="D12" s="3">
        <v>3</v>
      </c>
      <c r="BO12" t="s">
        <v>338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2">
        <v>1</v>
      </c>
      <c r="D13" s="3">
        <v>3</v>
      </c>
      <c r="BO13" t="s">
        <v>44</v>
      </c>
    </row>
    <row r="14" spans="1:126" x14ac:dyDescent="0.25">
      <c r="A14">
        <v>13</v>
      </c>
      <c r="B14" s="2">
        <v>1</v>
      </c>
      <c r="D14" s="3">
        <v>3</v>
      </c>
      <c r="BO14" t="s">
        <v>45</v>
      </c>
      <c r="BP14">
        <f>AVERAGE(Cycle!BO:BO)</f>
        <v>8.7856922293863242</v>
      </c>
      <c r="BQ14">
        <f>STDEV(Cycle!BO:BO)</f>
        <v>3.1998675351691261</v>
      </c>
    </row>
    <row r="15" spans="1:126" x14ac:dyDescent="0.25">
      <c r="A15">
        <v>14</v>
      </c>
      <c r="B15" s="2">
        <v>1</v>
      </c>
      <c r="D15" s="3">
        <v>3</v>
      </c>
      <c r="BO15" t="s">
        <v>46</v>
      </c>
      <c r="BP15">
        <f>AVERAGE(Cycle!BP:BP)</f>
        <v>9.4684505757016701</v>
      </c>
      <c r="BQ15">
        <f>STDEV(Cycle!BP:BP)</f>
        <v>3.4758722715048376</v>
      </c>
    </row>
    <row r="16" spans="1:126" x14ac:dyDescent="0.25">
      <c r="A16">
        <v>15</v>
      </c>
      <c r="B16" s="2">
        <v>1</v>
      </c>
      <c r="D16" s="3">
        <v>3</v>
      </c>
    </row>
    <row r="17" spans="1:5" x14ac:dyDescent="0.25">
      <c r="A17">
        <v>16</v>
      </c>
      <c r="B17" s="2">
        <v>1</v>
      </c>
      <c r="D17" s="3">
        <v>3</v>
      </c>
      <c r="E17" s="4">
        <v>4</v>
      </c>
    </row>
    <row r="18" spans="1:5" x14ac:dyDescent="0.25">
      <c r="A18">
        <v>17</v>
      </c>
      <c r="B18" s="2">
        <v>1</v>
      </c>
      <c r="D18" s="3">
        <v>3</v>
      </c>
      <c r="E18" s="4">
        <v>4</v>
      </c>
    </row>
    <row r="19" spans="1:5" x14ac:dyDescent="0.25">
      <c r="A19">
        <v>18</v>
      </c>
      <c r="B19" s="2">
        <v>1</v>
      </c>
      <c r="D19" s="3">
        <v>3</v>
      </c>
      <c r="E19" s="4">
        <v>4</v>
      </c>
    </row>
    <row r="20" spans="1:5" x14ac:dyDescent="0.25">
      <c r="A20">
        <v>19</v>
      </c>
      <c r="B20" s="2">
        <v>1</v>
      </c>
      <c r="D20" s="3">
        <v>3</v>
      </c>
      <c r="E20" s="4">
        <v>4</v>
      </c>
    </row>
    <row r="21" spans="1:5" x14ac:dyDescent="0.25">
      <c r="A21">
        <v>20</v>
      </c>
      <c r="B21" s="2">
        <v>1</v>
      </c>
      <c r="D21" s="3">
        <v>3</v>
      </c>
      <c r="E21" s="4">
        <v>4</v>
      </c>
    </row>
    <row r="22" spans="1:5" x14ac:dyDescent="0.25">
      <c r="A22">
        <v>21</v>
      </c>
      <c r="B22" s="2">
        <v>1</v>
      </c>
      <c r="D22" s="3">
        <v>3</v>
      </c>
      <c r="E22" s="4">
        <v>4</v>
      </c>
    </row>
    <row r="23" spans="1:5" x14ac:dyDescent="0.25">
      <c r="A23">
        <v>22</v>
      </c>
      <c r="B23" s="2">
        <v>1</v>
      </c>
      <c r="D23" s="3">
        <v>3</v>
      </c>
      <c r="E23" s="4">
        <v>4</v>
      </c>
    </row>
    <row r="24" spans="1:5" x14ac:dyDescent="0.25">
      <c r="A24">
        <v>23</v>
      </c>
      <c r="B24" s="2">
        <v>1</v>
      </c>
      <c r="D24" s="3">
        <v>3</v>
      </c>
      <c r="E24" s="4">
        <v>4</v>
      </c>
    </row>
    <row r="25" spans="1:5" x14ac:dyDescent="0.25">
      <c r="A25">
        <v>24</v>
      </c>
      <c r="B25" s="2">
        <v>1</v>
      </c>
      <c r="D25" s="3">
        <v>3</v>
      </c>
      <c r="E25" s="4">
        <v>4</v>
      </c>
    </row>
    <row r="26" spans="1:5" x14ac:dyDescent="0.25">
      <c r="A26">
        <v>25</v>
      </c>
      <c r="B26" s="2">
        <v>1</v>
      </c>
      <c r="D26" s="3">
        <v>3</v>
      </c>
      <c r="E26" s="4">
        <v>4</v>
      </c>
    </row>
    <row r="27" spans="1:5" x14ac:dyDescent="0.25">
      <c r="A27">
        <v>26</v>
      </c>
      <c r="B27" s="2">
        <v>1</v>
      </c>
      <c r="D27" s="3">
        <v>3</v>
      </c>
      <c r="E27" s="4">
        <v>4</v>
      </c>
    </row>
    <row r="28" spans="1:5" x14ac:dyDescent="0.25">
      <c r="A28">
        <v>27</v>
      </c>
      <c r="B28" s="2">
        <v>1</v>
      </c>
      <c r="C28" s="5">
        <v>2</v>
      </c>
      <c r="E28" s="4">
        <v>4</v>
      </c>
    </row>
    <row r="29" spans="1:5" x14ac:dyDescent="0.25">
      <c r="A29">
        <v>28</v>
      </c>
      <c r="B29" s="2">
        <v>1</v>
      </c>
      <c r="C29" s="5">
        <v>2</v>
      </c>
      <c r="E29" s="4">
        <v>4</v>
      </c>
    </row>
    <row r="30" spans="1:5" x14ac:dyDescent="0.25">
      <c r="A30">
        <v>29</v>
      </c>
      <c r="B30" s="2">
        <v>1</v>
      </c>
      <c r="C30" s="5">
        <v>2</v>
      </c>
      <c r="E30" s="4">
        <v>4</v>
      </c>
    </row>
    <row r="31" spans="1:5" x14ac:dyDescent="0.25">
      <c r="A31">
        <v>30</v>
      </c>
      <c r="B31" s="2">
        <v>1</v>
      </c>
      <c r="C31" s="5">
        <v>2</v>
      </c>
      <c r="E31" s="4">
        <v>4</v>
      </c>
    </row>
    <row r="32" spans="1:5" x14ac:dyDescent="0.25">
      <c r="A32">
        <v>31</v>
      </c>
      <c r="C32" s="5">
        <v>2</v>
      </c>
      <c r="E32" s="4">
        <v>4</v>
      </c>
    </row>
    <row r="33" spans="1:5" x14ac:dyDescent="0.25">
      <c r="A33">
        <v>32</v>
      </c>
      <c r="C33" s="5">
        <v>2</v>
      </c>
      <c r="E33" s="4">
        <v>4</v>
      </c>
    </row>
    <row r="34" spans="1:5" x14ac:dyDescent="0.25">
      <c r="A34">
        <v>33</v>
      </c>
      <c r="C34" s="5">
        <v>2</v>
      </c>
      <c r="E34" s="4">
        <v>4</v>
      </c>
    </row>
    <row r="35" spans="1:5" x14ac:dyDescent="0.25">
      <c r="A35">
        <v>34</v>
      </c>
      <c r="C35" s="5">
        <v>2</v>
      </c>
      <c r="E35" s="4">
        <v>4</v>
      </c>
    </row>
    <row r="36" spans="1:5" x14ac:dyDescent="0.25">
      <c r="A36">
        <v>35</v>
      </c>
      <c r="C36" s="5">
        <v>2</v>
      </c>
      <c r="D36" s="3">
        <v>3</v>
      </c>
      <c r="E36" s="4">
        <v>4</v>
      </c>
    </row>
    <row r="37" spans="1:5" x14ac:dyDescent="0.25">
      <c r="A37">
        <v>36</v>
      </c>
      <c r="C37" s="5">
        <v>2</v>
      </c>
      <c r="D37" s="3">
        <v>3</v>
      </c>
      <c r="E37" s="4">
        <v>4</v>
      </c>
    </row>
    <row r="38" spans="1:5" x14ac:dyDescent="0.25">
      <c r="A38">
        <v>37</v>
      </c>
      <c r="C38" s="5">
        <v>2</v>
      </c>
      <c r="D38" s="3">
        <v>3</v>
      </c>
      <c r="E38" s="4">
        <v>4</v>
      </c>
    </row>
    <row r="39" spans="1:5" x14ac:dyDescent="0.25">
      <c r="A39">
        <v>38</v>
      </c>
      <c r="C39" s="5">
        <v>2</v>
      </c>
      <c r="D39" s="3">
        <v>3</v>
      </c>
      <c r="E39" s="4">
        <v>4</v>
      </c>
    </row>
    <row r="40" spans="1:5" x14ac:dyDescent="0.25">
      <c r="A40">
        <v>39</v>
      </c>
      <c r="C40" s="5">
        <v>2</v>
      </c>
      <c r="D40" s="3">
        <v>3</v>
      </c>
      <c r="E40" s="4">
        <v>4</v>
      </c>
    </row>
    <row r="41" spans="1:5" x14ac:dyDescent="0.25">
      <c r="A41">
        <v>40</v>
      </c>
      <c r="C41" s="5">
        <v>2</v>
      </c>
      <c r="D41" s="3">
        <v>3</v>
      </c>
      <c r="E41" s="4">
        <v>4</v>
      </c>
    </row>
    <row r="42" spans="1:5" x14ac:dyDescent="0.25">
      <c r="A42">
        <v>41</v>
      </c>
      <c r="C42" s="5">
        <v>2</v>
      </c>
      <c r="D42" s="3">
        <v>3</v>
      </c>
      <c r="E42" s="4">
        <v>4</v>
      </c>
    </row>
    <row r="43" spans="1:5" x14ac:dyDescent="0.25">
      <c r="A43">
        <v>42</v>
      </c>
      <c r="C43" s="5">
        <v>2</v>
      </c>
      <c r="D43" s="3">
        <v>3</v>
      </c>
      <c r="E43" s="4">
        <v>4</v>
      </c>
    </row>
    <row r="44" spans="1:5" x14ac:dyDescent="0.25">
      <c r="A44">
        <v>43</v>
      </c>
      <c r="C44" s="5">
        <v>2</v>
      </c>
      <c r="D44" s="3">
        <v>3</v>
      </c>
    </row>
    <row r="45" spans="1:5" x14ac:dyDescent="0.25">
      <c r="A45">
        <v>44</v>
      </c>
      <c r="C45" s="5">
        <v>2</v>
      </c>
      <c r="D45" s="3">
        <v>3</v>
      </c>
    </row>
    <row r="46" spans="1:5" x14ac:dyDescent="0.25">
      <c r="A46">
        <v>45</v>
      </c>
      <c r="B46" s="2">
        <v>1</v>
      </c>
      <c r="C46" s="5">
        <v>2</v>
      </c>
      <c r="D46" s="3">
        <v>3</v>
      </c>
    </row>
    <row r="47" spans="1:5" x14ac:dyDescent="0.25">
      <c r="A47">
        <v>46</v>
      </c>
      <c r="B47" s="2">
        <v>1</v>
      </c>
      <c r="C47" s="5">
        <v>2</v>
      </c>
      <c r="D47" s="3">
        <v>3</v>
      </c>
    </row>
    <row r="48" spans="1:5" x14ac:dyDescent="0.25">
      <c r="A48">
        <v>47</v>
      </c>
      <c r="B48" s="2">
        <v>1</v>
      </c>
      <c r="C48" s="5">
        <v>2</v>
      </c>
      <c r="D48" s="3">
        <v>3</v>
      </c>
    </row>
    <row r="49" spans="1:5" x14ac:dyDescent="0.25">
      <c r="A49">
        <v>48</v>
      </c>
      <c r="B49" s="2">
        <v>1</v>
      </c>
      <c r="C49" s="5">
        <v>2</v>
      </c>
      <c r="D49" s="3">
        <v>3</v>
      </c>
    </row>
    <row r="50" spans="1:5" x14ac:dyDescent="0.25">
      <c r="A50">
        <v>49</v>
      </c>
      <c r="B50" s="2">
        <v>1</v>
      </c>
      <c r="D50" s="3">
        <v>3</v>
      </c>
    </row>
    <row r="51" spans="1:5" x14ac:dyDescent="0.25">
      <c r="A51">
        <v>50</v>
      </c>
      <c r="B51" s="2">
        <v>1</v>
      </c>
      <c r="D51" s="3">
        <v>3</v>
      </c>
    </row>
    <row r="52" spans="1:5" x14ac:dyDescent="0.25">
      <c r="A52">
        <v>51</v>
      </c>
      <c r="B52" s="2">
        <v>1</v>
      </c>
      <c r="D52" s="3">
        <v>3</v>
      </c>
    </row>
    <row r="53" spans="1:5" x14ac:dyDescent="0.25">
      <c r="A53">
        <v>52</v>
      </c>
      <c r="B53" s="2">
        <v>1</v>
      </c>
      <c r="D53" s="3">
        <v>3</v>
      </c>
    </row>
    <row r="54" spans="1:5" x14ac:dyDescent="0.25">
      <c r="A54">
        <v>53</v>
      </c>
      <c r="B54" s="2">
        <v>1</v>
      </c>
      <c r="D54" s="3">
        <v>3</v>
      </c>
    </row>
    <row r="55" spans="1:5" x14ac:dyDescent="0.25">
      <c r="A55">
        <v>54</v>
      </c>
      <c r="B55" s="2">
        <v>1</v>
      </c>
      <c r="D55" s="3">
        <v>3</v>
      </c>
    </row>
    <row r="56" spans="1:5" x14ac:dyDescent="0.25">
      <c r="A56">
        <v>55</v>
      </c>
      <c r="B56" s="2">
        <v>1</v>
      </c>
      <c r="D56" s="3">
        <v>3</v>
      </c>
      <c r="E56" s="4">
        <v>4</v>
      </c>
    </row>
    <row r="57" spans="1:5" x14ac:dyDescent="0.25">
      <c r="A57">
        <v>56</v>
      </c>
      <c r="B57" s="2">
        <v>1</v>
      </c>
      <c r="E57" s="4">
        <v>4</v>
      </c>
    </row>
    <row r="58" spans="1:5" x14ac:dyDescent="0.25">
      <c r="A58">
        <v>57</v>
      </c>
      <c r="B58" s="2">
        <v>1</v>
      </c>
      <c r="E58" s="4">
        <v>4</v>
      </c>
    </row>
    <row r="59" spans="1:5" x14ac:dyDescent="0.25">
      <c r="A59">
        <v>58</v>
      </c>
      <c r="B59" s="2">
        <v>1</v>
      </c>
      <c r="E59" s="4">
        <v>4</v>
      </c>
    </row>
    <row r="60" spans="1:5" x14ac:dyDescent="0.25">
      <c r="A60">
        <v>59</v>
      </c>
      <c r="B60" s="2">
        <v>1</v>
      </c>
      <c r="E60" s="4">
        <v>4</v>
      </c>
    </row>
    <row r="61" spans="1:5" x14ac:dyDescent="0.25">
      <c r="A61">
        <v>60</v>
      </c>
      <c r="B61" s="2">
        <v>1</v>
      </c>
      <c r="E61" s="4">
        <v>4</v>
      </c>
    </row>
    <row r="62" spans="1:5" x14ac:dyDescent="0.25">
      <c r="A62">
        <v>61</v>
      </c>
      <c r="B62" s="2">
        <v>1</v>
      </c>
      <c r="E62" s="4">
        <v>4</v>
      </c>
    </row>
    <row r="63" spans="1:5" x14ac:dyDescent="0.25">
      <c r="A63">
        <v>62</v>
      </c>
      <c r="B63" s="2">
        <v>1</v>
      </c>
      <c r="E63" s="4">
        <v>4</v>
      </c>
    </row>
    <row r="64" spans="1:5" x14ac:dyDescent="0.25">
      <c r="A64">
        <v>63</v>
      </c>
      <c r="B64" s="2">
        <v>1</v>
      </c>
      <c r="C64" s="5">
        <v>2</v>
      </c>
      <c r="E64" s="4">
        <v>4</v>
      </c>
    </row>
    <row r="65" spans="1:5" x14ac:dyDescent="0.25">
      <c r="A65">
        <v>64</v>
      </c>
      <c r="C65" s="5">
        <v>2</v>
      </c>
      <c r="E65" s="4">
        <v>4</v>
      </c>
    </row>
    <row r="66" spans="1:5" x14ac:dyDescent="0.25">
      <c r="A66">
        <v>65</v>
      </c>
      <c r="C66" s="5">
        <v>2</v>
      </c>
      <c r="E66" s="4">
        <v>4</v>
      </c>
    </row>
    <row r="67" spans="1:5" x14ac:dyDescent="0.25">
      <c r="A67">
        <v>66</v>
      </c>
      <c r="C67" s="5">
        <v>2</v>
      </c>
      <c r="E67" s="4">
        <v>4</v>
      </c>
    </row>
    <row r="68" spans="1:5" x14ac:dyDescent="0.25">
      <c r="A68">
        <v>67</v>
      </c>
      <c r="C68" s="5">
        <v>2</v>
      </c>
      <c r="D68" s="3">
        <v>3</v>
      </c>
      <c r="E68" s="4">
        <v>4</v>
      </c>
    </row>
    <row r="69" spans="1:5" x14ac:dyDescent="0.25">
      <c r="A69">
        <v>68</v>
      </c>
      <c r="C69" s="5">
        <v>2</v>
      </c>
      <c r="D69" s="3">
        <v>3</v>
      </c>
      <c r="E69" s="4">
        <v>4</v>
      </c>
    </row>
    <row r="70" spans="1:5" x14ac:dyDescent="0.25">
      <c r="A70">
        <v>69</v>
      </c>
      <c r="C70" s="5">
        <v>2</v>
      </c>
      <c r="D70" s="3">
        <v>3</v>
      </c>
      <c r="E70" s="4">
        <v>4</v>
      </c>
    </row>
    <row r="71" spans="1:5" x14ac:dyDescent="0.25">
      <c r="A71">
        <v>70</v>
      </c>
      <c r="C71" s="5">
        <v>2</v>
      </c>
      <c r="D71" s="3">
        <v>3</v>
      </c>
      <c r="E71" s="4">
        <v>4</v>
      </c>
    </row>
    <row r="72" spans="1:5" x14ac:dyDescent="0.25">
      <c r="A72">
        <v>71</v>
      </c>
      <c r="C72" s="5">
        <v>2</v>
      </c>
      <c r="D72" s="3">
        <v>3</v>
      </c>
      <c r="E72" s="4">
        <v>4</v>
      </c>
    </row>
    <row r="73" spans="1:5" x14ac:dyDescent="0.25">
      <c r="A73">
        <v>72</v>
      </c>
      <c r="C73" s="5">
        <v>2</v>
      </c>
      <c r="D73" s="3">
        <v>3</v>
      </c>
      <c r="E73" s="4">
        <v>4</v>
      </c>
    </row>
    <row r="74" spans="1:5" x14ac:dyDescent="0.25">
      <c r="A74">
        <v>73</v>
      </c>
      <c r="C74" s="5">
        <v>2</v>
      </c>
      <c r="D74" s="3">
        <v>3</v>
      </c>
    </row>
    <row r="75" spans="1:5" x14ac:dyDescent="0.25">
      <c r="A75">
        <v>74</v>
      </c>
      <c r="C75" s="5">
        <v>2</v>
      </c>
      <c r="D75" s="3">
        <v>3</v>
      </c>
    </row>
    <row r="76" spans="1:5" x14ac:dyDescent="0.25">
      <c r="A76">
        <v>75</v>
      </c>
      <c r="C76" s="5">
        <v>2</v>
      </c>
      <c r="D76" s="3">
        <v>3</v>
      </c>
    </row>
    <row r="77" spans="1:5" x14ac:dyDescent="0.25">
      <c r="A77">
        <v>76</v>
      </c>
      <c r="C77" s="5">
        <v>2</v>
      </c>
      <c r="D77" s="3">
        <v>3</v>
      </c>
    </row>
    <row r="78" spans="1:5" x14ac:dyDescent="0.25">
      <c r="A78">
        <v>77</v>
      </c>
      <c r="B78" s="2">
        <v>1</v>
      </c>
      <c r="C78" s="5">
        <v>2</v>
      </c>
      <c r="D78" s="3">
        <v>3</v>
      </c>
    </row>
    <row r="79" spans="1:5" x14ac:dyDescent="0.25">
      <c r="A79">
        <v>78</v>
      </c>
      <c r="B79" s="2">
        <v>1</v>
      </c>
      <c r="C79" s="5">
        <v>2</v>
      </c>
      <c r="D79" s="3">
        <v>3</v>
      </c>
    </row>
    <row r="80" spans="1:5" x14ac:dyDescent="0.25">
      <c r="A80">
        <v>79</v>
      </c>
      <c r="B80" s="2">
        <v>1</v>
      </c>
      <c r="C80" s="5">
        <v>2</v>
      </c>
      <c r="D80" s="3">
        <v>3</v>
      </c>
    </row>
    <row r="81" spans="1:5" x14ac:dyDescent="0.25">
      <c r="A81">
        <v>80</v>
      </c>
      <c r="B81" s="2">
        <v>1</v>
      </c>
      <c r="C81" s="5">
        <v>2</v>
      </c>
      <c r="D81" s="3">
        <v>3</v>
      </c>
    </row>
    <row r="82" spans="1:5" x14ac:dyDescent="0.25">
      <c r="A82">
        <v>81</v>
      </c>
      <c r="B82" s="2">
        <v>1</v>
      </c>
      <c r="D82" s="3">
        <v>3</v>
      </c>
    </row>
    <row r="83" spans="1:5" x14ac:dyDescent="0.25">
      <c r="A83">
        <v>82</v>
      </c>
      <c r="B83" s="2">
        <v>1</v>
      </c>
      <c r="D83" s="3">
        <v>3</v>
      </c>
    </row>
    <row r="84" spans="1:5" x14ac:dyDescent="0.25">
      <c r="A84">
        <v>83</v>
      </c>
      <c r="B84" s="2">
        <v>1</v>
      </c>
      <c r="D84" s="3">
        <v>3</v>
      </c>
    </row>
    <row r="85" spans="1:5" x14ac:dyDescent="0.25">
      <c r="A85">
        <v>84</v>
      </c>
      <c r="B85" s="2">
        <v>1</v>
      </c>
      <c r="D85" s="3">
        <v>3</v>
      </c>
    </row>
    <row r="86" spans="1:5" x14ac:dyDescent="0.25">
      <c r="A86">
        <v>85</v>
      </c>
      <c r="B86" s="2">
        <v>1</v>
      </c>
      <c r="E86" s="4">
        <v>4</v>
      </c>
    </row>
    <row r="87" spans="1:5" x14ac:dyDescent="0.25">
      <c r="A87">
        <v>86</v>
      </c>
      <c r="B87" s="2">
        <v>1</v>
      </c>
      <c r="E87" s="4">
        <v>4</v>
      </c>
    </row>
    <row r="88" spans="1:5" x14ac:dyDescent="0.25">
      <c r="A88">
        <v>87</v>
      </c>
      <c r="B88" s="2">
        <v>1</v>
      </c>
      <c r="E88" s="4">
        <v>4</v>
      </c>
    </row>
    <row r="89" spans="1:5" x14ac:dyDescent="0.25">
      <c r="A89">
        <v>88</v>
      </c>
      <c r="B89" s="2">
        <v>1</v>
      </c>
      <c r="E89" s="4">
        <v>4</v>
      </c>
    </row>
    <row r="90" spans="1:5" x14ac:dyDescent="0.25">
      <c r="A90">
        <v>89</v>
      </c>
      <c r="B90" s="2">
        <v>1</v>
      </c>
      <c r="E90" s="4">
        <v>4</v>
      </c>
    </row>
    <row r="91" spans="1:5" x14ac:dyDescent="0.25">
      <c r="A91">
        <v>90</v>
      </c>
      <c r="B91" s="2">
        <v>1</v>
      </c>
      <c r="E91" s="4">
        <v>4</v>
      </c>
    </row>
    <row r="92" spans="1:5" x14ac:dyDescent="0.25">
      <c r="A92">
        <v>91</v>
      </c>
      <c r="B92" s="2">
        <v>1</v>
      </c>
      <c r="E92" s="4">
        <v>4</v>
      </c>
    </row>
    <row r="93" spans="1:5" x14ac:dyDescent="0.25">
      <c r="A93">
        <v>92</v>
      </c>
      <c r="B93" s="2">
        <v>1</v>
      </c>
      <c r="E93" s="4">
        <v>4</v>
      </c>
    </row>
    <row r="94" spans="1:5" x14ac:dyDescent="0.25">
      <c r="A94">
        <v>93</v>
      </c>
      <c r="B94" s="2">
        <v>1</v>
      </c>
      <c r="E94" s="4">
        <v>4</v>
      </c>
    </row>
    <row r="95" spans="1:5" x14ac:dyDescent="0.25">
      <c r="A95">
        <v>94</v>
      </c>
      <c r="B95" s="2">
        <v>1</v>
      </c>
      <c r="C95" s="5">
        <v>2</v>
      </c>
      <c r="E95" s="4">
        <v>4</v>
      </c>
    </row>
    <row r="96" spans="1:5" x14ac:dyDescent="0.25">
      <c r="A96">
        <v>95</v>
      </c>
      <c r="B96" s="2">
        <v>1</v>
      </c>
      <c r="C96" s="5">
        <v>2</v>
      </c>
      <c r="E96" s="4">
        <v>4</v>
      </c>
    </row>
    <row r="97" spans="1:5" x14ac:dyDescent="0.25">
      <c r="A97">
        <v>96</v>
      </c>
      <c r="B97" s="2">
        <v>1</v>
      </c>
      <c r="C97" s="5">
        <v>2</v>
      </c>
      <c r="E97" s="4">
        <v>4</v>
      </c>
    </row>
    <row r="98" spans="1:5" x14ac:dyDescent="0.25">
      <c r="A98">
        <v>97</v>
      </c>
      <c r="C98" s="5">
        <v>2</v>
      </c>
      <c r="E98" s="4">
        <v>4</v>
      </c>
    </row>
    <row r="99" spans="1:5" x14ac:dyDescent="0.25">
      <c r="A99">
        <v>98</v>
      </c>
      <c r="C99" s="5">
        <v>2</v>
      </c>
      <c r="E99" s="4">
        <v>4</v>
      </c>
    </row>
    <row r="100" spans="1:5" x14ac:dyDescent="0.25">
      <c r="A100">
        <v>99</v>
      </c>
      <c r="C100" s="5">
        <v>2</v>
      </c>
      <c r="E100" s="4">
        <v>4</v>
      </c>
    </row>
    <row r="101" spans="1:5" x14ac:dyDescent="0.25">
      <c r="A101">
        <v>100</v>
      </c>
      <c r="C101" s="5">
        <v>2</v>
      </c>
      <c r="E101" s="4">
        <v>4</v>
      </c>
    </row>
    <row r="102" spans="1:5" x14ac:dyDescent="0.25">
      <c r="A102">
        <v>101</v>
      </c>
      <c r="C102" s="5">
        <v>2</v>
      </c>
      <c r="E102" s="4">
        <v>4</v>
      </c>
    </row>
    <row r="103" spans="1:5" x14ac:dyDescent="0.25">
      <c r="A103">
        <v>102</v>
      </c>
      <c r="C103" s="5">
        <v>2</v>
      </c>
      <c r="D103" s="3">
        <v>3</v>
      </c>
      <c r="E103" s="4">
        <v>4</v>
      </c>
    </row>
    <row r="104" spans="1:5" x14ac:dyDescent="0.25">
      <c r="A104">
        <v>103</v>
      </c>
      <c r="C104" s="5">
        <v>2</v>
      </c>
      <c r="D104" s="3">
        <v>3</v>
      </c>
      <c r="E104" s="4">
        <v>4</v>
      </c>
    </row>
    <row r="105" spans="1:5" x14ac:dyDescent="0.25">
      <c r="A105">
        <v>104</v>
      </c>
      <c r="C105" s="5">
        <v>2</v>
      </c>
      <c r="D105" s="3">
        <v>3</v>
      </c>
      <c r="E105" s="4">
        <v>4</v>
      </c>
    </row>
    <row r="106" spans="1:5" x14ac:dyDescent="0.25">
      <c r="A106">
        <v>105</v>
      </c>
      <c r="C106" s="5">
        <v>2</v>
      </c>
      <c r="D106" s="3">
        <v>3</v>
      </c>
    </row>
    <row r="107" spans="1:5" x14ac:dyDescent="0.25">
      <c r="A107">
        <v>106</v>
      </c>
      <c r="C107" s="5">
        <v>2</v>
      </c>
      <c r="D107" s="3">
        <v>3</v>
      </c>
    </row>
    <row r="108" spans="1:5" x14ac:dyDescent="0.25">
      <c r="A108">
        <v>107</v>
      </c>
      <c r="C108" s="5">
        <v>2</v>
      </c>
      <c r="D108" s="3">
        <v>3</v>
      </c>
    </row>
    <row r="109" spans="1:5" x14ac:dyDescent="0.25">
      <c r="A109">
        <v>108</v>
      </c>
      <c r="C109" s="5">
        <v>2</v>
      </c>
      <c r="D109" s="3">
        <v>3</v>
      </c>
    </row>
    <row r="110" spans="1:5" x14ac:dyDescent="0.25">
      <c r="A110">
        <v>109</v>
      </c>
      <c r="B110" s="2">
        <v>1</v>
      </c>
      <c r="C110" s="5">
        <v>2</v>
      </c>
      <c r="D110" s="3">
        <v>3</v>
      </c>
    </row>
    <row r="111" spans="1:5" x14ac:dyDescent="0.25">
      <c r="A111">
        <v>110</v>
      </c>
      <c r="B111" s="2">
        <v>1</v>
      </c>
      <c r="C111" s="5">
        <v>2</v>
      </c>
      <c r="D111" s="3">
        <v>3</v>
      </c>
    </row>
    <row r="112" spans="1:5" x14ac:dyDescent="0.25">
      <c r="A112">
        <v>111</v>
      </c>
      <c r="B112" s="2">
        <v>1</v>
      </c>
      <c r="C112" s="5">
        <v>2</v>
      </c>
      <c r="D112" s="3">
        <v>3</v>
      </c>
    </row>
    <row r="113" spans="1:5" x14ac:dyDescent="0.25">
      <c r="A113">
        <v>112</v>
      </c>
      <c r="B113" s="2">
        <v>1</v>
      </c>
      <c r="C113" s="5">
        <v>2</v>
      </c>
      <c r="D113" s="3">
        <v>3</v>
      </c>
    </row>
    <row r="114" spans="1:5" x14ac:dyDescent="0.25">
      <c r="A114">
        <v>113</v>
      </c>
      <c r="B114" s="2">
        <v>1</v>
      </c>
      <c r="C114" s="5">
        <v>2</v>
      </c>
      <c r="D114" s="3">
        <v>3</v>
      </c>
    </row>
    <row r="115" spans="1:5" x14ac:dyDescent="0.25">
      <c r="A115">
        <v>114</v>
      </c>
      <c r="B115" s="2">
        <v>1</v>
      </c>
      <c r="C115" s="5">
        <v>2</v>
      </c>
      <c r="D115" s="3">
        <v>3</v>
      </c>
    </row>
    <row r="116" spans="1:5" x14ac:dyDescent="0.25">
      <c r="A116">
        <v>115</v>
      </c>
      <c r="B116" s="2">
        <v>1</v>
      </c>
      <c r="D116" s="3">
        <v>3</v>
      </c>
    </row>
    <row r="117" spans="1:5" x14ac:dyDescent="0.25">
      <c r="A117">
        <v>116</v>
      </c>
      <c r="B117" s="2">
        <v>1</v>
      </c>
      <c r="D117" s="3">
        <v>3</v>
      </c>
    </row>
    <row r="118" spans="1:5" x14ac:dyDescent="0.25">
      <c r="A118">
        <v>117</v>
      </c>
      <c r="B118" s="2">
        <v>1</v>
      </c>
      <c r="D118" s="3">
        <v>3</v>
      </c>
    </row>
    <row r="119" spans="1:5" x14ac:dyDescent="0.25">
      <c r="A119">
        <v>118</v>
      </c>
      <c r="B119" s="2">
        <v>1</v>
      </c>
      <c r="D119" s="3">
        <v>3</v>
      </c>
    </row>
    <row r="120" spans="1:5" x14ac:dyDescent="0.25">
      <c r="A120">
        <v>119</v>
      </c>
      <c r="B120" s="2">
        <v>1</v>
      </c>
      <c r="D120" s="3">
        <v>3</v>
      </c>
      <c r="E120" s="4">
        <v>4</v>
      </c>
    </row>
    <row r="121" spans="1:5" x14ac:dyDescent="0.25">
      <c r="A121">
        <v>120</v>
      </c>
      <c r="B121" s="2">
        <v>1</v>
      </c>
      <c r="D121" s="3">
        <v>3</v>
      </c>
      <c r="E121" s="4">
        <v>4</v>
      </c>
    </row>
    <row r="122" spans="1:5" x14ac:dyDescent="0.25">
      <c r="A122">
        <v>121</v>
      </c>
      <c r="B122" s="2">
        <v>1</v>
      </c>
      <c r="D122" s="3">
        <v>3</v>
      </c>
      <c r="E122" s="4">
        <v>4</v>
      </c>
    </row>
    <row r="123" spans="1:5" x14ac:dyDescent="0.25">
      <c r="A123">
        <v>122</v>
      </c>
      <c r="B123" s="2">
        <v>1</v>
      </c>
      <c r="D123" s="3">
        <v>3</v>
      </c>
      <c r="E123" s="4">
        <v>4</v>
      </c>
    </row>
    <row r="124" spans="1:5" x14ac:dyDescent="0.25">
      <c r="A124">
        <v>123</v>
      </c>
      <c r="B124" s="2">
        <v>1</v>
      </c>
      <c r="E124" s="4">
        <v>4</v>
      </c>
    </row>
    <row r="125" spans="1:5" x14ac:dyDescent="0.25">
      <c r="A125">
        <v>124</v>
      </c>
      <c r="B125" s="2">
        <v>1</v>
      </c>
      <c r="E125" s="4">
        <v>4</v>
      </c>
    </row>
    <row r="126" spans="1:5" x14ac:dyDescent="0.25">
      <c r="A126">
        <v>125</v>
      </c>
      <c r="B126" s="2">
        <v>1</v>
      </c>
      <c r="E126" s="4">
        <v>4</v>
      </c>
    </row>
    <row r="127" spans="1:5" x14ac:dyDescent="0.25">
      <c r="A127">
        <v>126</v>
      </c>
      <c r="B127" s="2">
        <v>1</v>
      </c>
      <c r="E127" s="4">
        <v>4</v>
      </c>
    </row>
    <row r="128" spans="1:5" x14ac:dyDescent="0.25">
      <c r="A128">
        <v>127</v>
      </c>
      <c r="B128" s="2">
        <v>1</v>
      </c>
      <c r="E128" s="4">
        <v>4</v>
      </c>
    </row>
    <row r="129" spans="1:5" x14ac:dyDescent="0.25">
      <c r="A129">
        <v>128</v>
      </c>
      <c r="B129" s="2">
        <v>1</v>
      </c>
      <c r="C129" s="5">
        <v>2</v>
      </c>
      <c r="E129" s="4">
        <v>4</v>
      </c>
    </row>
    <row r="130" spans="1:5" x14ac:dyDescent="0.25">
      <c r="A130">
        <v>129</v>
      </c>
      <c r="B130" s="2">
        <v>1</v>
      </c>
      <c r="C130" s="5">
        <v>2</v>
      </c>
      <c r="E130" s="4">
        <v>4</v>
      </c>
    </row>
    <row r="131" spans="1:5" x14ac:dyDescent="0.25">
      <c r="A131">
        <v>130</v>
      </c>
      <c r="C131" s="5">
        <v>2</v>
      </c>
      <c r="E131" s="4">
        <v>4</v>
      </c>
    </row>
    <row r="132" spans="1:5" x14ac:dyDescent="0.25">
      <c r="A132">
        <v>131</v>
      </c>
      <c r="C132" s="5">
        <v>2</v>
      </c>
      <c r="E132" s="4">
        <v>4</v>
      </c>
    </row>
    <row r="133" spans="1:5" x14ac:dyDescent="0.25">
      <c r="A133">
        <v>132</v>
      </c>
      <c r="C133" s="5">
        <v>2</v>
      </c>
      <c r="E133" s="4">
        <v>4</v>
      </c>
    </row>
    <row r="134" spans="1:5" x14ac:dyDescent="0.25">
      <c r="A134">
        <v>133</v>
      </c>
      <c r="C134" s="5">
        <v>2</v>
      </c>
      <c r="E134" s="4">
        <v>4</v>
      </c>
    </row>
    <row r="135" spans="1:5" x14ac:dyDescent="0.25">
      <c r="A135">
        <v>134</v>
      </c>
      <c r="C135" s="5">
        <v>2</v>
      </c>
      <c r="E135" s="4">
        <v>4</v>
      </c>
    </row>
    <row r="136" spans="1:5" x14ac:dyDescent="0.25">
      <c r="A136">
        <v>135</v>
      </c>
      <c r="C136" s="5">
        <v>2</v>
      </c>
      <c r="E136" s="4">
        <v>4</v>
      </c>
    </row>
    <row r="137" spans="1:5" x14ac:dyDescent="0.25">
      <c r="A137">
        <v>136</v>
      </c>
      <c r="C137" s="5">
        <v>2</v>
      </c>
      <c r="D137" s="3">
        <v>3</v>
      </c>
      <c r="E137" s="4">
        <v>4</v>
      </c>
    </row>
    <row r="138" spans="1:5" x14ac:dyDescent="0.25">
      <c r="A138">
        <v>137</v>
      </c>
      <c r="C138" s="5">
        <v>2</v>
      </c>
      <c r="D138" s="3">
        <v>3</v>
      </c>
      <c r="E138" s="4">
        <v>4</v>
      </c>
    </row>
    <row r="139" spans="1:5" x14ac:dyDescent="0.25">
      <c r="A139">
        <v>138</v>
      </c>
      <c r="C139" s="5">
        <v>2</v>
      </c>
      <c r="D139" s="3">
        <v>3</v>
      </c>
      <c r="E139" s="4">
        <v>4</v>
      </c>
    </row>
    <row r="140" spans="1:5" x14ac:dyDescent="0.25">
      <c r="A140">
        <v>139</v>
      </c>
      <c r="C140" s="5">
        <v>2</v>
      </c>
      <c r="D140" s="3">
        <v>3</v>
      </c>
    </row>
    <row r="141" spans="1:5" x14ac:dyDescent="0.25">
      <c r="A141">
        <v>140</v>
      </c>
      <c r="C141" s="5">
        <v>2</v>
      </c>
      <c r="D141" s="3">
        <v>3</v>
      </c>
    </row>
    <row r="142" spans="1:5" x14ac:dyDescent="0.25">
      <c r="A142">
        <v>141</v>
      </c>
      <c r="C142" s="5">
        <v>2</v>
      </c>
      <c r="D142" s="3">
        <v>3</v>
      </c>
    </row>
    <row r="143" spans="1:5" x14ac:dyDescent="0.25">
      <c r="A143">
        <v>142</v>
      </c>
      <c r="C143" s="5">
        <v>2</v>
      </c>
      <c r="D143" s="3">
        <v>3</v>
      </c>
    </row>
    <row r="144" spans="1:5" x14ac:dyDescent="0.25">
      <c r="A144">
        <v>143</v>
      </c>
      <c r="C144" s="5">
        <v>2</v>
      </c>
      <c r="D144" s="3">
        <v>3</v>
      </c>
    </row>
    <row r="145" spans="1:5" x14ac:dyDescent="0.25">
      <c r="A145">
        <v>144</v>
      </c>
      <c r="B145" s="2">
        <v>1</v>
      </c>
      <c r="C145" s="5">
        <v>2</v>
      </c>
      <c r="D145" s="3">
        <v>3</v>
      </c>
    </row>
    <row r="146" spans="1:5" x14ac:dyDescent="0.25">
      <c r="A146">
        <v>145</v>
      </c>
      <c r="B146" s="2">
        <v>1</v>
      </c>
      <c r="C146" s="5">
        <v>2</v>
      </c>
      <c r="D146" s="3">
        <v>3</v>
      </c>
    </row>
    <row r="147" spans="1:5" x14ac:dyDescent="0.25">
      <c r="A147">
        <v>146</v>
      </c>
      <c r="B147" s="2">
        <v>1</v>
      </c>
      <c r="C147" s="5">
        <v>2</v>
      </c>
      <c r="D147" s="3">
        <v>3</v>
      </c>
    </row>
    <row r="148" spans="1:5" x14ac:dyDescent="0.25">
      <c r="A148">
        <v>147</v>
      </c>
      <c r="B148" s="2">
        <v>1</v>
      </c>
      <c r="C148" s="5">
        <v>2</v>
      </c>
      <c r="D148" s="3">
        <v>3</v>
      </c>
    </row>
    <row r="149" spans="1:5" x14ac:dyDescent="0.25">
      <c r="A149">
        <v>148</v>
      </c>
      <c r="B149" s="2">
        <v>1</v>
      </c>
      <c r="D149" s="3">
        <v>3</v>
      </c>
    </row>
    <row r="150" spans="1:5" x14ac:dyDescent="0.25">
      <c r="A150">
        <v>149</v>
      </c>
      <c r="B150" s="2">
        <v>1</v>
      </c>
      <c r="D150" s="3">
        <v>3</v>
      </c>
    </row>
    <row r="151" spans="1:5" x14ac:dyDescent="0.25">
      <c r="A151">
        <v>150</v>
      </c>
      <c r="B151" s="2">
        <v>1</v>
      </c>
      <c r="D151" s="3">
        <v>3</v>
      </c>
    </row>
    <row r="152" spans="1:5" x14ac:dyDescent="0.25">
      <c r="A152">
        <v>151</v>
      </c>
      <c r="B152" s="2">
        <v>1</v>
      </c>
      <c r="D152" s="3">
        <v>3</v>
      </c>
    </row>
    <row r="153" spans="1:5" x14ac:dyDescent="0.25">
      <c r="A153">
        <v>152</v>
      </c>
      <c r="B153" s="2">
        <v>1</v>
      </c>
      <c r="D153" s="3">
        <v>3</v>
      </c>
    </row>
    <row r="154" spans="1:5" x14ac:dyDescent="0.25">
      <c r="A154">
        <v>153</v>
      </c>
      <c r="B154" s="2">
        <v>1</v>
      </c>
      <c r="D154" s="3">
        <v>3</v>
      </c>
      <c r="E154" s="4">
        <v>4</v>
      </c>
    </row>
    <row r="155" spans="1:5" x14ac:dyDescent="0.25">
      <c r="A155">
        <v>154</v>
      </c>
      <c r="B155" s="2">
        <v>1</v>
      </c>
      <c r="D155" s="3">
        <v>3</v>
      </c>
      <c r="E155" s="4">
        <v>4</v>
      </c>
    </row>
    <row r="156" spans="1:5" x14ac:dyDescent="0.25">
      <c r="A156">
        <v>155</v>
      </c>
      <c r="B156" s="2">
        <v>1</v>
      </c>
      <c r="D156" s="3">
        <v>3</v>
      </c>
      <c r="E156" s="4">
        <v>4</v>
      </c>
    </row>
    <row r="157" spans="1:5" x14ac:dyDescent="0.25">
      <c r="A157">
        <v>156</v>
      </c>
      <c r="B157" s="2">
        <v>1</v>
      </c>
      <c r="E157" s="4">
        <v>4</v>
      </c>
    </row>
    <row r="158" spans="1:5" x14ac:dyDescent="0.25">
      <c r="A158">
        <v>157</v>
      </c>
      <c r="B158" s="2">
        <v>1</v>
      </c>
      <c r="E158" s="4">
        <v>4</v>
      </c>
    </row>
    <row r="159" spans="1:5" x14ac:dyDescent="0.25">
      <c r="A159">
        <v>158</v>
      </c>
      <c r="B159" s="2">
        <v>1</v>
      </c>
      <c r="E159" s="4">
        <v>4</v>
      </c>
    </row>
    <row r="160" spans="1:5" x14ac:dyDescent="0.25">
      <c r="A160">
        <v>159</v>
      </c>
      <c r="B160" s="2">
        <v>1</v>
      </c>
      <c r="E160" s="4">
        <v>4</v>
      </c>
    </row>
    <row r="161" spans="1:5" x14ac:dyDescent="0.25">
      <c r="A161">
        <v>160</v>
      </c>
      <c r="B161" s="2">
        <v>1</v>
      </c>
      <c r="E161" s="4">
        <v>4</v>
      </c>
    </row>
    <row r="162" spans="1:5" x14ac:dyDescent="0.25">
      <c r="A162">
        <v>161</v>
      </c>
      <c r="B162" s="2">
        <v>1</v>
      </c>
      <c r="E162" s="4">
        <v>4</v>
      </c>
    </row>
    <row r="163" spans="1:5" x14ac:dyDescent="0.25">
      <c r="A163">
        <v>162</v>
      </c>
      <c r="B163" s="2">
        <v>1</v>
      </c>
      <c r="C163" s="5">
        <v>2</v>
      </c>
      <c r="E163" s="4">
        <v>4</v>
      </c>
    </row>
    <row r="164" spans="1:5" x14ac:dyDescent="0.25">
      <c r="A164">
        <v>163</v>
      </c>
      <c r="B164" s="2">
        <v>1</v>
      </c>
      <c r="C164" s="5">
        <v>2</v>
      </c>
      <c r="E164" s="4">
        <v>4</v>
      </c>
    </row>
    <row r="165" spans="1:5" x14ac:dyDescent="0.25">
      <c r="A165">
        <v>164</v>
      </c>
      <c r="B165" s="2">
        <v>1</v>
      </c>
      <c r="C165" s="5">
        <v>2</v>
      </c>
      <c r="E165" s="4">
        <v>4</v>
      </c>
    </row>
    <row r="166" spans="1:5" x14ac:dyDescent="0.25">
      <c r="A166">
        <v>165</v>
      </c>
      <c r="C166" s="5">
        <v>2</v>
      </c>
      <c r="E166" s="4">
        <v>4</v>
      </c>
    </row>
    <row r="167" spans="1:5" x14ac:dyDescent="0.25">
      <c r="A167">
        <v>166</v>
      </c>
      <c r="C167" s="5">
        <v>2</v>
      </c>
      <c r="E167" s="4">
        <v>4</v>
      </c>
    </row>
    <row r="168" spans="1:5" x14ac:dyDescent="0.25">
      <c r="A168">
        <v>167</v>
      </c>
      <c r="C168" s="5">
        <v>2</v>
      </c>
      <c r="E168" s="4">
        <v>4</v>
      </c>
    </row>
    <row r="169" spans="1:5" x14ac:dyDescent="0.25">
      <c r="A169">
        <v>168</v>
      </c>
      <c r="C169" s="5">
        <v>2</v>
      </c>
      <c r="E169" s="4">
        <v>4</v>
      </c>
    </row>
    <row r="170" spans="1:5" x14ac:dyDescent="0.25">
      <c r="A170">
        <v>169</v>
      </c>
      <c r="C170" s="5">
        <v>2</v>
      </c>
      <c r="D170" s="3">
        <v>3</v>
      </c>
      <c r="E170" s="4">
        <v>4</v>
      </c>
    </row>
    <row r="171" spans="1:5" x14ac:dyDescent="0.25">
      <c r="A171">
        <v>170</v>
      </c>
      <c r="C171" s="5">
        <v>2</v>
      </c>
      <c r="D171" s="3">
        <v>3</v>
      </c>
      <c r="E171" s="4">
        <v>4</v>
      </c>
    </row>
    <row r="172" spans="1:5" x14ac:dyDescent="0.25">
      <c r="A172">
        <v>171</v>
      </c>
      <c r="C172" s="5">
        <v>2</v>
      </c>
      <c r="D172" s="3">
        <v>3</v>
      </c>
      <c r="E172" s="4">
        <v>4</v>
      </c>
    </row>
    <row r="173" spans="1:5" x14ac:dyDescent="0.25">
      <c r="A173">
        <v>172</v>
      </c>
      <c r="C173" s="5">
        <v>2</v>
      </c>
      <c r="D173" s="3">
        <v>3</v>
      </c>
      <c r="E173" s="4">
        <v>4</v>
      </c>
    </row>
    <row r="174" spans="1:5" x14ac:dyDescent="0.25">
      <c r="A174">
        <v>173</v>
      </c>
      <c r="C174" s="5">
        <v>2</v>
      </c>
      <c r="D174" s="3">
        <v>3</v>
      </c>
      <c r="E174" s="4">
        <v>4</v>
      </c>
    </row>
    <row r="175" spans="1:5" x14ac:dyDescent="0.25">
      <c r="A175">
        <v>174</v>
      </c>
      <c r="C175" s="5">
        <v>2</v>
      </c>
      <c r="D175" s="3">
        <v>3</v>
      </c>
    </row>
    <row r="176" spans="1:5" x14ac:dyDescent="0.25">
      <c r="A176">
        <v>175</v>
      </c>
      <c r="C176" s="5">
        <v>2</v>
      </c>
      <c r="D176" s="3">
        <v>3</v>
      </c>
    </row>
    <row r="177" spans="1:5" x14ac:dyDescent="0.25">
      <c r="A177">
        <v>176</v>
      </c>
      <c r="C177" s="5">
        <v>2</v>
      </c>
      <c r="D177" s="3">
        <v>3</v>
      </c>
    </row>
    <row r="178" spans="1:5" x14ac:dyDescent="0.25">
      <c r="A178">
        <v>177</v>
      </c>
      <c r="C178" s="5">
        <v>2</v>
      </c>
      <c r="D178" s="3">
        <v>3</v>
      </c>
    </row>
    <row r="179" spans="1:5" x14ac:dyDescent="0.25">
      <c r="A179">
        <v>178</v>
      </c>
      <c r="C179" s="5">
        <v>2</v>
      </c>
      <c r="D179" s="3">
        <v>3</v>
      </c>
    </row>
    <row r="180" spans="1:5" x14ac:dyDescent="0.25">
      <c r="A180">
        <v>179</v>
      </c>
      <c r="C180" s="5">
        <v>2</v>
      </c>
      <c r="D180" s="3">
        <v>3</v>
      </c>
    </row>
    <row r="181" spans="1:5" x14ac:dyDescent="0.25">
      <c r="A181">
        <v>180</v>
      </c>
      <c r="B181" s="2">
        <v>1</v>
      </c>
      <c r="C181" s="5">
        <v>2</v>
      </c>
      <c r="D181" s="3">
        <v>3</v>
      </c>
    </row>
    <row r="182" spans="1:5" x14ac:dyDescent="0.25">
      <c r="A182">
        <v>181</v>
      </c>
      <c r="B182" s="2">
        <v>1</v>
      </c>
      <c r="C182" s="5">
        <v>2</v>
      </c>
      <c r="D182" s="3">
        <v>3</v>
      </c>
    </row>
    <row r="183" spans="1:5" x14ac:dyDescent="0.25">
      <c r="A183">
        <v>182</v>
      </c>
      <c r="B183" s="2">
        <v>1</v>
      </c>
      <c r="C183" s="5">
        <v>2</v>
      </c>
      <c r="D183" s="3">
        <v>3</v>
      </c>
    </row>
    <row r="184" spans="1:5" x14ac:dyDescent="0.25">
      <c r="A184">
        <v>183</v>
      </c>
      <c r="B184" s="2">
        <v>1</v>
      </c>
      <c r="C184" s="5">
        <v>2</v>
      </c>
      <c r="D184" s="3">
        <v>3</v>
      </c>
    </row>
    <row r="185" spans="1:5" x14ac:dyDescent="0.25">
      <c r="A185">
        <v>184</v>
      </c>
      <c r="B185" s="2">
        <v>1</v>
      </c>
      <c r="C185" s="5">
        <v>2</v>
      </c>
      <c r="D185" s="3">
        <v>3</v>
      </c>
    </row>
    <row r="186" spans="1:5" x14ac:dyDescent="0.25">
      <c r="A186">
        <v>185</v>
      </c>
      <c r="B186" s="2">
        <v>1</v>
      </c>
      <c r="D186" s="3">
        <v>3</v>
      </c>
    </row>
    <row r="187" spans="1:5" x14ac:dyDescent="0.25">
      <c r="A187">
        <v>186</v>
      </c>
      <c r="B187" s="2">
        <v>1</v>
      </c>
      <c r="D187" s="3">
        <v>3</v>
      </c>
    </row>
    <row r="188" spans="1:5" x14ac:dyDescent="0.25">
      <c r="A188">
        <v>187</v>
      </c>
      <c r="B188" s="2">
        <v>1</v>
      </c>
      <c r="D188" s="3">
        <v>3</v>
      </c>
    </row>
    <row r="189" spans="1:5" x14ac:dyDescent="0.25">
      <c r="A189">
        <v>188</v>
      </c>
      <c r="B189" s="2">
        <v>1</v>
      </c>
      <c r="D189" s="3">
        <v>3</v>
      </c>
      <c r="E189" s="4">
        <v>4</v>
      </c>
    </row>
    <row r="190" spans="1:5" x14ac:dyDescent="0.25">
      <c r="A190">
        <v>189</v>
      </c>
      <c r="B190" s="2">
        <v>1</v>
      </c>
      <c r="D190" s="3">
        <v>3</v>
      </c>
      <c r="E190" s="4">
        <v>4</v>
      </c>
    </row>
    <row r="191" spans="1:5" x14ac:dyDescent="0.25">
      <c r="A191">
        <v>190</v>
      </c>
      <c r="B191" s="2">
        <v>1</v>
      </c>
      <c r="D191" s="3">
        <v>3</v>
      </c>
      <c r="E191" s="4">
        <v>4</v>
      </c>
    </row>
    <row r="192" spans="1:5" x14ac:dyDescent="0.25">
      <c r="A192">
        <v>191</v>
      </c>
      <c r="B192" s="2">
        <v>1</v>
      </c>
      <c r="D192" s="3">
        <v>3</v>
      </c>
      <c r="E192" s="4">
        <v>4</v>
      </c>
    </row>
    <row r="193" spans="1:5" x14ac:dyDescent="0.25">
      <c r="A193">
        <v>192</v>
      </c>
      <c r="B193" s="2">
        <v>1</v>
      </c>
      <c r="D193" s="3">
        <v>3</v>
      </c>
      <c r="E193" s="4">
        <v>4</v>
      </c>
    </row>
    <row r="194" spans="1:5" x14ac:dyDescent="0.25">
      <c r="A194">
        <v>193</v>
      </c>
      <c r="B194" s="2">
        <v>1</v>
      </c>
      <c r="D194" s="3">
        <v>3</v>
      </c>
      <c r="E194" s="4">
        <v>4</v>
      </c>
    </row>
    <row r="195" spans="1:5" x14ac:dyDescent="0.25">
      <c r="A195">
        <v>194</v>
      </c>
      <c r="B195" s="2">
        <v>1</v>
      </c>
      <c r="E195" s="4">
        <v>4</v>
      </c>
    </row>
    <row r="196" spans="1:5" x14ac:dyDescent="0.25">
      <c r="A196">
        <v>195</v>
      </c>
      <c r="B196" s="2">
        <v>1</v>
      </c>
      <c r="E196" s="4">
        <v>4</v>
      </c>
    </row>
    <row r="197" spans="1:5" x14ac:dyDescent="0.25">
      <c r="A197">
        <v>196</v>
      </c>
      <c r="B197" s="2">
        <v>1</v>
      </c>
      <c r="E197" s="4">
        <v>4</v>
      </c>
    </row>
    <row r="198" spans="1:5" x14ac:dyDescent="0.25">
      <c r="A198">
        <v>197</v>
      </c>
      <c r="B198" s="2">
        <v>1</v>
      </c>
      <c r="C198" s="5">
        <v>2</v>
      </c>
      <c r="E198" s="4">
        <v>4</v>
      </c>
    </row>
    <row r="199" spans="1:5" x14ac:dyDescent="0.25">
      <c r="A199">
        <v>198</v>
      </c>
      <c r="B199" s="2">
        <v>1</v>
      </c>
      <c r="C199" s="5">
        <v>2</v>
      </c>
      <c r="E199" s="4">
        <v>4</v>
      </c>
    </row>
    <row r="200" spans="1:5" x14ac:dyDescent="0.25">
      <c r="A200">
        <v>199</v>
      </c>
      <c r="B200" s="2">
        <v>1</v>
      </c>
      <c r="C200" s="5">
        <v>2</v>
      </c>
      <c r="E200" s="4">
        <v>4</v>
      </c>
    </row>
    <row r="201" spans="1:5" x14ac:dyDescent="0.25">
      <c r="A201">
        <v>200</v>
      </c>
      <c r="B201" s="2">
        <v>1</v>
      </c>
      <c r="C201" s="5">
        <v>2</v>
      </c>
      <c r="E201" s="4">
        <v>4</v>
      </c>
    </row>
    <row r="202" spans="1:5" x14ac:dyDescent="0.25">
      <c r="A202">
        <v>201</v>
      </c>
      <c r="B202" s="2">
        <v>1</v>
      </c>
      <c r="C202" s="5">
        <v>2</v>
      </c>
      <c r="E202" s="4">
        <v>4</v>
      </c>
    </row>
    <row r="203" spans="1:5" x14ac:dyDescent="0.25">
      <c r="A203">
        <v>202</v>
      </c>
      <c r="B203" s="2">
        <v>1</v>
      </c>
      <c r="C203" s="5">
        <v>2</v>
      </c>
      <c r="E203" s="4">
        <v>4</v>
      </c>
    </row>
    <row r="204" spans="1:5" x14ac:dyDescent="0.25">
      <c r="A204">
        <v>203</v>
      </c>
      <c r="C204" s="5">
        <v>2</v>
      </c>
      <c r="E204" s="4">
        <v>4</v>
      </c>
    </row>
    <row r="205" spans="1:5" x14ac:dyDescent="0.25">
      <c r="A205">
        <v>204</v>
      </c>
      <c r="C205" s="5">
        <v>2</v>
      </c>
      <c r="E205" s="4">
        <v>4</v>
      </c>
    </row>
    <row r="206" spans="1:5" x14ac:dyDescent="0.25">
      <c r="A206">
        <v>205</v>
      </c>
      <c r="C206" s="5">
        <v>2</v>
      </c>
      <c r="E206" s="4">
        <v>4</v>
      </c>
    </row>
    <row r="207" spans="1:5" x14ac:dyDescent="0.25">
      <c r="A207">
        <v>206</v>
      </c>
      <c r="C207" s="5">
        <v>2</v>
      </c>
      <c r="D207" s="3">
        <v>3</v>
      </c>
      <c r="E207" s="4">
        <v>4</v>
      </c>
    </row>
    <row r="208" spans="1:5" x14ac:dyDescent="0.25">
      <c r="A208">
        <v>207</v>
      </c>
      <c r="C208" s="5">
        <v>2</v>
      </c>
      <c r="D208" s="3">
        <v>3</v>
      </c>
      <c r="E208" s="4">
        <v>4</v>
      </c>
    </row>
    <row r="209" spans="1:5" x14ac:dyDescent="0.25">
      <c r="A209">
        <v>208</v>
      </c>
      <c r="C209" s="5">
        <v>2</v>
      </c>
      <c r="D209" s="3">
        <v>3</v>
      </c>
      <c r="E209" s="4">
        <v>4</v>
      </c>
    </row>
    <row r="210" spans="1:5" x14ac:dyDescent="0.25">
      <c r="A210">
        <v>209</v>
      </c>
      <c r="C210" s="5">
        <v>2</v>
      </c>
      <c r="D210" s="3">
        <v>3</v>
      </c>
      <c r="E210" s="4">
        <v>4</v>
      </c>
    </row>
    <row r="211" spans="1:5" x14ac:dyDescent="0.25">
      <c r="A211">
        <v>210</v>
      </c>
      <c r="C211" s="5">
        <v>2</v>
      </c>
      <c r="D211" s="3">
        <v>3</v>
      </c>
      <c r="E211" s="4">
        <v>4</v>
      </c>
    </row>
    <row r="212" spans="1:5" x14ac:dyDescent="0.25">
      <c r="A212">
        <v>211</v>
      </c>
      <c r="C212" s="5">
        <v>2</v>
      </c>
      <c r="D212" s="3">
        <v>3</v>
      </c>
      <c r="E212" s="4">
        <v>4</v>
      </c>
    </row>
    <row r="213" spans="1:5" x14ac:dyDescent="0.25">
      <c r="A213">
        <v>212</v>
      </c>
      <c r="C213" s="5">
        <v>2</v>
      </c>
      <c r="D213" s="3">
        <v>3</v>
      </c>
      <c r="E213" s="4">
        <v>4</v>
      </c>
    </row>
    <row r="214" spans="1:5" x14ac:dyDescent="0.25">
      <c r="A214">
        <v>213</v>
      </c>
      <c r="C214" s="5">
        <v>2</v>
      </c>
      <c r="D214" s="3">
        <v>3</v>
      </c>
      <c r="E214" s="4">
        <v>4</v>
      </c>
    </row>
    <row r="215" spans="1:5" x14ac:dyDescent="0.25">
      <c r="A215">
        <v>214</v>
      </c>
      <c r="C215" s="5">
        <v>2</v>
      </c>
      <c r="D215" s="3">
        <v>3</v>
      </c>
    </row>
    <row r="216" spans="1:5" x14ac:dyDescent="0.25">
      <c r="A216">
        <v>215</v>
      </c>
      <c r="B216" s="2">
        <v>1</v>
      </c>
      <c r="C216" s="5">
        <v>2</v>
      </c>
      <c r="D216" s="3">
        <v>3</v>
      </c>
    </row>
    <row r="217" spans="1:5" x14ac:dyDescent="0.25">
      <c r="A217">
        <v>216</v>
      </c>
      <c r="B217" s="2">
        <v>1</v>
      </c>
      <c r="C217" s="5">
        <v>2</v>
      </c>
      <c r="D217" s="3">
        <v>3</v>
      </c>
    </row>
    <row r="218" spans="1:5" x14ac:dyDescent="0.25">
      <c r="A218">
        <v>217</v>
      </c>
      <c r="B218" s="2">
        <v>1</v>
      </c>
      <c r="C218" s="5">
        <v>2</v>
      </c>
      <c r="D218" s="3">
        <v>3</v>
      </c>
    </row>
    <row r="219" spans="1:5" x14ac:dyDescent="0.25">
      <c r="A219">
        <v>218</v>
      </c>
      <c r="B219" s="2">
        <v>1</v>
      </c>
      <c r="C219" s="5">
        <v>2</v>
      </c>
      <c r="D219" s="3">
        <v>3</v>
      </c>
    </row>
    <row r="220" spans="1:5" x14ac:dyDescent="0.25">
      <c r="A220">
        <v>219</v>
      </c>
      <c r="B220" s="2">
        <v>1</v>
      </c>
      <c r="C220" s="5">
        <v>2</v>
      </c>
      <c r="D220" s="3">
        <v>3</v>
      </c>
    </row>
    <row r="221" spans="1:5" x14ac:dyDescent="0.25">
      <c r="A221">
        <v>220</v>
      </c>
      <c r="B221" s="2">
        <v>1</v>
      </c>
      <c r="D221" s="3">
        <v>3</v>
      </c>
    </row>
    <row r="222" spans="1:5" x14ac:dyDescent="0.25">
      <c r="A222">
        <v>221</v>
      </c>
      <c r="B222" s="2">
        <v>1</v>
      </c>
      <c r="D222" s="3">
        <v>3</v>
      </c>
    </row>
    <row r="223" spans="1:5" x14ac:dyDescent="0.25">
      <c r="A223">
        <v>222</v>
      </c>
      <c r="B223" s="2">
        <v>1</v>
      </c>
      <c r="D223" s="3">
        <v>3</v>
      </c>
    </row>
    <row r="224" spans="1:5" x14ac:dyDescent="0.25">
      <c r="A224">
        <v>223</v>
      </c>
      <c r="B224" s="2">
        <v>1</v>
      </c>
      <c r="D224" s="3">
        <v>3</v>
      </c>
    </row>
    <row r="225" spans="1:5" x14ac:dyDescent="0.25">
      <c r="A225">
        <v>224</v>
      </c>
      <c r="B225" s="2">
        <v>1</v>
      </c>
      <c r="D225" s="3">
        <v>3</v>
      </c>
    </row>
    <row r="226" spans="1:5" x14ac:dyDescent="0.25">
      <c r="A226">
        <v>225</v>
      </c>
      <c r="B226" s="2">
        <v>1</v>
      </c>
      <c r="D226" s="3">
        <v>3</v>
      </c>
    </row>
    <row r="227" spans="1:5" x14ac:dyDescent="0.25">
      <c r="A227">
        <v>226</v>
      </c>
      <c r="B227" s="2">
        <v>1</v>
      </c>
      <c r="D227" s="3">
        <v>3</v>
      </c>
      <c r="E227" s="4">
        <v>4</v>
      </c>
    </row>
    <row r="228" spans="1:5" x14ac:dyDescent="0.25">
      <c r="A228">
        <v>227</v>
      </c>
      <c r="B228" s="2">
        <v>1</v>
      </c>
      <c r="D228" s="3">
        <v>3</v>
      </c>
      <c r="E228" s="4">
        <v>4</v>
      </c>
    </row>
    <row r="229" spans="1:5" x14ac:dyDescent="0.25">
      <c r="A229">
        <v>228</v>
      </c>
      <c r="B229" s="2">
        <v>1</v>
      </c>
      <c r="D229" s="3">
        <v>3</v>
      </c>
      <c r="E229" s="4">
        <v>4</v>
      </c>
    </row>
    <row r="230" spans="1:5" x14ac:dyDescent="0.25">
      <c r="A230">
        <v>229</v>
      </c>
      <c r="B230" s="2">
        <v>1</v>
      </c>
      <c r="D230" s="3">
        <v>3</v>
      </c>
      <c r="E230" s="4">
        <v>4</v>
      </c>
    </row>
    <row r="231" spans="1:5" x14ac:dyDescent="0.25">
      <c r="A231">
        <v>230</v>
      </c>
      <c r="B231" s="2">
        <v>1</v>
      </c>
      <c r="D231" s="3">
        <v>3</v>
      </c>
      <c r="E231" s="4">
        <v>4</v>
      </c>
    </row>
    <row r="232" spans="1:5" x14ac:dyDescent="0.25">
      <c r="A232">
        <v>231</v>
      </c>
      <c r="B232" s="2">
        <v>1</v>
      </c>
      <c r="E232" s="4">
        <v>4</v>
      </c>
    </row>
    <row r="233" spans="1:5" x14ac:dyDescent="0.25">
      <c r="A233">
        <v>232</v>
      </c>
      <c r="B233" s="2">
        <v>1</v>
      </c>
      <c r="E233" s="4">
        <v>4</v>
      </c>
    </row>
    <row r="234" spans="1:5" x14ac:dyDescent="0.25">
      <c r="A234">
        <v>233</v>
      </c>
      <c r="B234" s="2">
        <v>1</v>
      </c>
      <c r="C234" s="5">
        <v>2</v>
      </c>
      <c r="E234" s="4">
        <v>4</v>
      </c>
    </row>
    <row r="235" spans="1:5" x14ac:dyDescent="0.25">
      <c r="A235">
        <v>234</v>
      </c>
      <c r="B235" s="2">
        <v>1</v>
      </c>
      <c r="C235" s="5">
        <v>2</v>
      </c>
      <c r="E235" s="4">
        <v>4</v>
      </c>
    </row>
    <row r="236" spans="1:5" x14ac:dyDescent="0.25">
      <c r="A236">
        <v>235</v>
      </c>
      <c r="B236" s="2">
        <v>1</v>
      </c>
      <c r="C236" s="5">
        <v>2</v>
      </c>
      <c r="E236" s="4">
        <v>4</v>
      </c>
    </row>
    <row r="237" spans="1:5" x14ac:dyDescent="0.25">
      <c r="A237">
        <v>236</v>
      </c>
      <c r="B237" s="2">
        <v>1</v>
      </c>
      <c r="C237" s="5">
        <v>2</v>
      </c>
      <c r="E237" s="4">
        <v>4</v>
      </c>
    </row>
    <row r="238" spans="1:5" x14ac:dyDescent="0.25">
      <c r="A238">
        <v>237</v>
      </c>
      <c r="B238" s="2">
        <v>1</v>
      </c>
      <c r="C238" s="5">
        <v>2</v>
      </c>
      <c r="E238" s="4">
        <v>4</v>
      </c>
    </row>
    <row r="239" spans="1:5" x14ac:dyDescent="0.25">
      <c r="A239">
        <v>238</v>
      </c>
      <c r="C239" s="5">
        <v>2</v>
      </c>
      <c r="E239" s="4">
        <v>4</v>
      </c>
    </row>
    <row r="240" spans="1:5" x14ac:dyDescent="0.25">
      <c r="A240">
        <v>239</v>
      </c>
      <c r="C240" s="5">
        <v>2</v>
      </c>
      <c r="E240" s="4">
        <v>4</v>
      </c>
    </row>
    <row r="241" spans="1:5" x14ac:dyDescent="0.25">
      <c r="A241">
        <v>240</v>
      </c>
      <c r="C241" s="5">
        <v>2</v>
      </c>
      <c r="E241" s="4">
        <v>4</v>
      </c>
    </row>
    <row r="242" spans="1:5" x14ac:dyDescent="0.25">
      <c r="A242">
        <v>241</v>
      </c>
      <c r="C242" s="5">
        <v>2</v>
      </c>
      <c r="E242" s="4">
        <v>4</v>
      </c>
    </row>
    <row r="243" spans="1:5" x14ac:dyDescent="0.25">
      <c r="A243">
        <v>242</v>
      </c>
      <c r="C243" s="5">
        <v>2</v>
      </c>
      <c r="E243" s="4">
        <v>4</v>
      </c>
    </row>
    <row r="244" spans="1:5" x14ac:dyDescent="0.25">
      <c r="A244">
        <v>243</v>
      </c>
      <c r="C244" s="5">
        <v>2</v>
      </c>
      <c r="E244" s="4">
        <v>4</v>
      </c>
    </row>
    <row r="245" spans="1:5" x14ac:dyDescent="0.25">
      <c r="A245">
        <v>244</v>
      </c>
      <c r="C245" s="5">
        <v>2</v>
      </c>
      <c r="D245" s="3">
        <v>3</v>
      </c>
      <c r="E245" s="4">
        <v>4</v>
      </c>
    </row>
    <row r="246" spans="1:5" x14ac:dyDescent="0.25">
      <c r="A246">
        <v>245</v>
      </c>
      <c r="C246" s="5">
        <v>2</v>
      </c>
      <c r="D246" s="3">
        <v>3</v>
      </c>
      <c r="E246" s="4">
        <v>4</v>
      </c>
    </row>
    <row r="247" spans="1:5" x14ac:dyDescent="0.25">
      <c r="A247">
        <v>246</v>
      </c>
      <c r="C247" s="5">
        <v>2</v>
      </c>
      <c r="D247" s="3">
        <v>3</v>
      </c>
      <c r="E247" s="4">
        <v>4</v>
      </c>
    </row>
    <row r="248" spans="1:5" x14ac:dyDescent="0.25">
      <c r="A248">
        <v>247</v>
      </c>
      <c r="C248" s="5">
        <v>2</v>
      </c>
      <c r="D248" s="3">
        <v>3</v>
      </c>
      <c r="E248" s="4">
        <v>4</v>
      </c>
    </row>
    <row r="249" spans="1:5" x14ac:dyDescent="0.25">
      <c r="A249">
        <v>248</v>
      </c>
      <c r="C249" s="5">
        <v>2</v>
      </c>
      <c r="D249" s="3">
        <v>3</v>
      </c>
      <c r="E249" s="4">
        <v>4</v>
      </c>
    </row>
    <row r="250" spans="1:5" x14ac:dyDescent="0.25">
      <c r="A250">
        <v>249</v>
      </c>
      <c r="C250" s="5">
        <v>2</v>
      </c>
      <c r="D250" s="3">
        <v>3</v>
      </c>
    </row>
    <row r="251" spans="1:5" x14ac:dyDescent="0.25">
      <c r="A251">
        <v>250</v>
      </c>
      <c r="C251" s="5">
        <v>2</v>
      </c>
      <c r="D251" s="3">
        <v>3</v>
      </c>
    </row>
    <row r="252" spans="1:5" x14ac:dyDescent="0.25">
      <c r="A252">
        <v>251</v>
      </c>
      <c r="C252" s="5">
        <v>2</v>
      </c>
      <c r="D252" s="3">
        <v>3</v>
      </c>
    </row>
    <row r="253" spans="1:5" x14ac:dyDescent="0.25">
      <c r="A253">
        <v>252</v>
      </c>
      <c r="C253" s="5">
        <v>2</v>
      </c>
      <c r="D253" s="3">
        <v>3</v>
      </c>
    </row>
    <row r="254" spans="1:5" x14ac:dyDescent="0.25">
      <c r="A254">
        <v>253</v>
      </c>
      <c r="B254" s="2">
        <v>1</v>
      </c>
      <c r="C254" s="5">
        <v>2</v>
      </c>
      <c r="D254" s="3">
        <v>3</v>
      </c>
    </row>
    <row r="255" spans="1:5" x14ac:dyDescent="0.25">
      <c r="A255">
        <v>254</v>
      </c>
      <c r="B255" s="2">
        <v>1</v>
      </c>
      <c r="C255" s="5">
        <v>2</v>
      </c>
      <c r="D255" s="3">
        <v>3</v>
      </c>
    </row>
    <row r="256" spans="1:5" x14ac:dyDescent="0.25">
      <c r="A256">
        <v>255</v>
      </c>
      <c r="B256" s="2">
        <v>1</v>
      </c>
      <c r="C256" s="5">
        <v>2</v>
      </c>
      <c r="D256" s="3">
        <v>3</v>
      </c>
    </row>
    <row r="257" spans="1:5" x14ac:dyDescent="0.25">
      <c r="A257">
        <v>256</v>
      </c>
      <c r="B257" s="2">
        <v>1</v>
      </c>
      <c r="D257" s="3">
        <v>3</v>
      </c>
    </row>
    <row r="258" spans="1:5" x14ac:dyDescent="0.25">
      <c r="A258">
        <v>257</v>
      </c>
      <c r="B258" s="2">
        <v>1</v>
      </c>
      <c r="D258" s="3">
        <v>3</v>
      </c>
    </row>
    <row r="259" spans="1:5" x14ac:dyDescent="0.25">
      <c r="A259">
        <v>258</v>
      </c>
      <c r="B259" s="2">
        <v>1</v>
      </c>
      <c r="D259" s="3">
        <v>3</v>
      </c>
    </row>
    <row r="260" spans="1:5" x14ac:dyDescent="0.25">
      <c r="A260">
        <v>259</v>
      </c>
      <c r="B260" s="2">
        <v>1</v>
      </c>
      <c r="D260" s="3">
        <v>3</v>
      </c>
    </row>
    <row r="261" spans="1:5" x14ac:dyDescent="0.25">
      <c r="A261">
        <v>260</v>
      </c>
      <c r="B261" s="2">
        <v>1</v>
      </c>
      <c r="D261" s="3">
        <v>3</v>
      </c>
    </row>
    <row r="262" spans="1:5" x14ac:dyDescent="0.25">
      <c r="A262">
        <v>261</v>
      </c>
      <c r="B262" s="2">
        <v>1</v>
      </c>
      <c r="D262" s="3">
        <v>3</v>
      </c>
    </row>
    <row r="263" spans="1:5" x14ac:dyDescent="0.25">
      <c r="A263">
        <v>262</v>
      </c>
      <c r="B263" s="2">
        <v>1</v>
      </c>
      <c r="D263" s="3">
        <v>3</v>
      </c>
    </row>
    <row r="264" spans="1:5" x14ac:dyDescent="0.25">
      <c r="A264">
        <v>263</v>
      </c>
      <c r="B264" s="2">
        <v>1</v>
      </c>
      <c r="D264" s="3">
        <v>3</v>
      </c>
      <c r="E264" s="4">
        <v>4</v>
      </c>
    </row>
    <row r="265" spans="1:5" x14ac:dyDescent="0.25">
      <c r="A265">
        <v>264</v>
      </c>
      <c r="B265" s="2">
        <v>1</v>
      </c>
      <c r="D265" s="3">
        <v>3</v>
      </c>
      <c r="E265" s="4">
        <v>4</v>
      </c>
    </row>
    <row r="266" spans="1:5" x14ac:dyDescent="0.25">
      <c r="A266">
        <v>265</v>
      </c>
      <c r="B266" s="2">
        <v>1</v>
      </c>
      <c r="D266" s="3">
        <v>3</v>
      </c>
      <c r="E266" s="4">
        <v>4</v>
      </c>
    </row>
    <row r="267" spans="1:5" x14ac:dyDescent="0.25">
      <c r="A267">
        <v>266</v>
      </c>
      <c r="B267" s="2">
        <v>1</v>
      </c>
      <c r="D267" s="3">
        <v>3</v>
      </c>
      <c r="E267" s="4">
        <v>4</v>
      </c>
    </row>
    <row r="268" spans="1:5" x14ac:dyDescent="0.25">
      <c r="A268">
        <v>267</v>
      </c>
      <c r="B268" s="2">
        <v>1</v>
      </c>
      <c r="D268" s="3">
        <v>3</v>
      </c>
      <c r="E268" s="4">
        <v>4</v>
      </c>
    </row>
    <row r="269" spans="1:5" x14ac:dyDescent="0.25">
      <c r="A269">
        <v>268</v>
      </c>
      <c r="B269" s="2">
        <v>1</v>
      </c>
      <c r="E269" s="4">
        <v>4</v>
      </c>
    </row>
    <row r="270" spans="1:5" x14ac:dyDescent="0.25">
      <c r="A270">
        <v>269</v>
      </c>
      <c r="B270" s="2">
        <v>1</v>
      </c>
      <c r="E270" s="4">
        <v>4</v>
      </c>
    </row>
    <row r="271" spans="1:5" x14ac:dyDescent="0.25">
      <c r="A271">
        <v>270</v>
      </c>
      <c r="B271" s="2">
        <v>1</v>
      </c>
      <c r="C271" s="5">
        <v>2</v>
      </c>
      <c r="E271" s="4">
        <v>4</v>
      </c>
    </row>
    <row r="272" spans="1:5" x14ac:dyDescent="0.25">
      <c r="A272">
        <v>271</v>
      </c>
      <c r="B272" s="2">
        <v>1</v>
      </c>
      <c r="C272" s="5">
        <v>2</v>
      </c>
      <c r="E272" s="4">
        <v>4</v>
      </c>
    </row>
    <row r="273" spans="1:5" x14ac:dyDescent="0.25">
      <c r="A273">
        <v>272</v>
      </c>
      <c r="B273" s="2">
        <v>1</v>
      </c>
      <c r="C273" s="5">
        <v>2</v>
      </c>
      <c r="E273" s="4">
        <v>4</v>
      </c>
    </row>
    <row r="274" spans="1:5" x14ac:dyDescent="0.25">
      <c r="A274">
        <v>273</v>
      </c>
      <c r="B274" s="2">
        <v>1</v>
      </c>
      <c r="C274" s="5">
        <v>2</v>
      </c>
      <c r="E274" s="4">
        <v>4</v>
      </c>
    </row>
    <row r="275" spans="1:5" x14ac:dyDescent="0.25">
      <c r="A275">
        <v>274</v>
      </c>
      <c r="C275" s="5">
        <v>2</v>
      </c>
      <c r="E275" s="4">
        <v>4</v>
      </c>
    </row>
    <row r="276" spans="1:5" x14ac:dyDescent="0.25">
      <c r="A276">
        <v>275</v>
      </c>
      <c r="C276" s="5">
        <v>2</v>
      </c>
      <c r="E276" s="4">
        <v>4</v>
      </c>
    </row>
    <row r="277" spans="1:5" x14ac:dyDescent="0.25">
      <c r="A277">
        <v>276</v>
      </c>
      <c r="C277" s="5">
        <v>2</v>
      </c>
      <c r="E277" s="4">
        <v>4</v>
      </c>
    </row>
    <row r="278" spans="1:5" x14ac:dyDescent="0.25">
      <c r="A278">
        <v>277</v>
      </c>
      <c r="C278" s="5">
        <v>2</v>
      </c>
      <c r="E278" s="4">
        <v>4</v>
      </c>
    </row>
    <row r="279" spans="1:5" x14ac:dyDescent="0.25">
      <c r="A279">
        <v>278</v>
      </c>
      <c r="C279" s="5">
        <v>2</v>
      </c>
      <c r="E279" s="4">
        <v>4</v>
      </c>
    </row>
    <row r="280" spans="1:5" x14ac:dyDescent="0.25">
      <c r="A280">
        <v>279</v>
      </c>
      <c r="C280" s="5">
        <v>2</v>
      </c>
      <c r="E280" s="4">
        <v>4</v>
      </c>
    </row>
    <row r="281" spans="1:5" x14ac:dyDescent="0.25">
      <c r="A281">
        <v>280</v>
      </c>
      <c r="C281" s="5">
        <v>2</v>
      </c>
      <c r="E281" s="4">
        <v>4</v>
      </c>
    </row>
    <row r="282" spans="1:5" x14ac:dyDescent="0.25">
      <c r="A282">
        <v>281</v>
      </c>
      <c r="C282" s="5">
        <v>2</v>
      </c>
      <c r="E282" s="4">
        <v>4</v>
      </c>
    </row>
    <row r="283" spans="1:5" x14ac:dyDescent="0.25">
      <c r="A283">
        <v>282</v>
      </c>
      <c r="C283" s="5">
        <v>2</v>
      </c>
      <c r="E283" s="4">
        <v>4</v>
      </c>
    </row>
    <row r="284" spans="1:5" x14ac:dyDescent="0.25">
      <c r="A284">
        <v>283</v>
      </c>
      <c r="C284" s="5">
        <v>2</v>
      </c>
      <c r="D284" s="3">
        <v>3</v>
      </c>
      <c r="E284" s="4">
        <v>4</v>
      </c>
    </row>
    <row r="285" spans="1:5" x14ac:dyDescent="0.25">
      <c r="A285">
        <v>284</v>
      </c>
      <c r="C285" s="5">
        <v>2</v>
      </c>
      <c r="D285" s="3">
        <v>3</v>
      </c>
      <c r="E285" s="4">
        <v>4</v>
      </c>
    </row>
    <row r="286" spans="1:5" x14ac:dyDescent="0.25">
      <c r="A286">
        <v>285</v>
      </c>
      <c r="C286" s="5">
        <v>2</v>
      </c>
      <c r="D286" s="3">
        <v>3</v>
      </c>
      <c r="E286" s="4">
        <v>4</v>
      </c>
    </row>
    <row r="287" spans="1:5" x14ac:dyDescent="0.25">
      <c r="A287">
        <v>286</v>
      </c>
      <c r="C287" s="5">
        <v>2</v>
      </c>
      <c r="D287" s="3">
        <v>3</v>
      </c>
    </row>
    <row r="288" spans="1:5" x14ac:dyDescent="0.25">
      <c r="A288">
        <v>287</v>
      </c>
      <c r="C288" s="5">
        <v>2</v>
      </c>
      <c r="D288" s="3">
        <v>3</v>
      </c>
    </row>
    <row r="289" spans="1:5" x14ac:dyDescent="0.25">
      <c r="A289">
        <v>288</v>
      </c>
      <c r="C289" s="5">
        <v>2</v>
      </c>
      <c r="D289" s="3">
        <v>3</v>
      </c>
    </row>
    <row r="290" spans="1:5" x14ac:dyDescent="0.25">
      <c r="A290">
        <v>289</v>
      </c>
      <c r="C290" s="5">
        <v>2</v>
      </c>
      <c r="D290" s="3">
        <v>3</v>
      </c>
    </row>
    <row r="291" spans="1:5" x14ac:dyDescent="0.25">
      <c r="A291">
        <v>290</v>
      </c>
      <c r="B291" s="2">
        <v>1</v>
      </c>
      <c r="C291" s="5">
        <v>2</v>
      </c>
      <c r="D291" s="3">
        <v>3</v>
      </c>
    </row>
    <row r="292" spans="1:5" x14ac:dyDescent="0.25">
      <c r="A292">
        <v>291</v>
      </c>
      <c r="B292" s="2">
        <v>1</v>
      </c>
      <c r="C292" s="5">
        <v>2</v>
      </c>
      <c r="D292" s="3">
        <v>3</v>
      </c>
    </row>
    <row r="293" spans="1:5" x14ac:dyDescent="0.25">
      <c r="A293">
        <v>292</v>
      </c>
      <c r="B293" s="2">
        <v>1</v>
      </c>
      <c r="D293" s="3">
        <v>3</v>
      </c>
    </row>
    <row r="294" spans="1:5" x14ac:dyDescent="0.25">
      <c r="A294">
        <v>293</v>
      </c>
      <c r="B294" s="2">
        <v>1</v>
      </c>
      <c r="D294" s="3">
        <v>3</v>
      </c>
    </row>
    <row r="295" spans="1:5" x14ac:dyDescent="0.25">
      <c r="A295">
        <v>294</v>
      </c>
      <c r="B295" s="2">
        <v>1</v>
      </c>
      <c r="D295" s="3">
        <v>3</v>
      </c>
    </row>
    <row r="296" spans="1:5" x14ac:dyDescent="0.25">
      <c r="A296">
        <v>295</v>
      </c>
      <c r="B296" s="2">
        <v>1</v>
      </c>
      <c r="D296" s="3">
        <v>3</v>
      </c>
    </row>
    <row r="297" spans="1:5" x14ac:dyDescent="0.25">
      <c r="A297">
        <v>296</v>
      </c>
      <c r="B297" s="2">
        <v>1</v>
      </c>
      <c r="D297" s="3">
        <v>3</v>
      </c>
    </row>
    <row r="298" spans="1:5" x14ac:dyDescent="0.25">
      <c r="A298">
        <v>297</v>
      </c>
      <c r="B298" s="2">
        <v>1</v>
      </c>
      <c r="D298" s="3">
        <v>3</v>
      </c>
      <c r="E298" s="4">
        <v>4</v>
      </c>
    </row>
    <row r="299" spans="1:5" x14ac:dyDescent="0.25">
      <c r="A299">
        <v>298</v>
      </c>
      <c r="B299" s="2">
        <v>1</v>
      </c>
      <c r="D299" s="3">
        <v>3</v>
      </c>
      <c r="E299" s="4">
        <v>4</v>
      </c>
    </row>
    <row r="300" spans="1:5" x14ac:dyDescent="0.25">
      <c r="A300">
        <v>299</v>
      </c>
      <c r="B300" s="2">
        <v>1</v>
      </c>
      <c r="D300" s="3">
        <v>3</v>
      </c>
      <c r="E300" s="4">
        <v>4</v>
      </c>
    </row>
    <row r="301" spans="1:5" x14ac:dyDescent="0.25">
      <c r="A301">
        <v>300</v>
      </c>
      <c r="B301" s="2">
        <v>1</v>
      </c>
      <c r="D301" s="3">
        <v>3</v>
      </c>
      <c r="E301" s="4">
        <v>4</v>
      </c>
    </row>
    <row r="302" spans="1:5" x14ac:dyDescent="0.25">
      <c r="A302">
        <v>301</v>
      </c>
      <c r="B302" s="2">
        <v>1</v>
      </c>
      <c r="D302" s="3">
        <v>3</v>
      </c>
      <c r="E302" s="4">
        <v>4</v>
      </c>
    </row>
    <row r="303" spans="1:5" x14ac:dyDescent="0.25">
      <c r="A303">
        <v>302</v>
      </c>
      <c r="B303" s="2">
        <v>1</v>
      </c>
      <c r="E303" s="4">
        <v>4</v>
      </c>
    </row>
    <row r="304" spans="1:5" x14ac:dyDescent="0.25">
      <c r="A304">
        <v>303</v>
      </c>
      <c r="B304" s="2">
        <v>1</v>
      </c>
      <c r="E304" s="4">
        <v>4</v>
      </c>
    </row>
    <row r="305" spans="1:5" x14ac:dyDescent="0.25">
      <c r="A305">
        <v>304</v>
      </c>
      <c r="B305" s="2">
        <v>1</v>
      </c>
      <c r="C305" s="5">
        <v>2</v>
      </c>
      <c r="E305" s="4">
        <v>4</v>
      </c>
    </row>
    <row r="306" spans="1:5" x14ac:dyDescent="0.25">
      <c r="A306">
        <v>305</v>
      </c>
      <c r="B306" s="2">
        <v>1</v>
      </c>
      <c r="C306" s="5">
        <v>2</v>
      </c>
      <c r="E306" s="4">
        <v>4</v>
      </c>
    </row>
    <row r="307" spans="1:5" x14ac:dyDescent="0.25">
      <c r="A307">
        <v>306</v>
      </c>
      <c r="B307" s="2">
        <v>1</v>
      </c>
      <c r="C307" s="5">
        <v>2</v>
      </c>
      <c r="E307" s="4">
        <v>4</v>
      </c>
    </row>
    <row r="308" spans="1:5" x14ac:dyDescent="0.25">
      <c r="A308">
        <v>307</v>
      </c>
      <c r="B308" s="2">
        <v>1</v>
      </c>
      <c r="C308" s="5">
        <v>2</v>
      </c>
      <c r="E308" s="4">
        <v>4</v>
      </c>
    </row>
    <row r="309" spans="1:5" x14ac:dyDescent="0.25">
      <c r="A309">
        <v>308</v>
      </c>
      <c r="B309" s="2">
        <v>1</v>
      </c>
      <c r="C309" s="5">
        <v>2</v>
      </c>
      <c r="E309" s="4">
        <v>4</v>
      </c>
    </row>
    <row r="310" spans="1:5" x14ac:dyDescent="0.25">
      <c r="A310">
        <v>309</v>
      </c>
      <c r="B310" s="2">
        <v>1</v>
      </c>
      <c r="C310" s="5">
        <v>2</v>
      </c>
      <c r="E310" s="4">
        <v>4</v>
      </c>
    </row>
    <row r="311" spans="1:5" x14ac:dyDescent="0.25">
      <c r="A311">
        <v>310</v>
      </c>
      <c r="C311" s="5">
        <v>2</v>
      </c>
      <c r="E311" s="4">
        <v>4</v>
      </c>
    </row>
    <row r="312" spans="1:5" x14ac:dyDescent="0.25">
      <c r="A312">
        <v>311</v>
      </c>
      <c r="C312" s="5">
        <v>2</v>
      </c>
      <c r="E312" s="4">
        <v>4</v>
      </c>
    </row>
    <row r="313" spans="1:5" x14ac:dyDescent="0.25">
      <c r="A313">
        <v>312</v>
      </c>
      <c r="C313" s="5">
        <v>2</v>
      </c>
      <c r="E313" s="4">
        <v>4</v>
      </c>
    </row>
    <row r="314" spans="1:5" x14ac:dyDescent="0.25">
      <c r="A314">
        <v>313</v>
      </c>
      <c r="C314" s="5">
        <v>2</v>
      </c>
      <c r="E314" s="4">
        <v>4</v>
      </c>
    </row>
    <row r="315" spans="1:5" x14ac:dyDescent="0.25">
      <c r="A315">
        <v>314</v>
      </c>
      <c r="C315" s="5">
        <v>2</v>
      </c>
      <c r="E315" s="4">
        <v>4</v>
      </c>
    </row>
    <row r="316" spans="1:5" x14ac:dyDescent="0.25">
      <c r="A316">
        <v>315</v>
      </c>
      <c r="C316" s="5">
        <v>2</v>
      </c>
      <c r="E316" s="4">
        <v>4</v>
      </c>
    </row>
    <row r="317" spans="1:5" x14ac:dyDescent="0.25">
      <c r="A317">
        <v>316</v>
      </c>
      <c r="C317" s="5">
        <v>2</v>
      </c>
      <c r="E317" s="4">
        <v>4</v>
      </c>
    </row>
    <row r="318" spans="1:5" x14ac:dyDescent="0.25">
      <c r="A318">
        <v>317</v>
      </c>
      <c r="C318" s="5">
        <v>2</v>
      </c>
      <c r="E318" s="4">
        <v>4</v>
      </c>
    </row>
    <row r="319" spans="1:5" x14ac:dyDescent="0.25">
      <c r="A319">
        <v>318</v>
      </c>
      <c r="C319" s="5">
        <v>2</v>
      </c>
      <c r="E319" s="4">
        <v>4</v>
      </c>
    </row>
    <row r="320" spans="1:5" x14ac:dyDescent="0.25">
      <c r="A320">
        <v>319</v>
      </c>
      <c r="C320" s="5">
        <v>2</v>
      </c>
      <c r="D320" s="3">
        <v>3</v>
      </c>
    </row>
    <row r="321" spans="1:5" x14ac:dyDescent="0.25">
      <c r="A321">
        <v>320</v>
      </c>
      <c r="C321" s="5">
        <v>2</v>
      </c>
      <c r="D321" s="3">
        <v>3</v>
      </c>
    </row>
    <row r="322" spans="1:5" x14ac:dyDescent="0.25">
      <c r="A322">
        <v>321</v>
      </c>
      <c r="C322" s="5">
        <v>2</v>
      </c>
      <c r="D322" s="3">
        <v>3</v>
      </c>
    </row>
    <row r="323" spans="1:5" x14ac:dyDescent="0.25">
      <c r="A323">
        <v>322</v>
      </c>
      <c r="C323" s="5">
        <v>2</v>
      </c>
      <c r="D323" s="3">
        <v>3</v>
      </c>
    </row>
    <row r="324" spans="1:5" x14ac:dyDescent="0.25">
      <c r="A324">
        <v>323</v>
      </c>
      <c r="C324" s="5">
        <v>2</v>
      </c>
      <c r="D324" s="3">
        <v>3</v>
      </c>
    </row>
    <row r="325" spans="1:5" x14ac:dyDescent="0.25">
      <c r="A325">
        <v>324</v>
      </c>
      <c r="B325" s="2">
        <v>1</v>
      </c>
      <c r="C325" s="5">
        <v>2</v>
      </c>
      <c r="D325" s="3">
        <v>3</v>
      </c>
    </row>
    <row r="326" spans="1:5" x14ac:dyDescent="0.25">
      <c r="A326">
        <v>325</v>
      </c>
      <c r="B326" s="2">
        <v>1</v>
      </c>
      <c r="C326" s="5">
        <v>2</v>
      </c>
      <c r="D326" s="3">
        <v>3</v>
      </c>
    </row>
    <row r="327" spans="1:5" x14ac:dyDescent="0.25">
      <c r="A327">
        <v>326</v>
      </c>
      <c r="B327" s="2">
        <v>1</v>
      </c>
      <c r="C327" s="5">
        <v>2</v>
      </c>
      <c r="D327" s="3">
        <v>3</v>
      </c>
    </row>
    <row r="328" spans="1:5" x14ac:dyDescent="0.25">
      <c r="A328">
        <v>327</v>
      </c>
      <c r="B328" s="2">
        <v>1</v>
      </c>
      <c r="D328" s="3">
        <v>3</v>
      </c>
    </row>
    <row r="329" spans="1:5" x14ac:dyDescent="0.25">
      <c r="A329">
        <v>328</v>
      </c>
      <c r="B329" s="2">
        <v>1</v>
      </c>
      <c r="D329" s="3">
        <v>3</v>
      </c>
    </row>
    <row r="330" spans="1:5" x14ac:dyDescent="0.25">
      <c r="A330">
        <v>329</v>
      </c>
      <c r="B330" s="2">
        <v>1</v>
      </c>
      <c r="D330" s="3">
        <v>3</v>
      </c>
    </row>
    <row r="331" spans="1:5" x14ac:dyDescent="0.25">
      <c r="A331">
        <v>330</v>
      </c>
      <c r="B331" s="2">
        <v>1</v>
      </c>
      <c r="D331" s="3">
        <v>3</v>
      </c>
      <c r="E331" s="4">
        <v>4</v>
      </c>
    </row>
    <row r="332" spans="1:5" x14ac:dyDescent="0.25">
      <c r="A332">
        <v>331</v>
      </c>
      <c r="B332" s="2">
        <v>1</v>
      </c>
      <c r="D332" s="3">
        <v>3</v>
      </c>
      <c r="E332" s="4">
        <v>4</v>
      </c>
    </row>
    <row r="333" spans="1:5" x14ac:dyDescent="0.25">
      <c r="A333">
        <v>332</v>
      </c>
      <c r="B333" s="2">
        <v>1</v>
      </c>
      <c r="D333" s="3">
        <v>3</v>
      </c>
      <c r="E333" s="4">
        <v>4</v>
      </c>
    </row>
    <row r="334" spans="1:5" x14ac:dyDescent="0.25">
      <c r="A334">
        <v>333</v>
      </c>
      <c r="B334" s="2">
        <v>1</v>
      </c>
      <c r="D334" s="3">
        <v>3</v>
      </c>
      <c r="E334" s="4">
        <v>4</v>
      </c>
    </row>
    <row r="335" spans="1:5" x14ac:dyDescent="0.25">
      <c r="A335">
        <v>334</v>
      </c>
      <c r="B335" s="2">
        <v>1</v>
      </c>
      <c r="D335" s="3">
        <v>3</v>
      </c>
      <c r="E335" s="4">
        <v>4</v>
      </c>
    </row>
    <row r="336" spans="1:5" x14ac:dyDescent="0.25">
      <c r="A336">
        <v>335</v>
      </c>
      <c r="B336" s="2">
        <v>1</v>
      </c>
      <c r="D336" s="3">
        <v>3</v>
      </c>
      <c r="E336" s="4">
        <v>4</v>
      </c>
    </row>
    <row r="337" spans="1:5" x14ac:dyDescent="0.25">
      <c r="A337">
        <v>336</v>
      </c>
      <c r="B337" s="2">
        <v>1</v>
      </c>
      <c r="E337" s="4">
        <v>4</v>
      </c>
    </row>
    <row r="338" spans="1:5" x14ac:dyDescent="0.25">
      <c r="A338">
        <v>337</v>
      </c>
      <c r="B338" s="2">
        <v>1</v>
      </c>
      <c r="E338" s="4">
        <v>4</v>
      </c>
    </row>
    <row r="339" spans="1:5" x14ac:dyDescent="0.25">
      <c r="A339">
        <v>338</v>
      </c>
      <c r="B339" s="2">
        <v>1</v>
      </c>
      <c r="C339" s="5">
        <v>2</v>
      </c>
      <c r="E339" s="4">
        <v>4</v>
      </c>
    </row>
    <row r="340" spans="1:5" x14ac:dyDescent="0.25">
      <c r="A340">
        <v>339</v>
      </c>
      <c r="B340" s="2">
        <v>1</v>
      </c>
      <c r="C340" s="5">
        <v>2</v>
      </c>
      <c r="E340" s="4">
        <v>4</v>
      </c>
    </row>
    <row r="341" spans="1:5" x14ac:dyDescent="0.25">
      <c r="A341">
        <v>340</v>
      </c>
      <c r="B341" s="2">
        <v>1</v>
      </c>
      <c r="C341" s="5">
        <v>2</v>
      </c>
      <c r="E341" s="4">
        <v>4</v>
      </c>
    </row>
    <row r="342" spans="1:5" x14ac:dyDescent="0.25">
      <c r="A342">
        <v>341</v>
      </c>
      <c r="B342" s="2">
        <v>1</v>
      </c>
      <c r="C342" s="5">
        <v>2</v>
      </c>
      <c r="E342" s="4">
        <v>4</v>
      </c>
    </row>
    <row r="343" spans="1:5" x14ac:dyDescent="0.25">
      <c r="A343">
        <v>342</v>
      </c>
      <c r="B343" s="2">
        <v>1</v>
      </c>
      <c r="C343" s="5">
        <v>2</v>
      </c>
      <c r="E343" s="4">
        <v>4</v>
      </c>
    </row>
    <row r="344" spans="1:5" x14ac:dyDescent="0.25">
      <c r="A344">
        <v>343</v>
      </c>
      <c r="B344" s="2">
        <v>1</v>
      </c>
      <c r="C344" s="5">
        <v>2</v>
      </c>
      <c r="E344" s="4">
        <v>4</v>
      </c>
    </row>
    <row r="345" spans="1:5" x14ac:dyDescent="0.25">
      <c r="A345">
        <v>344</v>
      </c>
      <c r="B345" s="2">
        <v>1</v>
      </c>
      <c r="C345" s="5">
        <v>2</v>
      </c>
      <c r="E345" s="4">
        <v>4</v>
      </c>
    </row>
    <row r="346" spans="1:5" x14ac:dyDescent="0.25">
      <c r="A346">
        <v>345</v>
      </c>
      <c r="C346" s="5">
        <v>2</v>
      </c>
      <c r="E346" s="4">
        <v>4</v>
      </c>
    </row>
    <row r="347" spans="1:5" x14ac:dyDescent="0.25">
      <c r="A347">
        <v>346</v>
      </c>
      <c r="C347" s="5">
        <v>2</v>
      </c>
      <c r="E347" s="4">
        <v>4</v>
      </c>
    </row>
    <row r="348" spans="1:5" x14ac:dyDescent="0.25">
      <c r="A348">
        <v>347</v>
      </c>
      <c r="C348" s="5">
        <v>2</v>
      </c>
      <c r="E348" s="4">
        <v>4</v>
      </c>
    </row>
    <row r="349" spans="1:5" x14ac:dyDescent="0.25">
      <c r="A349">
        <v>348</v>
      </c>
      <c r="C349" s="5">
        <v>2</v>
      </c>
      <c r="D349" s="3">
        <v>3</v>
      </c>
      <c r="E349" s="4">
        <v>4</v>
      </c>
    </row>
    <row r="350" spans="1:5" x14ac:dyDescent="0.25">
      <c r="A350">
        <v>349</v>
      </c>
      <c r="C350" s="5">
        <v>2</v>
      </c>
      <c r="D350" s="3">
        <v>3</v>
      </c>
      <c r="E350" s="4">
        <v>4</v>
      </c>
    </row>
    <row r="351" spans="1:5" x14ac:dyDescent="0.25">
      <c r="A351">
        <v>350</v>
      </c>
      <c r="C351" s="5">
        <v>2</v>
      </c>
      <c r="D351" s="3">
        <v>3</v>
      </c>
      <c r="E351" s="4">
        <v>4</v>
      </c>
    </row>
    <row r="352" spans="1:5" x14ac:dyDescent="0.25">
      <c r="A352">
        <v>351</v>
      </c>
      <c r="C352" s="5">
        <v>2</v>
      </c>
      <c r="D352" s="3">
        <v>3</v>
      </c>
      <c r="E352" s="4">
        <v>4</v>
      </c>
    </row>
    <row r="353" spans="1:5" x14ac:dyDescent="0.25">
      <c r="A353">
        <v>352</v>
      </c>
      <c r="C353" s="5">
        <v>2</v>
      </c>
      <c r="D353" s="3">
        <v>3</v>
      </c>
      <c r="E353" s="4">
        <v>4</v>
      </c>
    </row>
    <row r="354" spans="1:5" x14ac:dyDescent="0.25">
      <c r="A354">
        <v>353</v>
      </c>
      <c r="C354" s="5">
        <v>2</v>
      </c>
      <c r="D354" s="3">
        <v>3</v>
      </c>
      <c r="E354" s="4">
        <v>4</v>
      </c>
    </row>
    <row r="355" spans="1:5" x14ac:dyDescent="0.25">
      <c r="A355">
        <v>354</v>
      </c>
      <c r="C355" s="5">
        <v>2</v>
      </c>
      <c r="D355" s="3">
        <v>3</v>
      </c>
      <c r="E355" s="4">
        <v>4</v>
      </c>
    </row>
    <row r="356" spans="1:5" x14ac:dyDescent="0.25">
      <c r="A356">
        <v>355</v>
      </c>
      <c r="C356" s="5">
        <v>2</v>
      </c>
      <c r="D356" s="3">
        <v>3</v>
      </c>
      <c r="E356" s="4">
        <v>4</v>
      </c>
    </row>
    <row r="357" spans="1:5" x14ac:dyDescent="0.25">
      <c r="A357">
        <v>356</v>
      </c>
      <c r="C357" s="5">
        <v>2</v>
      </c>
      <c r="D357" s="3">
        <v>3</v>
      </c>
      <c r="E357" s="4">
        <v>4</v>
      </c>
    </row>
    <row r="358" spans="1:5" x14ac:dyDescent="0.25">
      <c r="A358">
        <v>357</v>
      </c>
      <c r="C358" s="5">
        <v>2</v>
      </c>
      <c r="D358" s="3">
        <v>3</v>
      </c>
      <c r="E358" s="4">
        <v>4</v>
      </c>
    </row>
    <row r="359" spans="1:5" x14ac:dyDescent="0.25">
      <c r="A359">
        <v>358</v>
      </c>
      <c r="C359" s="5">
        <v>2</v>
      </c>
      <c r="D359" s="3">
        <v>3</v>
      </c>
    </row>
    <row r="360" spans="1:5" x14ac:dyDescent="0.25">
      <c r="A360">
        <v>359</v>
      </c>
      <c r="C360" s="5">
        <v>2</v>
      </c>
      <c r="D360" s="3">
        <v>3</v>
      </c>
    </row>
    <row r="361" spans="1:5" x14ac:dyDescent="0.25">
      <c r="A361">
        <v>360</v>
      </c>
      <c r="C361" s="5">
        <v>2</v>
      </c>
      <c r="D361" s="3">
        <v>3</v>
      </c>
    </row>
    <row r="362" spans="1:5" x14ac:dyDescent="0.25">
      <c r="A362">
        <v>361</v>
      </c>
      <c r="B362" s="2">
        <v>1</v>
      </c>
      <c r="C362" s="5">
        <v>2</v>
      </c>
      <c r="D362" s="3">
        <v>3</v>
      </c>
    </row>
    <row r="363" spans="1:5" x14ac:dyDescent="0.25">
      <c r="A363">
        <v>362</v>
      </c>
      <c r="B363" s="2">
        <v>1</v>
      </c>
      <c r="C363" s="5">
        <v>2</v>
      </c>
      <c r="D363" s="3">
        <v>3</v>
      </c>
    </row>
    <row r="364" spans="1:5" x14ac:dyDescent="0.25">
      <c r="A364">
        <v>363</v>
      </c>
      <c r="B364" s="2">
        <v>1</v>
      </c>
      <c r="C364" s="5">
        <v>2</v>
      </c>
      <c r="D364" s="3">
        <v>3</v>
      </c>
    </row>
    <row r="365" spans="1:5" x14ac:dyDescent="0.25">
      <c r="A365">
        <v>364</v>
      </c>
      <c r="B365" s="2">
        <v>1</v>
      </c>
      <c r="C365" s="5">
        <v>2</v>
      </c>
      <c r="D365" s="3">
        <v>3</v>
      </c>
    </row>
    <row r="366" spans="1:5" x14ac:dyDescent="0.25">
      <c r="A366">
        <v>365</v>
      </c>
      <c r="B366" s="2">
        <v>1</v>
      </c>
      <c r="C366" s="5">
        <v>2</v>
      </c>
      <c r="D366" s="3">
        <v>3</v>
      </c>
    </row>
    <row r="367" spans="1:5" x14ac:dyDescent="0.25">
      <c r="A367">
        <v>366</v>
      </c>
      <c r="B367" s="2">
        <v>1</v>
      </c>
      <c r="C367" s="5">
        <v>2</v>
      </c>
      <c r="D367" s="3">
        <v>3</v>
      </c>
    </row>
    <row r="368" spans="1:5" x14ac:dyDescent="0.25">
      <c r="A368">
        <v>367</v>
      </c>
      <c r="B368" s="2">
        <v>1</v>
      </c>
      <c r="D368" s="3">
        <v>3</v>
      </c>
    </row>
    <row r="369" spans="1:5" x14ac:dyDescent="0.25">
      <c r="A369">
        <v>368</v>
      </c>
      <c r="B369" s="2">
        <v>1</v>
      </c>
      <c r="D369" s="3">
        <v>3</v>
      </c>
    </row>
    <row r="370" spans="1:5" x14ac:dyDescent="0.25">
      <c r="A370">
        <v>369</v>
      </c>
      <c r="B370" s="2">
        <v>1</v>
      </c>
      <c r="D370" s="3">
        <v>3</v>
      </c>
    </row>
    <row r="371" spans="1:5" x14ac:dyDescent="0.25">
      <c r="A371">
        <v>370</v>
      </c>
      <c r="B371" s="2">
        <v>1</v>
      </c>
      <c r="D371" s="3">
        <v>3</v>
      </c>
      <c r="E371" s="4">
        <v>4</v>
      </c>
    </row>
    <row r="372" spans="1:5" x14ac:dyDescent="0.25">
      <c r="A372">
        <v>371</v>
      </c>
      <c r="B372" s="2">
        <v>1</v>
      </c>
      <c r="D372" s="3">
        <v>3</v>
      </c>
      <c r="E372" s="4">
        <v>4</v>
      </c>
    </row>
    <row r="373" spans="1:5" x14ac:dyDescent="0.25">
      <c r="A373">
        <v>372</v>
      </c>
      <c r="B373" s="2">
        <v>1</v>
      </c>
      <c r="D373" s="3">
        <v>3</v>
      </c>
      <c r="E373" s="4">
        <v>4</v>
      </c>
    </row>
    <row r="374" spans="1:5" x14ac:dyDescent="0.25">
      <c r="A374">
        <v>373</v>
      </c>
      <c r="B374" s="2">
        <v>1</v>
      </c>
      <c r="D374" s="3">
        <v>3</v>
      </c>
      <c r="E374" s="4">
        <v>4</v>
      </c>
    </row>
    <row r="375" spans="1:5" x14ac:dyDescent="0.25">
      <c r="A375">
        <v>374</v>
      </c>
      <c r="B375" s="2">
        <v>1</v>
      </c>
      <c r="D375" s="3">
        <v>3</v>
      </c>
      <c r="E375" s="4">
        <v>4</v>
      </c>
    </row>
    <row r="376" spans="1:5" x14ac:dyDescent="0.25">
      <c r="A376">
        <v>375</v>
      </c>
      <c r="B376" s="2">
        <v>1</v>
      </c>
      <c r="D376" s="3">
        <v>3</v>
      </c>
      <c r="E376" s="4">
        <v>4</v>
      </c>
    </row>
    <row r="377" spans="1:5" x14ac:dyDescent="0.25">
      <c r="A377">
        <v>376</v>
      </c>
      <c r="B377" s="2">
        <v>1</v>
      </c>
      <c r="D377" s="3">
        <v>3</v>
      </c>
      <c r="E377" s="4">
        <v>4</v>
      </c>
    </row>
    <row r="378" spans="1:5" x14ac:dyDescent="0.25">
      <c r="A378">
        <v>377</v>
      </c>
      <c r="B378" s="2">
        <v>1</v>
      </c>
      <c r="E378" s="4">
        <v>4</v>
      </c>
    </row>
    <row r="379" spans="1:5" x14ac:dyDescent="0.25">
      <c r="A379">
        <v>378</v>
      </c>
      <c r="B379" s="2">
        <v>1</v>
      </c>
      <c r="E379" s="4">
        <v>4</v>
      </c>
    </row>
    <row r="380" spans="1:5" x14ac:dyDescent="0.25">
      <c r="A380">
        <v>379</v>
      </c>
      <c r="B380" s="2">
        <v>1</v>
      </c>
      <c r="E380" s="4">
        <v>4</v>
      </c>
    </row>
    <row r="381" spans="1:5" x14ac:dyDescent="0.25">
      <c r="A381">
        <v>380</v>
      </c>
      <c r="B381" s="2">
        <v>1</v>
      </c>
      <c r="C381" s="5">
        <v>2</v>
      </c>
      <c r="E381" s="4">
        <v>4</v>
      </c>
    </row>
    <row r="382" spans="1:5" x14ac:dyDescent="0.25">
      <c r="A382">
        <v>381</v>
      </c>
      <c r="B382" s="2">
        <v>1</v>
      </c>
      <c r="C382" s="5">
        <v>2</v>
      </c>
      <c r="E382" s="4">
        <v>4</v>
      </c>
    </row>
    <row r="383" spans="1:5" x14ac:dyDescent="0.25">
      <c r="A383">
        <v>382</v>
      </c>
      <c r="B383" s="2">
        <v>1</v>
      </c>
      <c r="C383" s="5">
        <v>2</v>
      </c>
      <c r="E383" s="4">
        <v>4</v>
      </c>
    </row>
    <row r="384" spans="1:5" x14ac:dyDescent="0.25">
      <c r="A384">
        <v>383</v>
      </c>
      <c r="B384" s="2">
        <v>1</v>
      </c>
      <c r="C384" s="5">
        <v>2</v>
      </c>
      <c r="E384" s="4">
        <v>4</v>
      </c>
    </row>
    <row r="385" spans="1:5" x14ac:dyDescent="0.25">
      <c r="A385">
        <v>384</v>
      </c>
      <c r="B385" s="2">
        <v>1</v>
      </c>
      <c r="C385" s="5">
        <v>2</v>
      </c>
      <c r="E385" s="4">
        <v>4</v>
      </c>
    </row>
    <row r="386" spans="1:5" x14ac:dyDescent="0.25">
      <c r="A386">
        <v>385</v>
      </c>
      <c r="B386" s="2">
        <v>1</v>
      </c>
      <c r="C386" s="5">
        <v>2</v>
      </c>
      <c r="E386" s="4">
        <v>4</v>
      </c>
    </row>
    <row r="387" spans="1:5" x14ac:dyDescent="0.25">
      <c r="A387">
        <v>386</v>
      </c>
      <c r="C387" s="5">
        <v>2</v>
      </c>
      <c r="E387" s="4">
        <v>4</v>
      </c>
    </row>
    <row r="388" spans="1:5" x14ac:dyDescent="0.25">
      <c r="A388">
        <v>387</v>
      </c>
      <c r="C388" s="5">
        <v>2</v>
      </c>
      <c r="E388" s="4">
        <v>4</v>
      </c>
    </row>
    <row r="389" spans="1:5" x14ac:dyDescent="0.25">
      <c r="A389">
        <v>388</v>
      </c>
      <c r="C389" s="5">
        <v>2</v>
      </c>
      <c r="E389" s="4">
        <v>4</v>
      </c>
    </row>
    <row r="390" spans="1:5" x14ac:dyDescent="0.25">
      <c r="A390">
        <v>389</v>
      </c>
      <c r="C390" s="5">
        <v>2</v>
      </c>
      <c r="E390" s="4">
        <v>4</v>
      </c>
    </row>
    <row r="391" spans="1:5" x14ac:dyDescent="0.25">
      <c r="A391">
        <v>390</v>
      </c>
      <c r="C391" s="5">
        <v>2</v>
      </c>
      <c r="D391" s="3">
        <v>3</v>
      </c>
      <c r="E391" s="4">
        <v>4</v>
      </c>
    </row>
    <row r="392" spans="1:5" x14ac:dyDescent="0.25">
      <c r="A392">
        <v>391</v>
      </c>
      <c r="C392" s="5">
        <v>2</v>
      </c>
      <c r="D392" s="3">
        <v>3</v>
      </c>
      <c r="E392" s="4">
        <v>4</v>
      </c>
    </row>
    <row r="393" spans="1:5" x14ac:dyDescent="0.25">
      <c r="A393">
        <v>392</v>
      </c>
      <c r="C393" s="5">
        <v>2</v>
      </c>
      <c r="D393" s="3">
        <v>3</v>
      </c>
      <c r="E393" s="4">
        <v>4</v>
      </c>
    </row>
    <row r="394" spans="1:5" x14ac:dyDescent="0.25">
      <c r="A394">
        <v>393</v>
      </c>
      <c r="C394" s="5">
        <v>2</v>
      </c>
      <c r="D394" s="3">
        <v>3</v>
      </c>
      <c r="E394" s="4">
        <v>4</v>
      </c>
    </row>
    <row r="395" spans="1:5" x14ac:dyDescent="0.25">
      <c r="A395">
        <v>394</v>
      </c>
      <c r="C395" s="5">
        <v>2</v>
      </c>
      <c r="D395" s="3">
        <v>3</v>
      </c>
      <c r="E395" s="4">
        <v>4</v>
      </c>
    </row>
    <row r="396" spans="1:5" x14ac:dyDescent="0.25">
      <c r="A396">
        <v>395</v>
      </c>
      <c r="C396" s="5">
        <v>2</v>
      </c>
      <c r="D396" s="3">
        <v>3</v>
      </c>
      <c r="E396" s="4">
        <v>4</v>
      </c>
    </row>
    <row r="397" spans="1:5" x14ac:dyDescent="0.25">
      <c r="A397">
        <v>396</v>
      </c>
      <c r="C397" s="5">
        <v>2</v>
      </c>
      <c r="D397" s="3">
        <v>3</v>
      </c>
    </row>
    <row r="398" spans="1:5" x14ac:dyDescent="0.25">
      <c r="A398">
        <v>397</v>
      </c>
      <c r="C398" s="5">
        <v>2</v>
      </c>
      <c r="D398" s="3">
        <v>3</v>
      </c>
    </row>
    <row r="399" spans="1:5" x14ac:dyDescent="0.25">
      <c r="A399">
        <v>398</v>
      </c>
      <c r="B399" s="2">
        <v>1</v>
      </c>
      <c r="C399" s="5">
        <v>2</v>
      </c>
      <c r="D399" s="3">
        <v>3</v>
      </c>
    </row>
    <row r="400" spans="1:5" x14ac:dyDescent="0.25">
      <c r="A400">
        <v>399</v>
      </c>
      <c r="B400" s="2">
        <v>1</v>
      </c>
      <c r="C400" s="5">
        <v>2</v>
      </c>
      <c r="D400" s="3">
        <v>3</v>
      </c>
    </row>
    <row r="401" spans="1:5" x14ac:dyDescent="0.25">
      <c r="A401">
        <v>400</v>
      </c>
      <c r="B401" s="2">
        <v>1</v>
      </c>
      <c r="C401" s="5">
        <v>2</v>
      </c>
      <c r="D401" s="3">
        <v>3</v>
      </c>
    </row>
    <row r="402" spans="1:5" x14ac:dyDescent="0.25">
      <c r="A402">
        <v>401</v>
      </c>
      <c r="B402" s="2">
        <v>1</v>
      </c>
      <c r="C402" s="5">
        <v>2</v>
      </c>
      <c r="D402" s="3">
        <v>3</v>
      </c>
    </row>
    <row r="403" spans="1:5" x14ac:dyDescent="0.25">
      <c r="A403">
        <v>402</v>
      </c>
      <c r="B403" s="2">
        <v>1</v>
      </c>
      <c r="C403" s="5">
        <v>2</v>
      </c>
      <c r="D403" s="3">
        <v>3</v>
      </c>
    </row>
    <row r="404" spans="1:5" x14ac:dyDescent="0.25">
      <c r="A404">
        <v>403</v>
      </c>
      <c r="B404" s="2">
        <v>1</v>
      </c>
      <c r="D404" s="3">
        <v>3</v>
      </c>
    </row>
    <row r="405" spans="1:5" x14ac:dyDescent="0.25">
      <c r="A405">
        <v>404</v>
      </c>
      <c r="B405" s="2">
        <v>1</v>
      </c>
      <c r="D405" s="3">
        <v>3</v>
      </c>
    </row>
    <row r="406" spans="1:5" x14ac:dyDescent="0.25">
      <c r="A406">
        <v>405</v>
      </c>
      <c r="B406" s="2">
        <v>1</v>
      </c>
      <c r="D406" s="3">
        <v>3</v>
      </c>
    </row>
    <row r="407" spans="1:5" x14ac:dyDescent="0.25">
      <c r="A407">
        <v>406</v>
      </c>
      <c r="B407" s="2">
        <v>1</v>
      </c>
      <c r="D407" s="3">
        <v>3</v>
      </c>
    </row>
    <row r="408" spans="1:5" x14ac:dyDescent="0.25">
      <c r="A408">
        <v>407</v>
      </c>
      <c r="B408" s="2">
        <v>1</v>
      </c>
      <c r="D408" s="3">
        <v>3</v>
      </c>
    </row>
    <row r="409" spans="1:5" x14ac:dyDescent="0.25">
      <c r="A409">
        <v>408</v>
      </c>
      <c r="B409" s="2">
        <v>1</v>
      </c>
      <c r="D409" s="3">
        <v>3</v>
      </c>
    </row>
    <row r="410" spans="1:5" x14ac:dyDescent="0.25">
      <c r="A410">
        <v>409</v>
      </c>
      <c r="B410" s="2">
        <v>1</v>
      </c>
      <c r="D410" s="3">
        <v>3</v>
      </c>
    </row>
    <row r="411" spans="1:5" x14ac:dyDescent="0.25">
      <c r="A411">
        <v>410</v>
      </c>
      <c r="B411" s="2">
        <v>1</v>
      </c>
      <c r="D411" s="3">
        <v>3</v>
      </c>
      <c r="E411" s="4">
        <v>4</v>
      </c>
    </row>
    <row r="412" spans="1:5" x14ac:dyDescent="0.25">
      <c r="A412">
        <v>411</v>
      </c>
      <c r="B412" s="2">
        <v>1</v>
      </c>
      <c r="D412" s="3">
        <v>3</v>
      </c>
      <c r="E412" s="4">
        <v>4</v>
      </c>
    </row>
    <row r="413" spans="1:5" x14ac:dyDescent="0.25">
      <c r="A413">
        <v>412</v>
      </c>
      <c r="B413" s="2">
        <v>1</v>
      </c>
      <c r="D413" s="3">
        <v>3</v>
      </c>
      <c r="E413" s="4">
        <v>4</v>
      </c>
    </row>
    <row r="414" spans="1:5" x14ac:dyDescent="0.25">
      <c r="A414">
        <v>413</v>
      </c>
      <c r="B414" s="2">
        <v>1</v>
      </c>
      <c r="E414" s="4">
        <v>4</v>
      </c>
    </row>
    <row r="415" spans="1:5" x14ac:dyDescent="0.25">
      <c r="A415">
        <v>414</v>
      </c>
      <c r="B415" s="2">
        <v>1</v>
      </c>
      <c r="E415" s="4">
        <v>4</v>
      </c>
    </row>
    <row r="416" spans="1:5" x14ac:dyDescent="0.25">
      <c r="A416">
        <v>415</v>
      </c>
      <c r="B416" s="2">
        <v>1</v>
      </c>
      <c r="E416" s="4">
        <v>4</v>
      </c>
    </row>
    <row r="417" spans="1:5" x14ac:dyDescent="0.25">
      <c r="A417">
        <v>416</v>
      </c>
      <c r="B417" s="2">
        <v>1</v>
      </c>
      <c r="E417" s="4">
        <v>4</v>
      </c>
    </row>
    <row r="418" spans="1:5" x14ac:dyDescent="0.25">
      <c r="A418">
        <v>417</v>
      </c>
      <c r="B418" s="2">
        <v>1</v>
      </c>
      <c r="C418" s="5">
        <v>2</v>
      </c>
      <c r="E418" s="4">
        <v>4</v>
      </c>
    </row>
    <row r="419" spans="1:5" x14ac:dyDescent="0.25">
      <c r="A419">
        <v>418</v>
      </c>
      <c r="B419" s="2">
        <v>1</v>
      </c>
      <c r="C419" s="5">
        <v>2</v>
      </c>
      <c r="E419" s="4">
        <v>4</v>
      </c>
    </row>
    <row r="420" spans="1:5" x14ac:dyDescent="0.25">
      <c r="A420">
        <v>419</v>
      </c>
      <c r="B420" s="2">
        <v>1</v>
      </c>
      <c r="C420" s="5">
        <v>2</v>
      </c>
      <c r="E420" s="4">
        <v>4</v>
      </c>
    </row>
    <row r="421" spans="1:5" x14ac:dyDescent="0.25">
      <c r="A421">
        <v>420</v>
      </c>
      <c r="B421" s="2">
        <v>1</v>
      </c>
      <c r="C421" s="5">
        <v>2</v>
      </c>
      <c r="E421" s="4">
        <v>4</v>
      </c>
    </row>
    <row r="422" spans="1:5" x14ac:dyDescent="0.25">
      <c r="A422">
        <v>421</v>
      </c>
      <c r="C422" s="5">
        <v>2</v>
      </c>
      <c r="E422" s="4">
        <v>4</v>
      </c>
    </row>
    <row r="423" spans="1:5" x14ac:dyDescent="0.25">
      <c r="A423">
        <v>422</v>
      </c>
      <c r="C423" s="5">
        <v>2</v>
      </c>
      <c r="E423" s="4">
        <v>4</v>
      </c>
    </row>
    <row r="424" spans="1:5" x14ac:dyDescent="0.25">
      <c r="A424">
        <v>423</v>
      </c>
      <c r="C424" s="5">
        <v>2</v>
      </c>
      <c r="E424" s="4">
        <v>4</v>
      </c>
    </row>
    <row r="425" spans="1:5" x14ac:dyDescent="0.25">
      <c r="A425">
        <v>424</v>
      </c>
      <c r="C425" s="5">
        <v>2</v>
      </c>
      <c r="E425" s="4">
        <v>4</v>
      </c>
    </row>
    <row r="426" spans="1:5" x14ac:dyDescent="0.25">
      <c r="A426">
        <v>425</v>
      </c>
      <c r="C426" s="5">
        <v>2</v>
      </c>
      <c r="E426" s="4">
        <v>4</v>
      </c>
    </row>
    <row r="427" spans="1:5" x14ac:dyDescent="0.25">
      <c r="A427">
        <v>426</v>
      </c>
      <c r="C427" s="5">
        <v>2</v>
      </c>
      <c r="D427" s="3">
        <v>3</v>
      </c>
      <c r="E427" s="4">
        <v>4</v>
      </c>
    </row>
    <row r="428" spans="1:5" x14ac:dyDescent="0.25">
      <c r="A428">
        <v>427</v>
      </c>
      <c r="C428" s="5">
        <v>2</v>
      </c>
      <c r="D428" s="3">
        <v>3</v>
      </c>
      <c r="E428" s="4">
        <v>4</v>
      </c>
    </row>
    <row r="429" spans="1:5" x14ac:dyDescent="0.25">
      <c r="A429">
        <v>428</v>
      </c>
      <c r="C429" s="5">
        <v>2</v>
      </c>
      <c r="D429" s="3">
        <v>3</v>
      </c>
      <c r="E429" s="4">
        <v>4</v>
      </c>
    </row>
    <row r="430" spans="1:5" x14ac:dyDescent="0.25">
      <c r="A430">
        <v>429</v>
      </c>
      <c r="C430" s="5">
        <v>2</v>
      </c>
      <c r="D430" s="3">
        <v>3</v>
      </c>
      <c r="E430" s="4">
        <v>4</v>
      </c>
    </row>
    <row r="431" spans="1:5" x14ac:dyDescent="0.25">
      <c r="A431">
        <v>430</v>
      </c>
      <c r="C431" s="5">
        <v>2</v>
      </c>
      <c r="D431" s="3">
        <v>3</v>
      </c>
      <c r="E431" s="4">
        <v>4</v>
      </c>
    </row>
    <row r="432" spans="1:5" x14ac:dyDescent="0.25">
      <c r="A432">
        <v>431</v>
      </c>
      <c r="C432" s="5">
        <v>2</v>
      </c>
      <c r="D432" s="3">
        <v>3</v>
      </c>
    </row>
    <row r="433" spans="1:5" x14ac:dyDescent="0.25">
      <c r="A433">
        <v>432</v>
      </c>
      <c r="C433" s="5">
        <v>2</v>
      </c>
      <c r="D433" s="3">
        <v>3</v>
      </c>
    </row>
    <row r="434" spans="1:5" x14ac:dyDescent="0.25">
      <c r="A434">
        <v>433</v>
      </c>
      <c r="C434" s="5">
        <v>2</v>
      </c>
      <c r="D434" s="3">
        <v>3</v>
      </c>
    </row>
    <row r="435" spans="1:5" x14ac:dyDescent="0.25">
      <c r="A435">
        <v>434</v>
      </c>
      <c r="C435" s="5">
        <v>2</v>
      </c>
      <c r="D435" s="3">
        <v>3</v>
      </c>
    </row>
    <row r="436" spans="1:5" x14ac:dyDescent="0.25">
      <c r="A436">
        <v>435</v>
      </c>
      <c r="C436" s="5">
        <v>2</v>
      </c>
      <c r="D436" s="3">
        <v>3</v>
      </c>
    </row>
    <row r="437" spans="1:5" x14ac:dyDescent="0.25">
      <c r="A437">
        <v>436</v>
      </c>
      <c r="B437" s="2">
        <v>1</v>
      </c>
      <c r="C437" s="5">
        <v>2</v>
      </c>
      <c r="D437" s="3">
        <v>3</v>
      </c>
    </row>
    <row r="438" spans="1:5" x14ac:dyDescent="0.25">
      <c r="A438">
        <v>437</v>
      </c>
      <c r="B438" s="2">
        <v>1</v>
      </c>
      <c r="C438" s="5">
        <v>2</v>
      </c>
      <c r="D438" s="3">
        <v>3</v>
      </c>
    </row>
    <row r="439" spans="1:5" x14ac:dyDescent="0.25">
      <c r="A439">
        <v>438</v>
      </c>
      <c r="B439" s="2">
        <v>1</v>
      </c>
      <c r="C439" s="5">
        <v>2</v>
      </c>
      <c r="D439" s="3">
        <v>3</v>
      </c>
    </row>
    <row r="440" spans="1:5" x14ac:dyDescent="0.25">
      <c r="A440">
        <v>439</v>
      </c>
      <c r="B440" s="2">
        <v>1</v>
      </c>
      <c r="C440" s="5">
        <v>2</v>
      </c>
      <c r="D440" s="3">
        <v>3</v>
      </c>
    </row>
    <row r="441" spans="1:5" x14ac:dyDescent="0.25">
      <c r="A441">
        <v>440</v>
      </c>
      <c r="B441" s="2">
        <v>1</v>
      </c>
      <c r="C441" s="5">
        <v>2</v>
      </c>
      <c r="D441" s="3">
        <v>3</v>
      </c>
    </row>
    <row r="442" spans="1:5" x14ac:dyDescent="0.25">
      <c r="A442">
        <v>441</v>
      </c>
      <c r="B442" s="2">
        <v>1</v>
      </c>
      <c r="D442" s="3">
        <v>3</v>
      </c>
    </row>
    <row r="443" spans="1:5" x14ac:dyDescent="0.25">
      <c r="A443">
        <v>442</v>
      </c>
      <c r="B443" s="2">
        <v>1</v>
      </c>
      <c r="D443" s="3">
        <v>3</v>
      </c>
    </row>
    <row r="444" spans="1:5" x14ac:dyDescent="0.25">
      <c r="A444">
        <v>443</v>
      </c>
      <c r="B444" s="2">
        <v>1</v>
      </c>
      <c r="D444" s="3">
        <v>3</v>
      </c>
    </row>
    <row r="445" spans="1:5" x14ac:dyDescent="0.25">
      <c r="A445">
        <v>444</v>
      </c>
      <c r="B445" s="2">
        <v>1</v>
      </c>
      <c r="D445" s="3">
        <v>3</v>
      </c>
    </row>
    <row r="446" spans="1:5" x14ac:dyDescent="0.25">
      <c r="A446">
        <v>445</v>
      </c>
      <c r="B446" s="2">
        <v>1</v>
      </c>
      <c r="D446" s="3">
        <v>3</v>
      </c>
    </row>
    <row r="447" spans="1:5" x14ac:dyDescent="0.25">
      <c r="A447">
        <v>446</v>
      </c>
      <c r="B447" s="2">
        <v>1</v>
      </c>
      <c r="D447" s="3">
        <v>3</v>
      </c>
      <c r="E447" s="4">
        <v>4</v>
      </c>
    </row>
    <row r="448" spans="1:5" x14ac:dyDescent="0.25">
      <c r="A448">
        <v>447</v>
      </c>
      <c r="B448" s="2">
        <v>1</v>
      </c>
      <c r="D448" s="3">
        <v>3</v>
      </c>
      <c r="E448" s="4">
        <v>4</v>
      </c>
    </row>
    <row r="449" spans="1:5" x14ac:dyDescent="0.25">
      <c r="A449">
        <v>448</v>
      </c>
      <c r="B449" s="2">
        <v>1</v>
      </c>
      <c r="D449" s="3">
        <v>3</v>
      </c>
      <c r="E449" s="4">
        <v>4</v>
      </c>
    </row>
    <row r="450" spans="1:5" x14ac:dyDescent="0.25">
      <c r="A450">
        <v>449</v>
      </c>
      <c r="B450" s="2">
        <v>1</v>
      </c>
      <c r="D450" s="3">
        <v>3</v>
      </c>
      <c r="E450" s="4">
        <v>4</v>
      </c>
    </row>
    <row r="451" spans="1:5" x14ac:dyDescent="0.25">
      <c r="A451">
        <v>450</v>
      </c>
      <c r="B451" s="2">
        <v>1</v>
      </c>
      <c r="D451" s="3">
        <v>3</v>
      </c>
      <c r="E451" s="4">
        <v>4</v>
      </c>
    </row>
    <row r="452" spans="1:5" x14ac:dyDescent="0.25">
      <c r="A452">
        <v>451</v>
      </c>
      <c r="B452" s="2">
        <v>1</v>
      </c>
      <c r="D452" s="3">
        <v>3</v>
      </c>
      <c r="E452" s="4">
        <v>4</v>
      </c>
    </row>
    <row r="453" spans="1:5" x14ac:dyDescent="0.25">
      <c r="A453">
        <v>452</v>
      </c>
      <c r="B453" s="2">
        <v>1</v>
      </c>
      <c r="E453" s="4">
        <v>4</v>
      </c>
    </row>
    <row r="454" spans="1:5" x14ac:dyDescent="0.25">
      <c r="A454">
        <v>453</v>
      </c>
      <c r="B454" s="2">
        <v>1</v>
      </c>
      <c r="E454" s="4">
        <v>4</v>
      </c>
    </row>
    <row r="455" spans="1:5" x14ac:dyDescent="0.25">
      <c r="A455">
        <v>454</v>
      </c>
      <c r="B455" s="2">
        <v>1</v>
      </c>
      <c r="E455" s="4">
        <v>4</v>
      </c>
    </row>
    <row r="456" spans="1:5" x14ac:dyDescent="0.25">
      <c r="A456">
        <v>455</v>
      </c>
      <c r="B456" s="2">
        <v>1</v>
      </c>
      <c r="E456" s="4">
        <v>4</v>
      </c>
    </row>
    <row r="457" spans="1:5" x14ac:dyDescent="0.25">
      <c r="A457">
        <v>456</v>
      </c>
      <c r="B457" s="2">
        <v>1</v>
      </c>
      <c r="C457" s="5">
        <v>2</v>
      </c>
      <c r="E457" s="4">
        <v>4</v>
      </c>
    </row>
    <row r="458" spans="1:5" x14ac:dyDescent="0.25">
      <c r="A458">
        <v>457</v>
      </c>
      <c r="B458" s="2">
        <v>1</v>
      </c>
      <c r="C458" s="5">
        <v>2</v>
      </c>
      <c r="E458" s="4">
        <v>4</v>
      </c>
    </row>
    <row r="459" spans="1:5" x14ac:dyDescent="0.25">
      <c r="A459">
        <v>458</v>
      </c>
      <c r="B459" s="2">
        <v>1</v>
      </c>
      <c r="C459" s="5">
        <v>2</v>
      </c>
      <c r="E459" s="4">
        <v>4</v>
      </c>
    </row>
    <row r="460" spans="1:5" x14ac:dyDescent="0.25">
      <c r="A460">
        <v>459</v>
      </c>
      <c r="B460" s="2">
        <v>1</v>
      </c>
      <c r="C460" s="5">
        <v>2</v>
      </c>
      <c r="E460" s="4">
        <v>4</v>
      </c>
    </row>
    <row r="461" spans="1:5" x14ac:dyDescent="0.25">
      <c r="A461">
        <v>460</v>
      </c>
      <c r="B461" s="2">
        <v>1</v>
      </c>
      <c r="C461" s="5">
        <v>2</v>
      </c>
      <c r="E461" s="4">
        <v>4</v>
      </c>
    </row>
    <row r="462" spans="1:5" x14ac:dyDescent="0.25">
      <c r="A462">
        <v>461</v>
      </c>
      <c r="C462" s="5">
        <v>2</v>
      </c>
      <c r="E462" s="4">
        <v>4</v>
      </c>
    </row>
    <row r="463" spans="1:5" x14ac:dyDescent="0.25">
      <c r="A463">
        <v>462</v>
      </c>
      <c r="C463" s="5">
        <v>2</v>
      </c>
      <c r="E463" s="4">
        <v>4</v>
      </c>
    </row>
    <row r="464" spans="1:5" x14ac:dyDescent="0.25">
      <c r="A464">
        <v>463</v>
      </c>
      <c r="C464" s="5">
        <v>2</v>
      </c>
      <c r="E464" s="4">
        <v>4</v>
      </c>
    </row>
    <row r="465" spans="1:5" x14ac:dyDescent="0.25">
      <c r="A465">
        <v>464</v>
      </c>
      <c r="C465" s="5">
        <v>2</v>
      </c>
      <c r="E465" s="4">
        <v>4</v>
      </c>
    </row>
    <row r="466" spans="1:5" x14ac:dyDescent="0.25">
      <c r="A466">
        <v>465</v>
      </c>
      <c r="C466" s="5">
        <v>2</v>
      </c>
      <c r="D466" s="3">
        <v>3</v>
      </c>
      <c r="E466" s="4">
        <v>4</v>
      </c>
    </row>
    <row r="467" spans="1:5" x14ac:dyDescent="0.25">
      <c r="A467">
        <v>466</v>
      </c>
      <c r="C467" s="5">
        <v>2</v>
      </c>
      <c r="D467" s="3">
        <v>3</v>
      </c>
      <c r="E467" s="4">
        <v>4</v>
      </c>
    </row>
    <row r="468" spans="1:5" x14ac:dyDescent="0.25">
      <c r="A468">
        <v>467</v>
      </c>
      <c r="C468" s="5">
        <v>2</v>
      </c>
      <c r="D468" s="3">
        <v>3</v>
      </c>
      <c r="E468" s="4">
        <v>4</v>
      </c>
    </row>
    <row r="469" spans="1:5" x14ac:dyDescent="0.25">
      <c r="A469">
        <v>468</v>
      </c>
      <c r="C469" s="5">
        <v>2</v>
      </c>
      <c r="D469" s="3">
        <v>3</v>
      </c>
      <c r="E469" s="4">
        <v>4</v>
      </c>
    </row>
    <row r="470" spans="1:5" x14ac:dyDescent="0.25">
      <c r="A470">
        <v>469</v>
      </c>
      <c r="C470" s="5">
        <v>2</v>
      </c>
      <c r="D470" s="3">
        <v>3</v>
      </c>
      <c r="E470" s="4">
        <v>4</v>
      </c>
    </row>
    <row r="471" spans="1:5" x14ac:dyDescent="0.25">
      <c r="A471">
        <v>470</v>
      </c>
      <c r="C471" s="5">
        <v>2</v>
      </c>
      <c r="D471" s="3">
        <v>3</v>
      </c>
      <c r="E471" s="4">
        <v>4</v>
      </c>
    </row>
    <row r="472" spans="1:5" x14ac:dyDescent="0.25">
      <c r="A472">
        <v>471</v>
      </c>
      <c r="C472" s="5">
        <v>2</v>
      </c>
      <c r="D472" s="3">
        <v>3</v>
      </c>
    </row>
    <row r="473" spans="1:5" x14ac:dyDescent="0.25">
      <c r="A473">
        <v>472</v>
      </c>
      <c r="C473" s="5">
        <v>2</v>
      </c>
      <c r="D473" s="3">
        <v>3</v>
      </c>
    </row>
    <row r="474" spans="1:5" x14ac:dyDescent="0.25">
      <c r="A474">
        <v>473</v>
      </c>
      <c r="C474" s="5">
        <v>2</v>
      </c>
      <c r="D474" s="3">
        <v>3</v>
      </c>
    </row>
    <row r="475" spans="1:5" x14ac:dyDescent="0.25">
      <c r="A475">
        <v>474</v>
      </c>
      <c r="B475" s="2">
        <v>1</v>
      </c>
      <c r="C475" s="5">
        <v>2</v>
      </c>
      <c r="D475" s="3">
        <v>3</v>
      </c>
    </row>
    <row r="476" spans="1:5" x14ac:dyDescent="0.25">
      <c r="A476">
        <v>475</v>
      </c>
      <c r="B476" s="2">
        <v>1</v>
      </c>
      <c r="C476" s="5">
        <v>2</v>
      </c>
      <c r="D476" s="3">
        <v>3</v>
      </c>
    </row>
    <row r="477" spans="1:5" x14ac:dyDescent="0.25">
      <c r="A477">
        <v>476</v>
      </c>
      <c r="B477" s="2">
        <v>1</v>
      </c>
      <c r="C477" s="5">
        <v>2</v>
      </c>
      <c r="D477" s="3">
        <v>3</v>
      </c>
    </row>
    <row r="478" spans="1:5" x14ac:dyDescent="0.25">
      <c r="A478">
        <v>477</v>
      </c>
      <c r="B478" s="2">
        <v>1</v>
      </c>
      <c r="C478" s="5">
        <v>2</v>
      </c>
      <c r="D478" s="3">
        <v>3</v>
      </c>
    </row>
    <row r="479" spans="1:5" x14ac:dyDescent="0.25">
      <c r="A479">
        <v>478</v>
      </c>
      <c r="B479" s="2">
        <v>1</v>
      </c>
      <c r="C479" s="5">
        <v>2</v>
      </c>
      <c r="D479" s="3">
        <v>3</v>
      </c>
    </row>
    <row r="480" spans="1:5" x14ac:dyDescent="0.25">
      <c r="A480">
        <v>479</v>
      </c>
      <c r="B480" s="2">
        <v>1</v>
      </c>
      <c r="C480" s="5">
        <v>2</v>
      </c>
      <c r="D480" s="3">
        <v>3</v>
      </c>
    </row>
    <row r="481" spans="1:5" x14ac:dyDescent="0.25">
      <c r="A481">
        <v>480</v>
      </c>
      <c r="B481" s="2">
        <v>1</v>
      </c>
      <c r="C481" s="5">
        <v>2</v>
      </c>
      <c r="D481" s="3">
        <v>3</v>
      </c>
    </row>
    <row r="482" spans="1:5" x14ac:dyDescent="0.25">
      <c r="A482">
        <v>481</v>
      </c>
      <c r="B482" s="2">
        <v>1</v>
      </c>
      <c r="D482" s="3">
        <v>3</v>
      </c>
    </row>
    <row r="483" spans="1:5" x14ac:dyDescent="0.25">
      <c r="A483">
        <v>482</v>
      </c>
      <c r="B483" s="2">
        <v>1</v>
      </c>
      <c r="D483" s="3">
        <v>3</v>
      </c>
    </row>
    <row r="484" spans="1:5" x14ac:dyDescent="0.25">
      <c r="A484">
        <v>483</v>
      </c>
      <c r="B484" s="2">
        <v>1</v>
      </c>
      <c r="D484" s="3">
        <v>3</v>
      </c>
    </row>
    <row r="485" spans="1:5" x14ac:dyDescent="0.25">
      <c r="A485">
        <v>484</v>
      </c>
      <c r="B485" s="2">
        <v>1</v>
      </c>
      <c r="D485" s="3">
        <v>3</v>
      </c>
    </row>
    <row r="486" spans="1:5" x14ac:dyDescent="0.25">
      <c r="A486">
        <v>485</v>
      </c>
      <c r="B486" s="2">
        <v>1</v>
      </c>
      <c r="D486" s="3">
        <v>3</v>
      </c>
    </row>
    <row r="487" spans="1:5" x14ac:dyDescent="0.25">
      <c r="A487">
        <v>486</v>
      </c>
      <c r="B487" s="2">
        <v>1</v>
      </c>
      <c r="D487" s="3">
        <v>3</v>
      </c>
      <c r="E487" s="4">
        <v>4</v>
      </c>
    </row>
    <row r="488" spans="1:5" x14ac:dyDescent="0.25">
      <c r="A488">
        <v>487</v>
      </c>
      <c r="B488" s="2">
        <v>1</v>
      </c>
      <c r="D488" s="3">
        <v>3</v>
      </c>
      <c r="E488" s="4">
        <v>4</v>
      </c>
    </row>
    <row r="489" spans="1:5" x14ac:dyDescent="0.25">
      <c r="A489">
        <v>488</v>
      </c>
      <c r="B489" s="2">
        <v>1</v>
      </c>
      <c r="D489" s="3">
        <v>3</v>
      </c>
      <c r="E489" s="4">
        <v>4</v>
      </c>
    </row>
    <row r="490" spans="1:5" x14ac:dyDescent="0.25">
      <c r="A490">
        <v>489</v>
      </c>
      <c r="B490" s="2">
        <v>1</v>
      </c>
      <c r="D490" s="3">
        <v>3</v>
      </c>
      <c r="E490" s="4">
        <v>4</v>
      </c>
    </row>
    <row r="491" spans="1:5" x14ac:dyDescent="0.25">
      <c r="A491">
        <v>490</v>
      </c>
      <c r="B491" s="2">
        <v>1</v>
      </c>
      <c r="D491" s="3">
        <v>3</v>
      </c>
      <c r="E491" s="4">
        <v>4</v>
      </c>
    </row>
    <row r="492" spans="1:5" x14ac:dyDescent="0.25">
      <c r="A492">
        <v>491</v>
      </c>
      <c r="B492" s="2">
        <v>1</v>
      </c>
      <c r="E492" s="4">
        <v>4</v>
      </c>
    </row>
    <row r="493" spans="1:5" x14ac:dyDescent="0.25">
      <c r="A493">
        <v>492</v>
      </c>
      <c r="B493" s="2">
        <v>1</v>
      </c>
      <c r="E493" s="4">
        <v>4</v>
      </c>
    </row>
    <row r="494" spans="1:5" x14ac:dyDescent="0.25">
      <c r="A494">
        <v>493</v>
      </c>
      <c r="B494" s="2">
        <v>1</v>
      </c>
      <c r="E494" s="4">
        <v>4</v>
      </c>
    </row>
    <row r="495" spans="1:5" x14ac:dyDescent="0.25">
      <c r="A495">
        <v>494</v>
      </c>
      <c r="B495" s="2">
        <v>1</v>
      </c>
      <c r="C495" s="5">
        <v>2</v>
      </c>
      <c r="E495" s="4">
        <v>4</v>
      </c>
    </row>
    <row r="496" spans="1:5" x14ac:dyDescent="0.25">
      <c r="A496">
        <v>495</v>
      </c>
      <c r="B496" s="2">
        <v>1</v>
      </c>
      <c r="C496" s="5">
        <v>2</v>
      </c>
      <c r="E496" s="4">
        <v>4</v>
      </c>
    </row>
    <row r="497" spans="1:5" x14ac:dyDescent="0.25">
      <c r="A497">
        <v>496</v>
      </c>
      <c r="B497" s="2">
        <v>1</v>
      </c>
      <c r="C497" s="5">
        <v>2</v>
      </c>
      <c r="E497" s="4">
        <v>4</v>
      </c>
    </row>
    <row r="498" spans="1:5" x14ac:dyDescent="0.25">
      <c r="A498">
        <v>497</v>
      </c>
      <c r="B498" s="2">
        <v>1</v>
      </c>
      <c r="C498" s="5">
        <v>2</v>
      </c>
      <c r="E498" s="4">
        <v>4</v>
      </c>
    </row>
    <row r="499" spans="1:5" x14ac:dyDescent="0.25">
      <c r="A499">
        <v>498</v>
      </c>
      <c r="B499" s="2">
        <v>1</v>
      </c>
      <c r="C499" s="5">
        <v>2</v>
      </c>
      <c r="E499" s="4">
        <v>4</v>
      </c>
    </row>
    <row r="500" spans="1:5" x14ac:dyDescent="0.25">
      <c r="A500">
        <v>499</v>
      </c>
      <c r="B500" s="2">
        <v>1</v>
      </c>
      <c r="C500" s="5">
        <v>2</v>
      </c>
      <c r="E500" s="4">
        <v>4</v>
      </c>
    </row>
    <row r="501" spans="1:5" x14ac:dyDescent="0.25">
      <c r="A501">
        <v>500</v>
      </c>
      <c r="C501" s="5">
        <v>2</v>
      </c>
      <c r="E501" s="4">
        <v>4</v>
      </c>
    </row>
    <row r="502" spans="1:5" x14ac:dyDescent="0.25">
      <c r="A502">
        <v>501</v>
      </c>
      <c r="C502" s="5">
        <v>2</v>
      </c>
      <c r="E502" s="4">
        <v>4</v>
      </c>
    </row>
    <row r="503" spans="1:5" x14ac:dyDescent="0.25">
      <c r="A503">
        <v>502</v>
      </c>
      <c r="C503" s="5">
        <v>2</v>
      </c>
      <c r="E503" s="4">
        <v>4</v>
      </c>
    </row>
    <row r="504" spans="1:5" x14ac:dyDescent="0.25">
      <c r="A504">
        <v>503</v>
      </c>
      <c r="C504" s="5">
        <v>2</v>
      </c>
      <c r="E504" s="4">
        <v>4</v>
      </c>
    </row>
    <row r="505" spans="1:5" x14ac:dyDescent="0.25">
      <c r="A505">
        <v>504</v>
      </c>
      <c r="C505" s="5">
        <v>2</v>
      </c>
      <c r="D505" s="3">
        <v>3</v>
      </c>
      <c r="E505" s="4">
        <v>4</v>
      </c>
    </row>
    <row r="506" spans="1:5" x14ac:dyDescent="0.25">
      <c r="A506">
        <v>505</v>
      </c>
      <c r="C506" s="5">
        <v>2</v>
      </c>
      <c r="D506" s="3">
        <v>3</v>
      </c>
      <c r="E506" s="4">
        <v>4</v>
      </c>
    </row>
    <row r="507" spans="1:5" x14ac:dyDescent="0.25">
      <c r="A507">
        <v>506</v>
      </c>
      <c r="C507" s="5">
        <v>2</v>
      </c>
      <c r="D507" s="3">
        <v>3</v>
      </c>
      <c r="E507" s="4">
        <v>4</v>
      </c>
    </row>
    <row r="508" spans="1:5" x14ac:dyDescent="0.25">
      <c r="A508">
        <v>507</v>
      </c>
      <c r="C508" s="5">
        <v>2</v>
      </c>
      <c r="D508" s="3">
        <v>3</v>
      </c>
      <c r="E508" s="4">
        <v>4</v>
      </c>
    </row>
    <row r="509" spans="1:5" x14ac:dyDescent="0.25">
      <c r="A509">
        <v>508</v>
      </c>
      <c r="C509" s="5">
        <v>2</v>
      </c>
      <c r="D509" s="3">
        <v>3</v>
      </c>
      <c r="E509" s="4">
        <v>4</v>
      </c>
    </row>
    <row r="510" spans="1:5" x14ac:dyDescent="0.25">
      <c r="A510">
        <v>509</v>
      </c>
      <c r="C510" s="5">
        <v>2</v>
      </c>
      <c r="D510" s="3">
        <v>3</v>
      </c>
      <c r="E510" s="4">
        <v>4</v>
      </c>
    </row>
    <row r="511" spans="1:5" x14ac:dyDescent="0.25">
      <c r="A511">
        <v>510</v>
      </c>
      <c r="C511" s="5">
        <v>2</v>
      </c>
      <c r="D511" s="3">
        <v>3</v>
      </c>
      <c r="E511" s="4">
        <v>4</v>
      </c>
    </row>
    <row r="512" spans="1:5" x14ac:dyDescent="0.25">
      <c r="A512">
        <v>511</v>
      </c>
      <c r="C512" s="5">
        <v>2</v>
      </c>
      <c r="D512" s="3">
        <v>3</v>
      </c>
      <c r="E512" s="4">
        <v>4</v>
      </c>
    </row>
    <row r="513" spans="1:6" x14ac:dyDescent="0.25">
      <c r="A513">
        <v>512</v>
      </c>
      <c r="B513" s="2">
        <v>1</v>
      </c>
      <c r="C513" s="5">
        <v>2</v>
      </c>
      <c r="D513" s="3">
        <v>3</v>
      </c>
      <c r="E513" s="4">
        <v>4</v>
      </c>
    </row>
    <row r="514" spans="1:6" x14ac:dyDescent="0.25">
      <c r="A514">
        <v>513</v>
      </c>
      <c r="B514" s="2">
        <v>1</v>
      </c>
      <c r="C514" s="5">
        <v>2</v>
      </c>
      <c r="D514" s="3">
        <v>3</v>
      </c>
    </row>
    <row r="515" spans="1:6" x14ac:dyDescent="0.25">
      <c r="A515">
        <v>514</v>
      </c>
      <c r="B515" s="2">
        <v>1</v>
      </c>
      <c r="C515" s="5">
        <v>2</v>
      </c>
      <c r="D515" s="3">
        <v>3</v>
      </c>
    </row>
    <row r="516" spans="1:6" x14ac:dyDescent="0.25">
      <c r="A516">
        <v>515</v>
      </c>
      <c r="B516" s="2">
        <v>1</v>
      </c>
      <c r="C516" s="5">
        <v>2</v>
      </c>
      <c r="D516" s="3">
        <v>3</v>
      </c>
    </row>
    <row r="517" spans="1:6" x14ac:dyDescent="0.25">
      <c r="A517">
        <v>516</v>
      </c>
      <c r="B517" s="2">
        <v>1</v>
      </c>
      <c r="C517" s="5">
        <v>2</v>
      </c>
      <c r="D517" s="3">
        <v>3</v>
      </c>
    </row>
    <row r="518" spans="1:6" x14ac:dyDescent="0.25">
      <c r="A518">
        <v>517</v>
      </c>
      <c r="B518" s="2">
        <v>1</v>
      </c>
      <c r="C518" s="5">
        <v>2</v>
      </c>
      <c r="D518" s="3">
        <v>3</v>
      </c>
    </row>
    <row r="519" spans="1:6" x14ac:dyDescent="0.25">
      <c r="A519">
        <v>518</v>
      </c>
      <c r="B519" s="2">
        <v>1</v>
      </c>
      <c r="C519" s="5">
        <v>2</v>
      </c>
      <c r="D519" s="3">
        <v>3</v>
      </c>
    </row>
    <row r="520" spans="1:6" x14ac:dyDescent="0.25">
      <c r="A520">
        <v>519</v>
      </c>
      <c r="B520" s="2">
        <v>1</v>
      </c>
      <c r="C520" s="5">
        <v>2</v>
      </c>
      <c r="D520" s="3">
        <v>3</v>
      </c>
    </row>
    <row r="521" spans="1:6" x14ac:dyDescent="0.25">
      <c r="A521">
        <v>520</v>
      </c>
      <c r="B521" s="2">
        <v>1</v>
      </c>
      <c r="C521" s="5">
        <v>2</v>
      </c>
      <c r="D521" s="3">
        <v>3</v>
      </c>
    </row>
    <row r="522" spans="1:6" x14ac:dyDescent="0.25">
      <c r="A522">
        <v>521</v>
      </c>
      <c r="B522" s="2">
        <v>1</v>
      </c>
      <c r="C522" s="5">
        <v>2</v>
      </c>
      <c r="D522" s="3">
        <v>3</v>
      </c>
    </row>
    <row r="523" spans="1:6" x14ac:dyDescent="0.25">
      <c r="A523">
        <v>522</v>
      </c>
      <c r="B523" s="2">
        <v>1</v>
      </c>
      <c r="D523" s="3">
        <v>3</v>
      </c>
    </row>
    <row r="524" spans="1:6" x14ac:dyDescent="0.25">
      <c r="A524">
        <v>523</v>
      </c>
      <c r="B524" s="2">
        <v>1</v>
      </c>
      <c r="D524" s="3">
        <v>3</v>
      </c>
    </row>
    <row r="525" spans="1:6" x14ac:dyDescent="0.25">
      <c r="A525">
        <v>524</v>
      </c>
      <c r="B525" s="2">
        <v>1</v>
      </c>
      <c r="D525" s="3">
        <v>3</v>
      </c>
    </row>
    <row r="526" spans="1:6" x14ac:dyDescent="0.25">
      <c r="A526">
        <v>525</v>
      </c>
      <c r="B526" s="2">
        <v>1</v>
      </c>
      <c r="D526" s="3">
        <v>3</v>
      </c>
      <c r="E526" s="4">
        <v>4</v>
      </c>
    </row>
    <row r="527" spans="1:6" x14ac:dyDescent="0.25">
      <c r="A527">
        <v>526</v>
      </c>
      <c r="B527" s="2">
        <v>1</v>
      </c>
      <c r="D527" s="3">
        <v>3</v>
      </c>
      <c r="E527" s="4">
        <v>4</v>
      </c>
    </row>
    <row r="528" spans="1:6" x14ac:dyDescent="0.25">
      <c r="A528">
        <v>527</v>
      </c>
      <c r="B528" s="2">
        <v>1</v>
      </c>
      <c r="D528" s="3">
        <v>3</v>
      </c>
      <c r="E528" s="4">
        <v>4</v>
      </c>
      <c r="F528" t="s">
        <v>22</v>
      </c>
    </row>
    <row r="529" spans="1:6" x14ac:dyDescent="0.25">
      <c r="A529">
        <v>528</v>
      </c>
    </row>
    <row r="530" spans="1:6" x14ac:dyDescent="0.25">
      <c r="A530">
        <v>529</v>
      </c>
      <c r="F530" t="s">
        <v>22</v>
      </c>
    </row>
    <row r="531" spans="1:6" x14ac:dyDescent="0.25">
      <c r="A531">
        <v>530</v>
      </c>
      <c r="B531" s="2">
        <v>1</v>
      </c>
    </row>
    <row r="532" spans="1:6" x14ac:dyDescent="0.25">
      <c r="A532">
        <v>531</v>
      </c>
      <c r="B532" s="2">
        <v>1</v>
      </c>
    </row>
    <row r="533" spans="1:6" x14ac:dyDescent="0.25">
      <c r="A533">
        <v>532</v>
      </c>
      <c r="B533" s="2">
        <v>1</v>
      </c>
    </row>
    <row r="534" spans="1:6" x14ac:dyDescent="0.25">
      <c r="A534">
        <v>533</v>
      </c>
      <c r="B534" s="2">
        <v>1</v>
      </c>
    </row>
    <row r="535" spans="1:6" x14ac:dyDescent="0.25">
      <c r="A535">
        <v>534</v>
      </c>
      <c r="B535" s="2">
        <v>1</v>
      </c>
    </row>
    <row r="536" spans="1:6" x14ac:dyDescent="0.25">
      <c r="A536">
        <v>535</v>
      </c>
      <c r="B536" s="2">
        <v>1</v>
      </c>
      <c r="D536" s="3">
        <v>3</v>
      </c>
    </row>
    <row r="537" spans="1:6" x14ac:dyDescent="0.25">
      <c r="A537">
        <v>536</v>
      </c>
      <c r="B537" s="2">
        <v>1</v>
      </c>
      <c r="D537" s="3">
        <v>3</v>
      </c>
    </row>
    <row r="538" spans="1:6" x14ac:dyDescent="0.25">
      <c r="A538">
        <v>537</v>
      </c>
      <c r="B538" s="2">
        <v>1</v>
      </c>
      <c r="D538" s="3">
        <v>3</v>
      </c>
    </row>
    <row r="539" spans="1:6" x14ac:dyDescent="0.25">
      <c r="A539">
        <v>538</v>
      </c>
      <c r="B539" s="2">
        <v>1</v>
      </c>
      <c r="D539" s="3">
        <v>3</v>
      </c>
    </row>
    <row r="540" spans="1:6" x14ac:dyDescent="0.25">
      <c r="A540">
        <v>539</v>
      </c>
      <c r="B540" s="2">
        <v>1</v>
      </c>
      <c r="D540" s="3">
        <v>3</v>
      </c>
    </row>
    <row r="541" spans="1:6" x14ac:dyDescent="0.25">
      <c r="A541">
        <v>540</v>
      </c>
      <c r="B541" s="2">
        <v>1</v>
      </c>
      <c r="D541" s="3">
        <v>3</v>
      </c>
    </row>
    <row r="542" spans="1:6" x14ac:dyDescent="0.25">
      <c r="A542">
        <v>541</v>
      </c>
      <c r="B542" s="2">
        <v>1</v>
      </c>
      <c r="D542" s="3">
        <v>3</v>
      </c>
    </row>
    <row r="543" spans="1:6" x14ac:dyDescent="0.25">
      <c r="A543">
        <v>542</v>
      </c>
      <c r="B543" s="2">
        <v>1</v>
      </c>
      <c r="D543" s="3">
        <v>3</v>
      </c>
    </row>
    <row r="544" spans="1:6" x14ac:dyDescent="0.25">
      <c r="A544">
        <v>543</v>
      </c>
      <c r="B544" s="2">
        <v>1</v>
      </c>
      <c r="D544" s="3">
        <v>3</v>
      </c>
    </row>
    <row r="545" spans="1:5" x14ac:dyDescent="0.25">
      <c r="A545">
        <v>544</v>
      </c>
      <c r="B545" s="2">
        <v>1</v>
      </c>
      <c r="D545" s="3">
        <v>3</v>
      </c>
    </row>
    <row r="546" spans="1:5" x14ac:dyDescent="0.25">
      <c r="A546">
        <v>545</v>
      </c>
      <c r="B546" s="2">
        <v>1</v>
      </c>
      <c r="D546" s="3">
        <v>3</v>
      </c>
    </row>
    <row r="547" spans="1:5" x14ac:dyDescent="0.25">
      <c r="A547">
        <v>546</v>
      </c>
      <c r="B547" s="2">
        <v>1</v>
      </c>
      <c r="D547" s="3">
        <v>3</v>
      </c>
    </row>
    <row r="548" spans="1:5" x14ac:dyDescent="0.25">
      <c r="A548">
        <v>547</v>
      </c>
      <c r="B548" s="2">
        <v>1</v>
      </c>
      <c r="D548" s="3">
        <v>3</v>
      </c>
    </row>
    <row r="549" spans="1:5" x14ac:dyDescent="0.25">
      <c r="A549">
        <v>548</v>
      </c>
      <c r="B549" s="2">
        <v>1</v>
      </c>
      <c r="D549" s="3">
        <v>3</v>
      </c>
    </row>
    <row r="550" spans="1:5" x14ac:dyDescent="0.25">
      <c r="A550">
        <v>549</v>
      </c>
      <c r="B550" s="2">
        <v>1</v>
      </c>
      <c r="D550" s="3">
        <v>3</v>
      </c>
    </row>
    <row r="551" spans="1:5" x14ac:dyDescent="0.25">
      <c r="A551">
        <v>550</v>
      </c>
      <c r="B551" s="2">
        <v>1</v>
      </c>
      <c r="C551" s="5">
        <v>2</v>
      </c>
      <c r="D551" s="3">
        <v>3</v>
      </c>
    </row>
    <row r="552" spans="1:5" x14ac:dyDescent="0.25">
      <c r="A552">
        <v>551</v>
      </c>
      <c r="B552" s="2">
        <v>1</v>
      </c>
      <c r="C552" s="5">
        <v>2</v>
      </c>
      <c r="D552" s="3">
        <v>3</v>
      </c>
    </row>
    <row r="553" spans="1:5" x14ac:dyDescent="0.25">
      <c r="A553">
        <v>552</v>
      </c>
      <c r="B553" s="2">
        <v>1</v>
      </c>
      <c r="C553" s="5">
        <v>2</v>
      </c>
      <c r="D553" s="3">
        <v>3</v>
      </c>
    </row>
    <row r="554" spans="1:5" x14ac:dyDescent="0.25">
      <c r="A554">
        <v>553</v>
      </c>
      <c r="B554" s="2">
        <v>1</v>
      </c>
      <c r="C554" s="5">
        <v>2</v>
      </c>
      <c r="D554" s="3">
        <v>3</v>
      </c>
    </row>
    <row r="555" spans="1:5" x14ac:dyDescent="0.25">
      <c r="A555">
        <v>554</v>
      </c>
      <c r="B555" s="2">
        <v>1</v>
      </c>
      <c r="C555" s="5">
        <v>2</v>
      </c>
      <c r="D555" s="3">
        <v>3</v>
      </c>
    </row>
    <row r="556" spans="1:5" x14ac:dyDescent="0.25">
      <c r="A556">
        <v>555</v>
      </c>
      <c r="B556" s="2">
        <v>1</v>
      </c>
      <c r="C556" s="5">
        <v>2</v>
      </c>
      <c r="D556" s="3">
        <v>3</v>
      </c>
    </row>
    <row r="557" spans="1:5" x14ac:dyDescent="0.25">
      <c r="A557">
        <v>556</v>
      </c>
      <c r="B557" s="2">
        <v>1</v>
      </c>
      <c r="C557" s="5">
        <v>2</v>
      </c>
      <c r="D557" s="3">
        <v>3</v>
      </c>
    </row>
    <row r="558" spans="1:5" x14ac:dyDescent="0.25">
      <c r="A558">
        <v>557</v>
      </c>
      <c r="B558" s="2">
        <v>1</v>
      </c>
      <c r="C558" s="5">
        <v>2</v>
      </c>
      <c r="D558" s="3">
        <v>3</v>
      </c>
    </row>
    <row r="559" spans="1:5" x14ac:dyDescent="0.25">
      <c r="A559">
        <v>558</v>
      </c>
      <c r="C559" s="5">
        <v>2</v>
      </c>
      <c r="D559" s="3">
        <v>3</v>
      </c>
    </row>
    <row r="560" spans="1:5" x14ac:dyDescent="0.25">
      <c r="A560">
        <v>559</v>
      </c>
      <c r="C560" s="5">
        <v>2</v>
      </c>
      <c r="D560" s="3">
        <v>3</v>
      </c>
      <c r="E560" s="4">
        <v>4</v>
      </c>
    </row>
    <row r="561" spans="1:5" x14ac:dyDescent="0.25">
      <c r="A561">
        <v>560</v>
      </c>
      <c r="C561" s="5">
        <v>2</v>
      </c>
      <c r="D561" s="3">
        <v>3</v>
      </c>
      <c r="E561" s="4">
        <v>4</v>
      </c>
    </row>
    <row r="562" spans="1:5" x14ac:dyDescent="0.25">
      <c r="A562">
        <v>561</v>
      </c>
      <c r="C562" s="5">
        <v>2</v>
      </c>
      <c r="D562" s="3">
        <v>3</v>
      </c>
      <c r="E562" s="4">
        <v>4</v>
      </c>
    </row>
    <row r="563" spans="1:5" x14ac:dyDescent="0.25">
      <c r="A563">
        <v>562</v>
      </c>
      <c r="C563" s="5">
        <v>2</v>
      </c>
      <c r="D563" s="3">
        <v>3</v>
      </c>
      <c r="E563" s="4">
        <v>4</v>
      </c>
    </row>
    <row r="564" spans="1:5" x14ac:dyDescent="0.25">
      <c r="A564">
        <v>563</v>
      </c>
      <c r="C564" s="5">
        <v>2</v>
      </c>
      <c r="D564" s="3">
        <v>3</v>
      </c>
      <c r="E564" s="4">
        <v>4</v>
      </c>
    </row>
    <row r="565" spans="1:5" x14ac:dyDescent="0.25">
      <c r="A565">
        <v>564</v>
      </c>
      <c r="C565" s="5">
        <v>2</v>
      </c>
      <c r="D565" s="3">
        <v>3</v>
      </c>
      <c r="E565" s="4">
        <v>4</v>
      </c>
    </row>
    <row r="566" spans="1:5" x14ac:dyDescent="0.25">
      <c r="A566">
        <v>565</v>
      </c>
      <c r="C566" s="5">
        <v>2</v>
      </c>
      <c r="D566" s="3">
        <v>3</v>
      </c>
      <c r="E566" s="4">
        <v>4</v>
      </c>
    </row>
    <row r="567" spans="1:5" x14ac:dyDescent="0.25">
      <c r="A567">
        <v>566</v>
      </c>
      <c r="B567" s="2">
        <v>1</v>
      </c>
      <c r="C567" s="5">
        <v>2</v>
      </c>
      <c r="D567" s="3">
        <v>3</v>
      </c>
      <c r="E567" s="4">
        <v>4</v>
      </c>
    </row>
    <row r="568" spans="1:5" x14ac:dyDescent="0.25">
      <c r="A568">
        <v>567</v>
      </c>
      <c r="B568" s="2">
        <v>1</v>
      </c>
      <c r="C568" s="5">
        <v>2</v>
      </c>
      <c r="E568" s="4">
        <v>4</v>
      </c>
    </row>
    <row r="569" spans="1:5" x14ac:dyDescent="0.25">
      <c r="A569">
        <v>568</v>
      </c>
      <c r="B569" s="2">
        <v>1</v>
      </c>
      <c r="C569" s="5">
        <v>2</v>
      </c>
      <c r="E569" s="4">
        <v>4</v>
      </c>
    </row>
    <row r="570" spans="1:5" x14ac:dyDescent="0.25">
      <c r="A570">
        <v>569</v>
      </c>
      <c r="B570" s="2">
        <v>1</v>
      </c>
      <c r="C570" s="5">
        <v>2</v>
      </c>
      <c r="E570" s="4">
        <v>4</v>
      </c>
    </row>
    <row r="571" spans="1:5" x14ac:dyDescent="0.25">
      <c r="A571">
        <v>570</v>
      </c>
      <c r="B571" s="2">
        <v>1</v>
      </c>
      <c r="C571" s="5">
        <v>2</v>
      </c>
      <c r="E571" s="4">
        <v>4</v>
      </c>
    </row>
    <row r="572" spans="1:5" x14ac:dyDescent="0.25">
      <c r="A572">
        <v>571</v>
      </c>
      <c r="B572" s="2">
        <v>1</v>
      </c>
      <c r="C572" s="5">
        <v>2</v>
      </c>
      <c r="E572" s="4">
        <v>4</v>
      </c>
    </row>
    <row r="573" spans="1:5" x14ac:dyDescent="0.25">
      <c r="A573">
        <v>572</v>
      </c>
      <c r="B573" s="2">
        <v>1</v>
      </c>
      <c r="C573" s="5">
        <v>2</v>
      </c>
      <c r="E573" s="4">
        <v>4</v>
      </c>
    </row>
    <row r="574" spans="1:5" x14ac:dyDescent="0.25">
      <c r="A574">
        <v>573</v>
      </c>
      <c r="B574" s="2">
        <v>1</v>
      </c>
      <c r="E574" s="4">
        <v>4</v>
      </c>
    </row>
    <row r="575" spans="1:5" x14ac:dyDescent="0.25">
      <c r="A575">
        <v>574</v>
      </c>
      <c r="B575" s="2">
        <v>1</v>
      </c>
      <c r="E575" s="4">
        <v>4</v>
      </c>
    </row>
    <row r="576" spans="1:5" x14ac:dyDescent="0.25">
      <c r="A576">
        <v>575</v>
      </c>
      <c r="B576" s="2">
        <v>1</v>
      </c>
      <c r="E576" s="4">
        <v>4</v>
      </c>
    </row>
    <row r="577" spans="1:5" x14ac:dyDescent="0.25">
      <c r="A577">
        <v>576</v>
      </c>
      <c r="B577" s="2">
        <v>1</v>
      </c>
      <c r="E577" s="4">
        <v>4</v>
      </c>
    </row>
    <row r="578" spans="1:5" x14ac:dyDescent="0.25">
      <c r="A578">
        <v>577</v>
      </c>
      <c r="B578" s="2">
        <v>1</v>
      </c>
      <c r="E578" s="4">
        <v>4</v>
      </c>
    </row>
    <row r="579" spans="1:5" x14ac:dyDescent="0.25">
      <c r="A579">
        <v>578</v>
      </c>
      <c r="B579" s="2">
        <v>1</v>
      </c>
      <c r="E579" s="4">
        <v>4</v>
      </c>
    </row>
    <row r="580" spans="1:5" x14ac:dyDescent="0.25">
      <c r="A580">
        <v>579</v>
      </c>
      <c r="B580" s="2">
        <v>1</v>
      </c>
      <c r="E580" s="4">
        <v>4</v>
      </c>
    </row>
    <row r="581" spans="1:5" x14ac:dyDescent="0.25">
      <c r="A581">
        <v>580</v>
      </c>
      <c r="B581" s="2">
        <v>1</v>
      </c>
      <c r="D581" s="3">
        <v>3</v>
      </c>
      <c r="E581" s="4">
        <v>4</v>
      </c>
    </row>
    <row r="582" spans="1:5" x14ac:dyDescent="0.25">
      <c r="A582">
        <v>581</v>
      </c>
      <c r="B582" s="2">
        <v>1</v>
      </c>
      <c r="D582" s="3">
        <v>3</v>
      </c>
      <c r="E582" s="4">
        <v>4</v>
      </c>
    </row>
    <row r="583" spans="1:5" x14ac:dyDescent="0.25">
      <c r="A583">
        <v>582</v>
      </c>
      <c r="B583" s="2">
        <v>1</v>
      </c>
      <c r="D583" s="3">
        <v>3</v>
      </c>
      <c r="E583" s="4">
        <v>4</v>
      </c>
    </row>
    <row r="584" spans="1:5" x14ac:dyDescent="0.25">
      <c r="A584">
        <v>583</v>
      </c>
      <c r="B584" s="2">
        <v>1</v>
      </c>
      <c r="D584" s="3">
        <v>3</v>
      </c>
    </row>
    <row r="585" spans="1:5" x14ac:dyDescent="0.25">
      <c r="A585">
        <v>584</v>
      </c>
      <c r="B585" s="2">
        <v>1</v>
      </c>
      <c r="C585" s="5">
        <v>2</v>
      </c>
      <c r="D585" s="3">
        <v>3</v>
      </c>
    </row>
    <row r="586" spans="1:5" x14ac:dyDescent="0.25">
      <c r="A586">
        <v>585</v>
      </c>
      <c r="B586" s="2">
        <v>1</v>
      </c>
      <c r="C586" s="5">
        <v>2</v>
      </c>
      <c r="D586" s="3">
        <v>3</v>
      </c>
    </row>
    <row r="587" spans="1:5" x14ac:dyDescent="0.25">
      <c r="A587">
        <v>586</v>
      </c>
      <c r="B587" s="2">
        <v>1</v>
      </c>
      <c r="C587" s="5">
        <v>2</v>
      </c>
      <c r="D587" s="3">
        <v>3</v>
      </c>
    </row>
    <row r="588" spans="1:5" x14ac:dyDescent="0.25">
      <c r="A588">
        <v>587</v>
      </c>
      <c r="B588" s="2">
        <v>1</v>
      </c>
      <c r="C588" s="5">
        <v>2</v>
      </c>
      <c r="D588" s="3">
        <v>3</v>
      </c>
    </row>
    <row r="589" spans="1:5" x14ac:dyDescent="0.25">
      <c r="A589">
        <v>588</v>
      </c>
      <c r="B589" s="2">
        <v>1</v>
      </c>
      <c r="C589" s="5">
        <v>2</v>
      </c>
      <c r="D589" s="3">
        <v>3</v>
      </c>
    </row>
    <row r="590" spans="1:5" x14ac:dyDescent="0.25">
      <c r="A590">
        <v>589</v>
      </c>
      <c r="C590" s="5">
        <v>2</v>
      </c>
      <c r="D590" s="3">
        <v>3</v>
      </c>
    </row>
    <row r="591" spans="1:5" x14ac:dyDescent="0.25">
      <c r="A591">
        <v>590</v>
      </c>
      <c r="C591" s="5">
        <v>2</v>
      </c>
      <c r="D591" s="3">
        <v>3</v>
      </c>
    </row>
    <row r="592" spans="1:5" x14ac:dyDescent="0.25">
      <c r="A592">
        <v>591</v>
      </c>
      <c r="C592" s="5">
        <v>2</v>
      </c>
      <c r="D592" s="3">
        <v>3</v>
      </c>
    </row>
    <row r="593" spans="1:5" x14ac:dyDescent="0.25">
      <c r="A593">
        <v>592</v>
      </c>
      <c r="C593" s="5">
        <v>2</v>
      </c>
      <c r="D593" s="3">
        <v>3</v>
      </c>
    </row>
    <row r="594" spans="1:5" x14ac:dyDescent="0.25">
      <c r="A594">
        <v>593</v>
      </c>
      <c r="C594" s="5">
        <v>2</v>
      </c>
      <c r="D594" s="3">
        <v>3</v>
      </c>
    </row>
    <row r="595" spans="1:5" x14ac:dyDescent="0.25">
      <c r="A595">
        <v>594</v>
      </c>
      <c r="C595" s="5">
        <v>2</v>
      </c>
      <c r="D595" s="3">
        <v>3</v>
      </c>
    </row>
    <row r="596" spans="1:5" x14ac:dyDescent="0.25">
      <c r="A596">
        <v>595</v>
      </c>
      <c r="C596" s="5">
        <v>2</v>
      </c>
      <c r="D596" s="3">
        <v>3</v>
      </c>
    </row>
    <row r="597" spans="1:5" x14ac:dyDescent="0.25">
      <c r="A597">
        <v>596</v>
      </c>
      <c r="C597" s="5">
        <v>2</v>
      </c>
      <c r="D597" s="3">
        <v>3</v>
      </c>
    </row>
    <row r="598" spans="1:5" x14ac:dyDescent="0.25">
      <c r="A598">
        <v>597</v>
      </c>
      <c r="C598" s="5">
        <v>2</v>
      </c>
      <c r="D598" s="3">
        <v>3</v>
      </c>
    </row>
    <row r="599" spans="1:5" x14ac:dyDescent="0.25">
      <c r="A599">
        <v>598</v>
      </c>
      <c r="C599" s="5">
        <v>2</v>
      </c>
      <c r="D599" s="3">
        <v>3</v>
      </c>
    </row>
    <row r="600" spans="1:5" x14ac:dyDescent="0.25">
      <c r="A600">
        <v>599</v>
      </c>
      <c r="B600" s="2">
        <v>1</v>
      </c>
      <c r="C600" s="5">
        <v>2</v>
      </c>
      <c r="D600" s="3">
        <v>3</v>
      </c>
      <c r="E600" s="4">
        <v>4</v>
      </c>
    </row>
    <row r="601" spans="1:5" x14ac:dyDescent="0.25">
      <c r="A601">
        <v>600</v>
      </c>
      <c r="B601" s="2">
        <v>1</v>
      </c>
      <c r="C601" s="5">
        <v>2</v>
      </c>
      <c r="D601" s="3">
        <v>3</v>
      </c>
      <c r="E601" s="4">
        <v>4</v>
      </c>
    </row>
    <row r="602" spans="1:5" x14ac:dyDescent="0.25">
      <c r="A602">
        <v>601</v>
      </c>
      <c r="B602" s="2">
        <v>1</v>
      </c>
      <c r="C602" s="5">
        <v>2</v>
      </c>
      <c r="E602" s="4">
        <v>4</v>
      </c>
    </row>
    <row r="603" spans="1:5" x14ac:dyDescent="0.25">
      <c r="A603">
        <v>602</v>
      </c>
      <c r="B603" s="2">
        <v>1</v>
      </c>
      <c r="C603" s="5">
        <v>2</v>
      </c>
      <c r="E603" s="4">
        <v>4</v>
      </c>
    </row>
    <row r="604" spans="1:5" x14ac:dyDescent="0.25">
      <c r="A604">
        <v>603</v>
      </c>
      <c r="B604" s="2">
        <v>1</v>
      </c>
      <c r="C604" s="5">
        <v>2</v>
      </c>
      <c r="E604" s="4">
        <v>4</v>
      </c>
    </row>
    <row r="605" spans="1:5" x14ac:dyDescent="0.25">
      <c r="A605">
        <v>604</v>
      </c>
      <c r="B605" s="2">
        <v>1</v>
      </c>
      <c r="C605" s="5">
        <v>2</v>
      </c>
      <c r="E605" s="4">
        <v>4</v>
      </c>
    </row>
    <row r="606" spans="1:5" x14ac:dyDescent="0.25">
      <c r="A606">
        <v>605</v>
      </c>
      <c r="B606" s="2">
        <v>1</v>
      </c>
      <c r="C606" s="5">
        <v>2</v>
      </c>
      <c r="E606" s="4">
        <v>4</v>
      </c>
    </row>
    <row r="607" spans="1:5" x14ac:dyDescent="0.25">
      <c r="A607">
        <v>606</v>
      </c>
      <c r="B607" s="2">
        <v>1</v>
      </c>
      <c r="E607" s="4">
        <v>4</v>
      </c>
    </row>
    <row r="608" spans="1:5" x14ac:dyDescent="0.25">
      <c r="A608">
        <v>607</v>
      </c>
      <c r="B608" s="2">
        <v>1</v>
      </c>
      <c r="E608" s="4">
        <v>4</v>
      </c>
    </row>
    <row r="609" spans="1:5" x14ac:dyDescent="0.25">
      <c r="A609">
        <v>608</v>
      </c>
      <c r="B609" s="2">
        <v>1</v>
      </c>
      <c r="E609" s="4">
        <v>4</v>
      </c>
    </row>
    <row r="610" spans="1:5" x14ac:dyDescent="0.25">
      <c r="A610">
        <v>609</v>
      </c>
      <c r="B610" s="2">
        <v>1</v>
      </c>
      <c r="E610" s="4">
        <v>4</v>
      </c>
    </row>
    <row r="611" spans="1:5" x14ac:dyDescent="0.25">
      <c r="A611">
        <v>610</v>
      </c>
      <c r="B611" s="2">
        <v>1</v>
      </c>
      <c r="E611" s="4">
        <v>4</v>
      </c>
    </row>
    <row r="612" spans="1:5" x14ac:dyDescent="0.25">
      <c r="A612">
        <v>611</v>
      </c>
      <c r="B612" s="2">
        <v>1</v>
      </c>
      <c r="E612" s="4">
        <v>4</v>
      </c>
    </row>
    <row r="613" spans="1:5" x14ac:dyDescent="0.25">
      <c r="A613">
        <v>612</v>
      </c>
      <c r="B613" s="2">
        <v>1</v>
      </c>
      <c r="E613" s="4">
        <v>4</v>
      </c>
    </row>
    <row r="614" spans="1:5" x14ac:dyDescent="0.25">
      <c r="A614">
        <v>613</v>
      </c>
      <c r="B614" s="2">
        <v>1</v>
      </c>
      <c r="E614" s="4">
        <v>4</v>
      </c>
    </row>
    <row r="615" spans="1:5" x14ac:dyDescent="0.25">
      <c r="A615">
        <v>614</v>
      </c>
      <c r="B615" s="2">
        <v>1</v>
      </c>
      <c r="E615" s="4">
        <v>4</v>
      </c>
    </row>
    <row r="616" spans="1:5" x14ac:dyDescent="0.25">
      <c r="A616">
        <v>615</v>
      </c>
      <c r="B616" s="2">
        <v>1</v>
      </c>
      <c r="E616" s="4">
        <v>4</v>
      </c>
    </row>
    <row r="617" spans="1:5" x14ac:dyDescent="0.25">
      <c r="A617">
        <v>616</v>
      </c>
      <c r="B617" s="2">
        <v>1</v>
      </c>
      <c r="E617" s="4">
        <v>4</v>
      </c>
    </row>
    <row r="618" spans="1:5" x14ac:dyDescent="0.25">
      <c r="A618">
        <v>617</v>
      </c>
      <c r="B618" s="2">
        <v>1</v>
      </c>
      <c r="D618" s="3">
        <v>3</v>
      </c>
      <c r="E618" s="4">
        <v>4</v>
      </c>
    </row>
    <row r="619" spans="1:5" x14ac:dyDescent="0.25">
      <c r="A619">
        <v>618</v>
      </c>
      <c r="B619" s="2">
        <v>1</v>
      </c>
      <c r="D619" s="3">
        <v>3</v>
      </c>
      <c r="E619" s="4">
        <v>4</v>
      </c>
    </row>
    <row r="620" spans="1:5" x14ac:dyDescent="0.25">
      <c r="A620">
        <v>619</v>
      </c>
      <c r="B620" s="2">
        <v>1</v>
      </c>
      <c r="C620" s="5">
        <v>2</v>
      </c>
      <c r="D620" s="3">
        <v>3</v>
      </c>
      <c r="E620" s="4">
        <v>4</v>
      </c>
    </row>
    <row r="621" spans="1:5" x14ac:dyDescent="0.25">
      <c r="A621">
        <v>620</v>
      </c>
      <c r="B621" s="2">
        <v>1</v>
      </c>
      <c r="C621" s="5">
        <v>2</v>
      </c>
      <c r="D621" s="3">
        <v>3</v>
      </c>
      <c r="E621" s="4">
        <v>4</v>
      </c>
    </row>
    <row r="622" spans="1:5" x14ac:dyDescent="0.25">
      <c r="A622">
        <v>621</v>
      </c>
      <c r="B622" s="2">
        <v>1</v>
      </c>
      <c r="C622" s="5">
        <v>2</v>
      </c>
      <c r="D622" s="3">
        <v>3</v>
      </c>
      <c r="E622" s="4">
        <v>4</v>
      </c>
    </row>
    <row r="623" spans="1:5" x14ac:dyDescent="0.25">
      <c r="A623">
        <v>622</v>
      </c>
      <c r="C623" s="5">
        <v>2</v>
      </c>
      <c r="D623" s="3">
        <v>3</v>
      </c>
    </row>
    <row r="624" spans="1:5" x14ac:dyDescent="0.25">
      <c r="A624">
        <v>623</v>
      </c>
      <c r="C624" s="5">
        <v>2</v>
      </c>
      <c r="D624" s="3">
        <v>3</v>
      </c>
    </row>
    <row r="625" spans="1:8" x14ac:dyDescent="0.25">
      <c r="A625">
        <v>624</v>
      </c>
      <c r="C625" s="5">
        <v>2</v>
      </c>
      <c r="D625" s="3">
        <v>3</v>
      </c>
    </row>
    <row r="626" spans="1:8" x14ac:dyDescent="0.25">
      <c r="A626">
        <v>625</v>
      </c>
      <c r="C626" s="5">
        <v>2</v>
      </c>
      <c r="D626" s="3">
        <v>3</v>
      </c>
    </row>
    <row r="627" spans="1:8" x14ac:dyDescent="0.25">
      <c r="A627">
        <v>626</v>
      </c>
      <c r="C627" s="5">
        <v>2</v>
      </c>
      <c r="D627" s="3">
        <v>3</v>
      </c>
    </row>
    <row r="628" spans="1:8" x14ac:dyDescent="0.25">
      <c r="A628">
        <v>627</v>
      </c>
      <c r="C628" s="5">
        <v>2</v>
      </c>
      <c r="D628" s="3">
        <v>3</v>
      </c>
    </row>
    <row r="629" spans="1:8" x14ac:dyDescent="0.25">
      <c r="A629">
        <v>628</v>
      </c>
      <c r="C629" s="5">
        <v>2</v>
      </c>
      <c r="D629" s="3">
        <v>3</v>
      </c>
    </row>
    <row r="630" spans="1:8" x14ac:dyDescent="0.25">
      <c r="A630">
        <v>629</v>
      </c>
      <c r="C630" s="5">
        <v>2</v>
      </c>
      <c r="D630" s="3">
        <v>3</v>
      </c>
    </row>
    <row r="631" spans="1:8" x14ac:dyDescent="0.25">
      <c r="A631">
        <v>630</v>
      </c>
      <c r="C631" s="5">
        <v>2</v>
      </c>
      <c r="D631" s="3">
        <v>3</v>
      </c>
    </row>
    <row r="632" spans="1:8" x14ac:dyDescent="0.25">
      <c r="A632">
        <v>631</v>
      </c>
      <c r="C632" s="5">
        <v>2</v>
      </c>
      <c r="D632" s="3">
        <v>3</v>
      </c>
    </row>
    <row r="633" spans="1:8" x14ac:dyDescent="0.25">
      <c r="A633">
        <v>632</v>
      </c>
      <c r="C633" s="5">
        <v>2</v>
      </c>
      <c r="D633" s="3">
        <v>3</v>
      </c>
    </row>
    <row r="634" spans="1:8" x14ac:dyDescent="0.25">
      <c r="A634">
        <v>633</v>
      </c>
      <c r="C634" s="5">
        <v>2</v>
      </c>
      <c r="D634" s="3">
        <v>3</v>
      </c>
    </row>
    <row r="635" spans="1:8" x14ac:dyDescent="0.25">
      <c r="A635">
        <v>634</v>
      </c>
      <c r="C635" s="5">
        <v>2</v>
      </c>
      <c r="D635" s="3">
        <v>3</v>
      </c>
    </row>
    <row r="636" spans="1:8" x14ac:dyDescent="0.25">
      <c r="A636">
        <v>635</v>
      </c>
      <c r="C636" s="5">
        <v>2</v>
      </c>
      <c r="D636" s="3">
        <v>3</v>
      </c>
    </row>
    <row r="637" spans="1:8" x14ac:dyDescent="0.25">
      <c r="A637">
        <v>636</v>
      </c>
      <c r="C637" s="5">
        <v>2</v>
      </c>
      <c r="D637" s="3">
        <v>3</v>
      </c>
      <c r="H637" s="4" t="s">
        <v>233</v>
      </c>
    </row>
    <row r="638" spans="1:8" x14ac:dyDescent="0.25">
      <c r="A638">
        <v>637</v>
      </c>
      <c r="B638" s="2">
        <v>1</v>
      </c>
      <c r="C638" s="5">
        <v>2</v>
      </c>
      <c r="D638" s="3">
        <v>3</v>
      </c>
      <c r="H638" s="4" t="s">
        <v>233</v>
      </c>
    </row>
    <row r="639" spans="1:8" x14ac:dyDescent="0.25">
      <c r="A639">
        <v>638</v>
      </c>
      <c r="B639" s="2">
        <v>1</v>
      </c>
      <c r="C639" s="5">
        <v>2</v>
      </c>
      <c r="D639" s="3">
        <v>3</v>
      </c>
      <c r="H639" s="4" t="s">
        <v>233</v>
      </c>
    </row>
    <row r="640" spans="1:8" x14ac:dyDescent="0.25">
      <c r="A640">
        <v>639</v>
      </c>
      <c r="B640" s="2">
        <v>1</v>
      </c>
      <c r="C640" s="5">
        <v>2</v>
      </c>
      <c r="D640" s="3">
        <v>3</v>
      </c>
      <c r="H640" s="4" t="s">
        <v>233</v>
      </c>
    </row>
    <row r="641" spans="1:8" x14ac:dyDescent="0.25">
      <c r="A641">
        <v>640</v>
      </c>
      <c r="B641" s="2">
        <v>1</v>
      </c>
      <c r="C641" s="5">
        <v>2</v>
      </c>
      <c r="H641" s="4" t="s">
        <v>233</v>
      </c>
    </row>
    <row r="642" spans="1:8" x14ac:dyDescent="0.25">
      <c r="A642">
        <v>641</v>
      </c>
      <c r="B642" s="2">
        <v>1</v>
      </c>
      <c r="C642" s="5">
        <v>2</v>
      </c>
      <c r="H642" s="4" t="s">
        <v>233</v>
      </c>
    </row>
    <row r="643" spans="1:8" x14ac:dyDescent="0.25">
      <c r="A643">
        <v>642</v>
      </c>
      <c r="B643" s="2">
        <v>1</v>
      </c>
      <c r="C643" s="5">
        <v>2</v>
      </c>
      <c r="H643" s="4" t="s">
        <v>233</v>
      </c>
    </row>
    <row r="644" spans="1:8" x14ac:dyDescent="0.25">
      <c r="A644">
        <v>643</v>
      </c>
      <c r="B644" s="2">
        <v>1</v>
      </c>
      <c r="C644" s="5">
        <v>2</v>
      </c>
      <c r="H644" s="4" t="s">
        <v>233</v>
      </c>
    </row>
    <row r="645" spans="1:8" x14ac:dyDescent="0.25">
      <c r="A645">
        <v>644</v>
      </c>
      <c r="B645" s="2">
        <v>1</v>
      </c>
      <c r="H645" s="4" t="s">
        <v>233</v>
      </c>
    </row>
    <row r="646" spans="1:8" x14ac:dyDescent="0.25">
      <c r="A646">
        <v>645</v>
      </c>
      <c r="B646" s="2">
        <v>1</v>
      </c>
      <c r="H646" s="4" t="s">
        <v>233</v>
      </c>
    </row>
    <row r="647" spans="1:8" x14ac:dyDescent="0.25">
      <c r="A647">
        <v>646</v>
      </c>
      <c r="B647" s="2">
        <v>1</v>
      </c>
      <c r="H647" s="4" t="s">
        <v>233</v>
      </c>
    </row>
    <row r="648" spans="1:8" x14ac:dyDescent="0.25">
      <c r="A648">
        <v>647</v>
      </c>
      <c r="B648" s="2">
        <v>1</v>
      </c>
      <c r="H648" s="4" t="s">
        <v>233</v>
      </c>
    </row>
    <row r="649" spans="1:8" x14ac:dyDescent="0.25">
      <c r="A649">
        <v>648</v>
      </c>
      <c r="B649" s="2">
        <v>1</v>
      </c>
      <c r="H649" s="4" t="s">
        <v>233</v>
      </c>
    </row>
    <row r="650" spans="1:8" x14ac:dyDescent="0.25">
      <c r="A650">
        <v>649</v>
      </c>
      <c r="B650" s="2">
        <v>1</v>
      </c>
      <c r="H650" s="4" t="s">
        <v>233</v>
      </c>
    </row>
    <row r="651" spans="1:8" x14ac:dyDescent="0.25">
      <c r="A651">
        <v>650</v>
      </c>
      <c r="B651" s="2">
        <v>1</v>
      </c>
      <c r="H651" s="4" t="s">
        <v>233</v>
      </c>
    </row>
    <row r="652" spans="1:8" x14ac:dyDescent="0.25">
      <c r="A652">
        <v>651</v>
      </c>
      <c r="B652" s="2">
        <v>1</v>
      </c>
      <c r="H652" s="4" t="s">
        <v>233</v>
      </c>
    </row>
    <row r="653" spans="1:8" x14ac:dyDescent="0.25">
      <c r="A653">
        <v>652</v>
      </c>
      <c r="B653" s="2">
        <v>1</v>
      </c>
      <c r="H653" s="4" t="s">
        <v>233</v>
      </c>
    </row>
    <row r="654" spans="1:8" x14ac:dyDescent="0.25">
      <c r="A654">
        <v>653</v>
      </c>
      <c r="B654" s="2">
        <v>1</v>
      </c>
      <c r="H654" s="4" t="s">
        <v>233</v>
      </c>
    </row>
    <row r="655" spans="1:8" x14ac:dyDescent="0.25">
      <c r="A655">
        <v>654</v>
      </c>
      <c r="B655" s="2">
        <v>1</v>
      </c>
      <c r="C655" s="5">
        <v>2</v>
      </c>
      <c r="H655" s="4" t="s">
        <v>233</v>
      </c>
    </row>
    <row r="656" spans="1:8" x14ac:dyDescent="0.25">
      <c r="A656">
        <v>655</v>
      </c>
      <c r="B656" s="2">
        <v>1</v>
      </c>
      <c r="C656" s="5">
        <v>2</v>
      </c>
    </row>
    <row r="657" spans="1:4" x14ac:dyDescent="0.25">
      <c r="A657">
        <v>656</v>
      </c>
      <c r="B657" s="2">
        <v>1</v>
      </c>
      <c r="C657" s="5">
        <v>2</v>
      </c>
    </row>
    <row r="658" spans="1:4" x14ac:dyDescent="0.25">
      <c r="A658">
        <v>657</v>
      </c>
      <c r="B658" s="2">
        <v>1</v>
      </c>
      <c r="C658" s="5">
        <v>2</v>
      </c>
    </row>
    <row r="659" spans="1:4" x14ac:dyDescent="0.25">
      <c r="A659">
        <v>658</v>
      </c>
      <c r="B659" s="2">
        <v>1</v>
      </c>
      <c r="C659" s="5">
        <v>2</v>
      </c>
    </row>
    <row r="660" spans="1:4" x14ac:dyDescent="0.25">
      <c r="A660">
        <v>659</v>
      </c>
      <c r="B660" s="2">
        <v>1</v>
      </c>
      <c r="C660" s="5">
        <v>2</v>
      </c>
    </row>
    <row r="661" spans="1:4" x14ac:dyDescent="0.25">
      <c r="A661">
        <v>660</v>
      </c>
      <c r="B661" s="2">
        <v>1</v>
      </c>
      <c r="C661" s="5">
        <v>2</v>
      </c>
      <c r="D661" s="3">
        <v>3</v>
      </c>
    </row>
    <row r="662" spans="1:4" x14ac:dyDescent="0.25">
      <c r="A662">
        <v>661</v>
      </c>
      <c r="B662" s="2">
        <v>1</v>
      </c>
      <c r="C662" s="5">
        <v>2</v>
      </c>
      <c r="D662" s="3">
        <v>3</v>
      </c>
    </row>
    <row r="663" spans="1:4" x14ac:dyDescent="0.25">
      <c r="A663">
        <v>662</v>
      </c>
      <c r="B663" s="2">
        <v>1</v>
      </c>
      <c r="C663" s="5">
        <v>2</v>
      </c>
      <c r="D663" s="3">
        <v>3</v>
      </c>
    </row>
    <row r="664" spans="1:4" x14ac:dyDescent="0.25">
      <c r="A664">
        <v>663</v>
      </c>
      <c r="B664" s="2">
        <v>1</v>
      </c>
      <c r="C664" s="5">
        <v>2</v>
      </c>
      <c r="D664" s="3">
        <v>3</v>
      </c>
    </row>
    <row r="665" spans="1:4" x14ac:dyDescent="0.25">
      <c r="A665">
        <v>664</v>
      </c>
      <c r="B665" s="2">
        <v>1</v>
      </c>
      <c r="C665" s="5">
        <v>2</v>
      </c>
      <c r="D665" s="3">
        <v>3</v>
      </c>
    </row>
    <row r="666" spans="1:4" x14ac:dyDescent="0.25">
      <c r="A666">
        <v>665</v>
      </c>
      <c r="C666" s="5">
        <v>2</v>
      </c>
      <c r="D666" s="3">
        <v>3</v>
      </c>
    </row>
    <row r="667" spans="1:4" x14ac:dyDescent="0.25">
      <c r="A667">
        <v>666</v>
      </c>
      <c r="C667" s="5">
        <v>2</v>
      </c>
      <c r="D667" s="3">
        <v>3</v>
      </c>
    </row>
    <row r="668" spans="1:4" x14ac:dyDescent="0.25">
      <c r="A668">
        <v>667</v>
      </c>
      <c r="C668" s="5">
        <v>2</v>
      </c>
      <c r="D668" s="3">
        <v>3</v>
      </c>
    </row>
    <row r="669" spans="1:4" x14ac:dyDescent="0.25">
      <c r="A669">
        <v>668</v>
      </c>
      <c r="C669" s="5">
        <v>2</v>
      </c>
      <c r="D669" s="3">
        <v>3</v>
      </c>
    </row>
    <row r="670" spans="1:4" x14ac:dyDescent="0.25">
      <c r="A670">
        <v>669</v>
      </c>
      <c r="C670" s="5">
        <v>2</v>
      </c>
      <c r="D670" s="3">
        <v>3</v>
      </c>
    </row>
    <row r="671" spans="1:4" x14ac:dyDescent="0.25">
      <c r="A671">
        <v>670</v>
      </c>
      <c r="C671" s="5">
        <v>2</v>
      </c>
      <c r="D671" s="3">
        <v>3</v>
      </c>
    </row>
    <row r="672" spans="1:4" x14ac:dyDescent="0.25">
      <c r="A672">
        <v>671</v>
      </c>
      <c r="C672" s="5">
        <v>2</v>
      </c>
      <c r="D672" s="3">
        <v>3</v>
      </c>
    </row>
    <row r="673" spans="1:8" x14ac:dyDescent="0.25">
      <c r="A673">
        <v>672</v>
      </c>
      <c r="C673" s="5">
        <v>2</v>
      </c>
      <c r="D673" s="3">
        <v>3</v>
      </c>
    </row>
    <row r="674" spans="1:8" x14ac:dyDescent="0.25">
      <c r="A674">
        <v>673</v>
      </c>
      <c r="C674" s="5">
        <v>2</v>
      </c>
      <c r="D674" s="3">
        <v>3</v>
      </c>
      <c r="H674" s="4" t="s">
        <v>233</v>
      </c>
    </row>
    <row r="675" spans="1:8" x14ac:dyDescent="0.25">
      <c r="A675">
        <v>674</v>
      </c>
      <c r="C675" s="5">
        <v>2</v>
      </c>
      <c r="D675" s="3">
        <v>3</v>
      </c>
      <c r="H675" s="4" t="s">
        <v>233</v>
      </c>
    </row>
    <row r="676" spans="1:8" x14ac:dyDescent="0.25">
      <c r="A676">
        <v>675</v>
      </c>
      <c r="C676" s="5">
        <v>2</v>
      </c>
      <c r="D676" s="3">
        <v>3</v>
      </c>
      <c r="H676" s="4" t="s">
        <v>233</v>
      </c>
    </row>
    <row r="677" spans="1:8" x14ac:dyDescent="0.25">
      <c r="A677">
        <v>676</v>
      </c>
      <c r="C677" s="5">
        <v>2</v>
      </c>
      <c r="D677" s="3">
        <v>3</v>
      </c>
      <c r="H677" s="4" t="s">
        <v>233</v>
      </c>
    </row>
    <row r="678" spans="1:8" x14ac:dyDescent="0.25">
      <c r="A678">
        <v>677</v>
      </c>
      <c r="C678" s="5">
        <v>2</v>
      </c>
      <c r="D678" s="3">
        <v>3</v>
      </c>
      <c r="H678" s="4" t="s">
        <v>233</v>
      </c>
    </row>
    <row r="679" spans="1:8" x14ac:dyDescent="0.25">
      <c r="A679">
        <v>678</v>
      </c>
      <c r="C679" s="5">
        <v>2</v>
      </c>
      <c r="D679" s="3">
        <v>3</v>
      </c>
      <c r="H679" s="4" t="s">
        <v>233</v>
      </c>
    </row>
    <row r="680" spans="1:8" x14ac:dyDescent="0.25">
      <c r="A680">
        <v>679</v>
      </c>
      <c r="B680" s="2">
        <v>1</v>
      </c>
      <c r="C680" s="5">
        <v>2</v>
      </c>
      <c r="D680" s="3">
        <v>3</v>
      </c>
      <c r="H680" s="4" t="s">
        <v>233</v>
      </c>
    </row>
    <row r="681" spans="1:8" x14ac:dyDescent="0.25">
      <c r="A681">
        <v>680</v>
      </c>
      <c r="B681" s="2">
        <v>1</v>
      </c>
      <c r="C681" s="5">
        <v>2</v>
      </c>
      <c r="D681" s="3">
        <v>3</v>
      </c>
      <c r="H681" s="4" t="s">
        <v>233</v>
      </c>
    </row>
    <row r="682" spans="1:8" x14ac:dyDescent="0.25">
      <c r="A682">
        <v>681</v>
      </c>
      <c r="B682" s="2">
        <v>1</v>
      </c>
      <c r="C682" s="5">
        <v>2</v>
      </c>
      <c r="D682" s="3">
        <v>3</v>
      </c>
      <c r="H682" s="4" t="s">
        <v>233</v>
      </c>
    </row>
    <row r="683" spans="1:8" x14ac:dyDescent="0.25">
      <c r="A683">
        <v>682</v>
      </c>
      <c r="B683" s="2">
        <v>1</v>
      </c>
      <c r="C683" s="5">
        <v>2</v>
      </c>
      <c r="D683" s="3">
        <v>3</v>
      </c>
      <c r="H683" s="4" t="s">
        <v>233</v>
      </c>
    </row>
    <row r="684" spans="1:8" x14ac:dyDescent="0.25">
      <c r="A684">
        <v>683</v>
      </c>
      <c r="B684" s="2">
        <v>1</v>
      </c>
      <c r="C684" s="5">
        <v>2</v>
      </c>
      <c r="D684" s="3">
        <v>3</v>
      </c>
      <c r="H684" s="4" t="s">
        <v>233</v>
      </c>
    </row>
    <row r="685" spans="1:8" x14ac:dyDescent="0.25">
      <c r="A685">
        <v>684</v>
      </c>
      <c r="B685" s="2">
        <v>1</v>
      </c>
      <c r="C685" s="5">
        <v>2</v>
      </c>
      <c r="D685" s="3">
        <v>3</v>
      </c>
      <c r="H685" s="4" t="s">
        <v>233</v>
      </c>
    </row>
    <row r="686" spans="1:8" x14ac:dyDescent="0.25">
      <c r="A686">
        <v>685</v>
      </c>
      <c r="B686" s="2">
        <v>1</v>
      </c>
      <c r="C686" s="5">
        <v>2</v>
      </c>
      <c r="D686" s="3">
        <v>3</v>
      </c>
      <c r="H686" s="4" t="s">
        <v>233</v>
      </c>
    </row>
    <row r="687" spans="1:8" x14ac:dyDescent="0.25">
      <c r="A687">
        <v>686</v>
      </c>
      <c r="B687" s="2">
        <v>1</v>
      </c>
      <c r="C687" s="5">
        <v>2</v>
      </c>
      <c r="D687" s="3">
        <v>3</v>
      </c>
      <c r="H687" s="4" t="s">
        <v>233</v>
      </c>
    </row>
    <row r="688" spans="1:8" x14ac:dyDescent="0.25">
      <c r="A688">
        <v>687</v>
      </c>
      <c r="B688" s="2">
        <v>1</v>
      </c>
      <c r="D688" s="3">
        <v>3</v>
      </c>
      <c r="H688" s="4" t="s">
        <v>233</v>
      </c>
    </row>
    <row r="689" spans="1:8" x14ac:dyDescent="0.25">
      <c r="A689">
        <v>688</v>
      </c>
      <c r="B689" s="2">
        <v>1</v>
      </c>
      <c r="D689" s="3">
        <v>3</v>
      </c>
      <c r="H689" s="4" t="s">
        <v>233</v>
      </c>
    </row>
    <row r="690" spans="1:8" x14ac:dyDescent="0.25">
      <c r="A690">
        <v>689</v>
      </c>
      <c r="B690" s="2">
        <v>1</v>
      </c>
      <c r="D690" s="3">
        <v>3</v>
      </c>
      <c r="H690" s="4" t="s">
        <v>233</v>
      </c>
    </row>
    <row r="691" spans="1:8" x14ac:dyDescent="0.25">
      <c r="A691">
        <v>690</v>
      </c>
      <c r="B691" s="2">
        <v>1</v>
      </c>
      <c r="D691" s="3">
        <v>3</v>
      </c>
      <c r="H691" s="4" t="s">
        <v>233</v>
      </c>
    </row>
    <row r="692" spans="1:8" x14ac:dyDescent="0.25">
      <c r="A692">
        <v>691</v>
      </c>
      <c r="B692" s="2">
        <v>1</v>
      </c>
      <c r="H692" s="4" t="s">
        <v>233</v>
      </c>
    </row>
    <row r="693" spans="1:8" x14ac:dyDescent="0.25">
      <c r="A693">
        <v>692</v>
      </c>
      <c r="B693" s="2">
        <v>1</v>
      </c>
      <c r="H693" s="4" t="s">
        <v>233</v>
      </c>
    </row>
    <row r="694" spans="1:8" x14ac:dyDescent="0.25">
      <c r="A694">
        <v>693</v>
      </c>
      <c r="B694" s="2">
        <v>1</v>
      </c>
      <c r="H694" s="4" t="s">
        <v>233</v>
      </c>
    </row>
    <row r="695" spans="1:8" x14ac:dyDescent="0.25">
      <c r="A695">
        <v>694</v>
      </c>
      <c r="B695" s="2">
        <v>1</v>
      </c>
      <c r="H695" s="4" t="s">
        <v>233</v>
      </c>
    </row>
    <row r="696" spans="1:8" x14ac:dyDescent="0.25">
      <c r="A696">
        <v>695</v>
      </c>
      <c r="B696" s="2">
        <v>1</v>
      </c>
      <c r="H696" s="4" t="s">
        <v>233</v>
      </c>
    </row>
    <row r="697" spans="1:8" x14ac:dyDescent="0.25">
      <c r="A697">
        <v>696</v>
      </c>
      <c r="B697" s="2">
        <v>1</v>
      </c>
      <c r="H697" s="4" t="s">
        <v>233</v>
      </c>
    </row>
    <row r="698" spans="1:8" x14ac:dyDescent="0.25">
      <c r="A698">
        <v>697</v>
      </c>
      <c r="B698" s="2">
        <v>1</v>
      </c>
      <c r="H698" s="4" t="s">
        <v>233</v>
      </c>
    </row>
    <row r="699" spans="1:8" x14ac:dyDescent="0.25">
      <c r="A699">
        <v>698</v>
      </c>
      <c r="B699" s="2">
        <v>1</v>
      </c>
    </row>
    <row r="700" spans="1:8" x14ac:dyDescent="0.25">
      <c r="A700">
        <v>699</v>
      </c>
      <c r="B700" s="2">
        <v>1</v>
      </c>
    </row>
    <row r="701" spans="1:8" x14ac:dyDescent="0.25">
      <c r="A701">
        <v>700</v>
      </c>
      <c r="B701" s="2">
        <v>1</v>
      </c>
      <c r="G701" s="3" t="s">
        <v>234</v>
      </c>
    </row>
    <row r="702" spans="1:8" x14ac:dyDescent="0.25">
      <c r="A702">
        <v>701</v>
      </c>
      <c r="B702" s="2">
        <v>1</v>
      </c>
      <c r="C702" s="5">
        <v>2</v>
      </c>
      <c r="G702" s="3" t="s">
        <v>234</v>
      </c>
    </row>
    <row r="703" spans="1:8" x14ac:dyDescent="0.25">
      <c r="A703">
        <v>702</v>
      </c>
      <c r="B703" s="2">
        <v>1</v>
      </c>
      <c r="C703" s="5">
        <v>2</v>
      </c>
      <c r="G703" s="3" t="s">
        <v>234</v>
      </c>
    </row>
    <row r="704" spans="1:8" x14ac:dyDescent="0.25">
      <c r="A704">
        <v>703</v>
      </c>
      <c r="B704" s="2">
        <v>1</v>
      </c>
      <c r="C704" s="5">
        <v>2</v>
      </c>
      <c r="G704" s="3" t="s">
        <v>234</v>
      </c>
    </row>
    <row r="705" spans="1:8" x14ac:dyDescent="0.25">
      <c r="A705">
        <v>704</v>
      </c>
      <c r="B705" s="2">
        <v>1</v>
      </c>
      <c r="C705" s="5">
        <v>2</v>
      </c>
      <c r="G705" s="3" t="s">
        <v>234</v>
      </c>
    </row>
    <row r="706" spans="1:8" x14ac:dyDescent="0.25">
      <c r="A706">
        <v>705</v>
      </c>
      <c r="B706" s="2">
        <v>1</v>
      </c>
      <c r="C706" s="5">
        <v>2</v>
      </c>
      <c r="G706" s="3" t="s">
        <v>234</v>
      </c>
    </row>
    <row r="707" spans="1:8" x14ac:dyDescent="0.25">
      <c r="A707">
        <v>706</v>
      </c>
      <c r="B707" s="2">
        <v>1</v>
      </c>
      <c r="C707" s="5">
        <v>2</v>
      </c>
      <c r="G707" s="3" t="s">
        <v>234</v>
      </c>
    </row>
    <row r="708" spans="1:8" x14ac:dyDescent="0.25">
      <c r="A708">
        <v>707</v>
      </c>
      <c r="B708" s="2">
        <v>1</v>
      </c>
      <c r="C708" s="5">
        <v>2</v>
      </c>
      <c r="G708" s="3" t="s">
        <v>234</v>
      </c>
    </row>
    <row r="709" spans="1:8" x14ac:dyDescent="0.25">
      <c r="A709">
        <v>708</v>
      </c>
      <c r="B709" s="2">
        <v>1</v>
      </c>
      <c r="C709" s="5">
        <v>2</v>
      </c>
      <c r="G709" s="3" t="s">
        <v>234</v>
      </c>
    </row>
    <row r="710" spans="1:8" x14ac:dyDescent="0.25">
      <c r="A710">
        <v>709</v>
      </c>
      <c r="B710" s="2">
        <v>1</v>
      </c>
      <c r="C710" s="5">
        <v>2</v>
      </c>
      <c r="G710" s="3" t="s">
        <v>234</v>
      </c>
    </row>
    <row r="711" spans="1:8" x14ac:dyDescent="0.25">
      <c r="A711">
        <v>710</v>
      </c>
      <c r="B711" s="2">
        <v>1</v>
      </c>
      <c r="C711" s="5">
        <v>2</v>
      </c>
      <c r="G711" s="3" t="s">
        <v>234</v>
      </c>
      <c r="H711" s="4" t="s">
        <v>233</v>
      </c>
    </row>
    <row r="712" spans="1:8" x14ac:dyDescent="0.25">
      <c r="A712">
        <v>711</v>
      </c>
      <c r="B712" s="2">
        <v>1</v>
      </c>
      <c r="C712" s="5">
        <v>2</v>
      </c>
      <c r="G712" s="3" t="s">
        <v>234</v>
      </c>
      <c r="H712" s="4" t="s">
        <v>233</v>
      </c>
    </row>
    <row r="713" spans="1:8" x14ac:dyDescent="0.25">
      <c r="A713">
        <v>712</v>
      </c>
      <c r="B713" s="2">
        <v>1</v>
      </c>
      <c r="C713" s="5">
        <v>2</v>
      </c>
      <c r="G713" s="3" t="s">
        <v>234</v>
      </c>
      <c r="H713" s="4" t="s">
        <v>233</v>
      </c>
    </row>
    <row r="714" spans="1:8" x14ac:dyDescent="0.25">
      <c r="A714">
        <v>713</v>
      </c>
      <c r="B714" s="2">
        <v>1</v>
      </c>
      <c r="C714" s="5">
        <v>2</v>
      </c>
      <c r="G714" s="3" t="s">
        <v>234</v>
      </c>
      <c r="H714" s="4" t="s">
        <v>233</v>
      </c>
    </row>
    <row r="715" spans="1:8" x14ac:dyDescent="0.25">
      <c r="A715">
        <v>714</v>
      </c>
      <c r="C715" s="5">
        <v>2</v>
      </c>
      <c r="G715" s="3" t="s">
        <v>234</v>
      </c>
      <c r="H715" s="4" t="s">
        <v>233</v>
      </c>
    </row>
    <row r="716" spans="1:8" x14ac:dyDescent="0.25">
      <c r="A716">
        <v>715</v>
      </c>
      <c r="C716" s="5">
        <v>2</v>
      </c>
      <c r="G716" s="3" t="s">
        <v>234</v>
      </c>
      <c r="H716" s="4" t="s">
        <v>233</v>
      </c>
    </row>
    <row r="717" spans="1:8" x14ac:dyDescent="0.25">
      <c r="A717">
        <v>716</v>
      </c>
      <c r="C717" s="5">
        <v>2</v>
      </c>
      <c r="G717" s="3" t="s">
        <v>234</v>
      </c>
      <c r="H717" s="4" t="s">
        <v>233</v>
      </c>
    </row>
    <row r="718" spans="1:8" x14ac:dyDescent="0.25">
      <c r="A718">
        <v>717</v>
      </c>
      <c r="C718" s="5">
        <v>2</v>
      </c>
      <c r="G718" s="3" t="s">
        <v>234</v>
      </c>
      <c r="H718" s="4" t="s">
        <v>233</v>
      </c>
    </row>
    <row r="719" spans="1:8" x14ac:dyDescent="0.25">
      <c r="A719">
        <v>718</v>
      </c>
      <c r="C719" s="5">
        <v>2</v>
      </c>
      <c r="G719" s="3" t="s">
        <v>234</v>
      </c>
      <c r="H719" s="4" t="s">
        <v>233</v>
      </c>
    </row>
    <row r="720" spans="1:8" x14ac:dyDescent="0.25">
      <c r="A720">
        <v>719</v>
      </c>
      <c r="C720" s="5">
        <v>2</v>
      </c>
      <c r="G720" s="3" t="s">
        <v>234</v>
      </c>
      <c r="H720" s="4" t="s">
        <v>233</v>
      </c>
    </row>
    <row r="721" spans="1:8" x14ac:dyDescent="0.25">
      <c r="A721">
        <v>720</v>
      </c>
      <c r="C721" s="5">
        <v>2</v>
      </c>
      <c r="G721" s="3" t="s">
        <v>234</v>
      </c>
      <c r="H721" s="4" t="s">
        <v>233</v>
      </c>
    </row>
    <row r="722" spans="1:8" x14ac:dyDescent="0.25">
      <c r="A722">
        <v>721</v>
      </c>
      <c r="C722" s="5">
        <v>2</v>
      </c>
      <c r="G722" s="3" t="s">
        <v>234</v>
      </c>
      <c r="H722" s="4" t="s">
        <v>233</v>
      </c>
    </row>
    <row r="723" spans="1:8" x14ac:dyDescent="0.25">
      <c r="A723">
        <v>722</v>
      </c>
      <c r="C723" s="5">
        <v>2</v>
      </c>
      <c r="G723" s="3" t="s">
        <v>234</v>
      </c>
      <c r="H723" s="4" t="s">
        <v>233</v>
      </c>
    </row>
    <row r="724" spans="1:8" x14ac:dyDescent="0.25">
      <c r="A724">
        <v>723</v>
      </c>
      <c r="C724" s="5">
        <v>2</v>
      </c>
      <c r="H724" s="4" t="s">
        <v>233</v>
      </c>
    </row>
    <row r="725" spans="1:8" x14ac:dyDescent="0.25">
      <c r="A725">
        <v>724</v>
      </c>
      <c r="B725" s="2">
        <v>1</v>
      </c>
      <c r="C725" s="5">
        <v>2</v>
      </c>
      <c r="H725" s="4" t="s">
        <v>233</v>
      </c>
    </row>
    <row r="726" spans="1:8" x14ac:dyDescent="0.25">
      <c r="A726">
        <v>725</v>
      </c>
      <c r="B726" s="2">
        <v>1</v>
      </c>
      <c r="C726" s="5">
        <v>2</v>
      </c>
      <c r="H726" s="4" t="s">
        <v>233</v>
      </c>
    </row>
    <row r="727" spans="1:8" x14ac:dyDescent="0.25">
      <c r="A727">
        <v>726</v>
      </c>
      <c r="B727" s="2">
        <v>1</v>
      </c>
      <c r="C727" s="5">
        <v>2</v>
      </c>
      <c r="H727" s="4" t="s">
        <v>233</v>
      </c>
    </row>
    <row r="728" spans="1:8" x14ac:dyDescent="0.25">
      <c r="A728">
        <v>727</v>
      </c>
      <c r="B728" s="2">
        <v>1</v>
      </c>
      <c r="C728" s="5">
        <v>2</v>
      </c>
      <c r="H728" s="4" t="s">
        <v>233</v>
      </c>
    </row>
    <row r="729" spans="1:8" x14ac:dyDescent="0.25">
      <c r="A729">
        <v>728</v>
      </c>
      <c r="B729" s="2">
        <v>1</v>
      </c>
      <c r="C729" s="5">
        <v>2</v>
      </c>
      <c r="H729" s="4" t="s">
        <v>233</v>
      </c>
    </row>
    <row r="730" spans="1:8" x14ac:dyDescent="0.25">
      <c r="A730">
        <v>729</v>
      </c>
      <c r="B730" s="2">
        <v>1</v>
      </c>
      <c r="C730" s="5">
        <v>2</v>
      </c>
    </row>
    <row r="731" spans="1:8" x14ac:dyDescent="0.25">
      <c r="A731">
        <v>730</v>
      </c>
      <c r="B731" s="2">
        <v>1</v>
      </c>
      <c r="C731" s="5">
        <v>2</v>
      </c>
      <c r="D731" s="3">
        <v>3</v>
      </c>
    </row>
    <row r="732" spans="1:8" x14ac:dyDescent="0.25">
      <c r="A732">
        <v>731</v>
      </c>
      <c r="B732" s="2">
        <v>1</v>
      </c>
      <c r="C732" s="5">
        <v>2</v>
      </c>
      <c r="D732" s="3">
        <v>3</v>
      </c>
    </row>
    <row r="733" spans="1:8" x14ac:dyDescent="0.25">
      <c r="A733">
        <v>732</v>
      </c>
      <c r="B733" s="2">
        <v>1</v>
      </c>
      <c r="C733" s="5">
        <v>2</v>
      </c>
      <c r="D733" s="3">
        <v>3</v>
      </c>
    </row>
    <row r="734" spans="1:8" x14ac:dyDescent="0.25">
      <c r="A734">
        <v>733</v>
      </c>
      <c r="B734" s="2">
        <v>1</v>
      </c>
      <c r="C734" s="5">
        <v>2</v>
      </c>
      <c r="D734" s="3">
        <v>3</v>
      </c>
    </row>
    <row r="735" spans="1:8" x14ac:dyDescent="0.25">
      <c r="A735">
        <v>734</v>
      </c>
      <c r="B735" s="2">
        <v>1</v>
      </c>
      <c r="C735" s="5">
        <v>2</v>
      </c>
      <c r="D735" s="3">
        <v>3</v>
      </c>
    </row>
    <row r="736" spans="1:8" x14ac:dyDescent="0.25">
      <c r="A736">
        <v>735</v>
      </c>
      <c r="B736" s="2">
        <v>1</v>
      </c>
      <c r="C736" s="5">
        <v>2</v>
      </c>
      <c r="D736" s="3">
        <v>3</v>
      </c>
    </row>
    <row r="737" spans="1:5" x14ac:dyDescent="0.25">
      <c r="A737">
        <v>736</v>
      </c>
      <c r="B737" s="2">
        <v>1</v>
      </c>
      <c r="C737" s="5">
        <v>2</v>
      </c>
      <c r="D737" s="3">
        <v>3</v>
      </c>
    </row>
    <row r="738" spans="1:5" x14ac:dyDescent="0.25">
      <c r="A738">
        <v>737</v>
      </c>
      <c r="B738" s="2">
        <v>1</v>
      </c>
      <c r="C738" s="5">
        <v>2</v>
      </c>
      <c r="D738" s="3">
        <v>3</v>
      </c>
    </row>
    <row r="739" spans="1:5" x14ac:dyDescent="0.25">
      <c r="A739">
        <v>738</v>
      </c>
      <c r="B739" s="2">
        <v>1</v>
      </c>
      <c r="D739" s="3">
        <v>3</v>
      </c>
    </row>
    <row r="740" spans="1:5" x14ac:dyDescent="0.25">
      <c r="A740">
        <v>739</v>
      </c>
      <c r="B740" s="2">
        <v>1</v>
      </c>
      <c r="D740" s="3">
        <v>3</v>
      </c>
    </row>
    <row r="741" spans="1:5" x14ac:dyDescent="0.25">
      <c r="A741">
        <v>740</v>
      </c>
      <c r="B741" s="2">
        <v>1</v>
      </c>
      <c r="D741" s="3">
        <v>3</v>
      </c>
    </row>
    <row r="742" spans="1:5" x14ac:dyDescent="0.25">
      <c r="A742">
        <v>741</v>
      </c>
      <c r="B742" s="2">
        <v>1</v>
      </c>
      <c r="D742" s="3">
        <v>3</v>
      </c>
    </row>
    <row r="743" spans="1:5" x14ac:dyDescent="0.25">
      <c r="A743">
        <v>742</v>
      </c>
      <c r="B743" s="2">
        <v>1</v>
      </c>
      <c r="D743" s="3">
        <v>3</v>
      </c>
    </row>
    <row r="744" spans="1:5" x14ac:dyDescent="0.25">
      <c r="A744">
        <v>743</v>
      </c>
      <c r="B744" s="2">
        <v>1</v>
      </c>
      <c r="D744" s="3">
        <v>3</v>
      </c>
      <c r="E744" s="4">
        <v>4</v>
      </c>
    </row>
    <row r="745" spans="1:5" x14ac:dyDescent="0.25">
      <c r="A745">
        <v>744</v>
      </c>
      <c r="B745" s="2">
        <v>1</v>
      </c>
      <c r="D745" s="3">
        <v>3</v>
      </c>
      <c r="E745" s="4">
        <v>4</v>
      </c>
    </row>
    <row r="746" spans="1:5" x14ac:dyDescent="0.25">
      <c r="A746">
        <v>745</v>
      </c>
      <c r="B746" s="2">
        <v>1</v>
      </c>
      <c r="D746" s="3">
        <v>3</v>
      </c>
      <c r="E746" s="4">
        <v>4</v>
      </c>
    </row>
    <row r="747" spans="1:5" x14ac:dyDescent="0.25">
      <c r="A747">
        <v>746</v>
      </c>
      <c r="B747" s="2">
        <v>1</v>
      </c>
      <c r="D747" s="3">
        <v>3</v>
      </c>
      <c r="E747" s="4">
        <v>4</v>
      </c>
    </row>
    <row r="748" spans="1:5" x14ac:dyDescent="0.25">
      <c r="A748">
        <v>747</v>
      </c>
      <c r="B748" s="2">
        <v>1</v>
      </c>
      <c r="D748" s="3">
        <v>3</v>
      </c>
      <c r="E748" s="4">
        <v>4</v>
      </c>
    </row>
    <row r="749" spans="1:5" x14ac:dyDescent="0.25">
      <c r="A749">
        <v>748</v>
      </c>
      <c r="B749" s="2">
        <v>1</v>
      </c>
      <c r="C749" s="5">
        <v>2</v>
      </c>
      <c r="D749" s="3">
        <v>3</v>
      </c>
      <c r="E749" s="4">
        <v>4</v>
      </c>
    </row>
    <row r="750" spans="1:5" x14ac:dyDescent="0.25">
      <c r="A750">
        <v>749</v>
      </c>
      <c r="B750" s="2">
        <v>1</v>
      </c>
      <c r="C750" s="5">
        <v>2</v>
      </c>
      <c r="D750" s="3">
        <v>3</v>
      </c>
      <c r="E750" s="4">
        <v>4</v>
      </c>
    </row>
    <row r="751" spans="1:5" x14ac:dyDescent="0.25">
      <c r="A751">
        <v>750</v>
      </c>
      <c r="B751" s="2">
        <v>1</v>
      </c>
      <c r="C751" s="5">
        <v>2</v>
      </c>
      <c r="D751" s="3">
        <v>3</v>
      </c>
      <c r="E751" s="4">
        <v>4</v>
      </c>
    </row>
    <row r="752" spans="1:5" x14ac:dyDescent="0.25">
      <c r="A752">
        <v>751</v>
      </c>
      <c r="B752" s="2">
        <v>1</v>
      </c>
      <c r="C752" s="5">
        <v>2</v>
      </c>
      <c r="D752" s="3">
        <v>3</v>
      </c>
      <c r="E752" s="4">
        <v>4</v>
      </c>
    </row>
    <row r="753" spans="1:5" x14ac:dyDescent="0.25">
      <c r="A753">
        <v>752</v>
      </c>
      <c r="B753" s="2">
        <v>1</v>
      </c>
      <c r="C753" s="5">
        <v>2</v>
      </c>
      <c r="D753" s="3">
        <v>3</v>
      </c>
      <c r="E753" s="4">
        <v>4</v>
      </c>
    </row>
    <row r="754" spans="1:5" x14ac:dyDescent="0.25">
      <c r="A754">
        <v>753</v>
      </c>
      <c r="C754" s="5">
        <v>2</v>
      </c>
      <c r="D754" s="3">
        <v>3</v>
      </c>
      <c r="E754" s="4">
        <v>4</v>
      </c>
    </row>
    <row r="755" spans="1:5" x14ac:dyDescent="0.25">
      <c r="A755">
        <v>754</v>
      </c>
      <c r="C755" s="5">
        <v>2</v>
      </c>
      <c r="D755" s="3">
        <v>3</v>
      </c>
      <c r="E755" s="4">
        <v>4</v>
      </c>
    </row>
    <row r="756" spans="1:5" x14ac:dyDescent="0.25">
      <c r="A756">
        <v>755</v>
      </c>
      <c r="C756" s="5">
        <v>2</v>
      </c>
      <c r="D756" s="3">
        <v>3</v>
      </c>
      <c r="E756" s="4">
        <v>4</v>
      </c>
    </row>
    <row r="757" spans="1:5" x14ac:dyDescent="0.25">
      <c r="A757">
        <v>756</v>
      </c>
      <c r="C757" s="5">
        <v>2</v>
      </c>
      <c r="E757" s="4">
        <v>4</v>
      </c>
    </row>
    <row r="758" spans="1:5" x14ac:dyDescent="0.25">
      <c r="A758">
        <v>757</v>
      </c>
      <c r="C758" s="5">
        <v>2</v>
      </c>
      <c r="E758" s="4">
        <v>4</v>
      </c>
    </row>
    <row r="759" spans="1:5" x14ac:dyDescent="0.25">
      <c r="A759">
        <v>758</v>
      </c>
      <c r="C759" s="5">
        <v>2</v>
      </c>
      <c r="E759" s="4">
        <v>4</v>
      </c>
    </row>
    <row r="760" spans="1:5" x14ac:dyDescent="0.25">
      <c r="A760">
        <v>759</v>
      </c>
      <c r="C760" s="5">
        <v>2</v>
      </c>
      <c r="E760" s="4">
        <v>4</v>
      </c>
    </row>
    <row r="761" spans="1:5" x14ac:dyDescent="0.25">
      <c r="A761">
        <v>760</v>
      </c>
      <c r="C761" s="5">
        <v>2</v>
      </c>
      <c r="E761" s="4">
        <v>4</v>
      </c>
    </row>
    <row r="762" spans="1:5" x14ac:dyDescent="0.25">
      <c r="A762">
        <v>761</v>
      </c>
      <c r="C762" s="5">
        <v>2</v>
      </c>
      <c r="E762" s="4">
        <v>4</v>
      </c>
    </row>
    <row r="763" spans="1:5" x14ac:dyDescent="0.25">
      <c r="A763">
        <v>762</v>
      </c>
      <c r="C763" s="5">
        <v>2</v>
      </c>
      <c r="E763" s="4">
        <v>4</v>
      </c>
    </row>
    <row r="764" spans="1:5" x14ac:dyDescent="0.25">
      <c r="A764">
        <v>763</v>
      </c>
      <c r="C764" s="5">
        <v>2</v>
      </c>
      <c r="E764" s="4">
        <v>4</v>
      </c>
    </row>
    <row r="765" spans="1:5" x14ac:dyDescent="0.25">
      <c r="A765">
        <v>764</v>
      </c>
      <c r="C765" s="5">
        <v>2</v>
      </c>
      <c r="E765" s="4">
        <v>4</v>
      </c>
    </row>
    <row r="766" spans="1:5" x14ac:dyDescent="0.25">
      <c r="A766">
        <v>765</v>
      </c>
      <c r="B766" s="2">
        <v>1</v>
      </c>
      <c r="C766" s="5">
        <v>2</v>
      </c>
      <c r="E766" s="4">
        <v>4</v>
      </c>
    </row>
    <row r="767" spans="1:5" x14ac:dyDescent="0.25">
      <c r="A767">
        <v>766</v>
      </c>
      <c r="B767" s="2">
        <v>1</v>
      </c>
      <c r="C767" s="5">
        <v>2</v>
      </c>
      <c r="E767" s="4">
        <v>4</v>
      </c>
    </row>
    <row r="768" spans="1:5" x14ac:dyDescent="0.25">
      <c r="A768">
        <v>767</v>
      </c>
      <c r="B768" s="2">
        <v>1</v>
      </c>
      <c r="C768" s="5">
        <v>2</v>
      </c>
      <c r="D768" s="3">
        <v>3</v>
      </c>
      <c r="E768" s="4">
        <v>4</v>
      </c>
    </row>
    <row r="769" spans="1:5" x14ac:dyDescent="0.25">
      <c r="A769">
        <v>768</v>
      </c>
      <c r="B769" s="2">
        <v>1</v>
      </c>
      <c r="C769" s="5">
        <v>2</v>
      </c>
      <c r="D769" s="3">
        <v>3</v>
      </c>
      <c r="E769" s="4">
        <v>4</v>
      </c>
    </row>
    <row r="770" spans="1:5" x14ac:dyDescent="0.25">
      <c r="A770">
        <v>769</v>
      </c>
      <c r="B770" s="2">
        <v>1</v>
      </c>
      <c r="C770" s="5">
        <v>2</v>
      </c>
      <c r="D770" s="3">
        <v>3</v>
      </c>
      <c r="E770" s="4">
        <v>4</v>
      </c>
    </row>
    <row r="771" spans="1:5" x14ac:dyDescent="0.25">
      <c r="A771">
        <v>770</v>
      </c>
      <c r="B771" s="2">
        <v>1</v>
      </c>
      <c r="C771" s="5">
        <v>2</v>
      </c>
      <c r="D771" s="3">
        <v>3</v>
      </c>
      <c r="E771" s="4">
        <v>4</v>
      </c>
    </row>
    <row r="772" spans="1:5" x14ac:dyDescent="0.25">
      <c r="A772">
        <v>771</v>
      </c>
      <c r="B772" s="2">
        <v>1</v>
      </c>
      <c r="D772" s="3">
        <v>3</v>
      </c>
    </row>
    <row r="773" spans="1:5" x14ac:dyDescent="0.25">
      <c r="A773">
        <v>772</v>
      </c>
      <c r="B773" s="2">
        <v>1</v>
      </c>
      <c r="D773" s="3">
        <v>3</v>
      </c>
    </row>
    <row r="774" spans="1:5" x14ac:dyDescent="0.25">
      <c r="A774">
        <v>773</v>
      </c>
      <c r="B774" s="2">
        <v>1</v>
      </c>
      <c r="D774" s="3">
        <v>3</v>
      </c>
    </row>
    <row r="775" spans="1:5" x14ac:dyDescent="0.25">
      <c r="A775">
        <v>774</v>
      </c>
      <c r="B775" s="2">
        <v>1</v>
      </c>
      <c r="D775" s="3">
        <v>3</v>
      </c>
    </row>
    <row r="776" spans="1:5" x14ac:dyDescent="0.25">
      <c r="A776">
        <v>775</v>
      </c>
      <c r="B776" s="2">
        <v>1</v>
      </c>
      <c r="D776" s="3">
        <v>3</v>
      </c>
    </row>
    <row r="777" spans="1:5" x14ac:dyDescent="0.25">
      <c r="A777">
        <v>776</v>
      </c>
      <c r="B777" s="2">
        <v>1</v>
      </c>
      <c r="D777" s="3">
        <v>3</v>
      </c>
    </row>
    <row r="778" spans="1:5" x14ac:dyDescent="0.25">
      <c r="A778">
        <v>777</v>
      </c>
      <c r="B778" s="2">
        <v>1</v>
      </c>
      <c r="D778" s="3">
        <v>3</v>
      </c>
    </row>
    <row r="779" spans="1:5" x14ac:dyDescent="0.25">
      <c r="A779">
        <v>778</v>
      </c>
      <c r="B779" s="2">
        <v>1</v>
      </c>
      <c r="D779" s="3">
        <v>3</v>
      </c>
    </row>
    <row r="780" spans="1:5" x14ac:dyDescent="0.25">
      <c r="A780">
        <v>779</v>
      </c>
      <c r="B780" s="2">
        <v>1</v>
      </c>
      <c r="D780" s="3">
        <v>3</v>
      </c>
    </row>
    <row r="781" spans="1:5" x14ac:dyDescent="0.25">
      <c r="A781">
        <v>780</v>
      </c>
      <c r="B781" s="2">
        <v>1</v>
      </c>
      <c r="D781" s="3">
        <v>3</v>
      </c>
    </row>
    <row r="782" spans="1:5" x14ac:dyDescent="0.25">
      <c r="A782">
        <v>781</v>
      </c>
      <c r="B782" s="2">
        <v>1</v>
      </c>
      <c r="D782" s="3">
        <v>3</v>
      </c>
    </row>
    <row r="783" spans="1:5" x14ac:dyDescent="0.25">
      <c r="A783">
        <v>782</v>
      </c>
      <c r="B783" s="2">
        <v>1</v>
      </c>
      <c r="D783" s="3">
        <v>3</v>
      </c>
    </row>
    <row r="784" spans="1:5" x14ac:dyDescent="0.25">
      <c r="A784">
        <v>783</v>
      </c>
      <c r="B784" s="2">
        <v>1</v>
      </c>
      <c r="D784" s="3">
        <v>3</v>
      </c>
    </row>
    <row r="785" spans="1:5" x14ac:dyDescent="0.25">
      <c r="A785">
        <v>784</v>
      </c>
      <c r="B785" s="2">
        <v>1</v>
      </c>
      <c r="C785" s="5">
        <v>2</v>
      </c>
      <c r="D785" s="3">
        <v>3</v>
      </c>
    </row>
    <row r="786" spans="1:5" x14ac:dyDescent="0.25">
      <c r="A786">
        <v>785</v>
      </c>
      <c r="B786" s="2">
        <v>1</v>
      </c>
      <c r="C786" s="5">
        <v>2</v>
      </c>
      <c r="D786" s="3">
        <v>3</v>
      </c>
    </row>
    <row r="787" spans="1:5" x14ac:dyDescent="0.25">
      <c r="A787">
        <v>786</v>
      </c>
      <c r="B787" s="2">
        <v>1</v>
      </c>
      <c r="C787" s="5">
        <v>2</v>
      </c>
      <c r="D787" s="3">
        <v>3</v>
      </c>
    </row>
    <row r="788" spans="1:5" x14ac:dyDescent="0.25">
      <c r="A788">
        <v>787</v>
      </c>
      <c r="C788" s="5">
        <v>2</v>
      </c>
    </row>
    <row r="789" spans="1:5" x14ac:dyDescent="0.25">
      <c r="A789">
        <v>788</v>
      </c>
      <c r="C789" s="5">
        <v>2</v>
      </c>
    </row>
    <row r="790" spans="1:5" x14ac:dyDescent="0.25">
      <c r="A790">
        <v>789</v>
      </c>
      <c r="C790" s="5">
        <v>2</v>
      </c>
      <c r="E790" s="4">
        <v>4</v>
      </c>
    </row>
    <row r="791" spans="1:5" x14ac:dyDescent="0.25">
      <c r="A791">
        <v>790</v>
      </c>
      <c r="C791" s="5">
        <v>2</v>
      </c>
      <c r="E791" s="4">
        <v>4</v>
      </c>
    </row>
    <row r="792" spans="1:5" x14ac:dyDescent="0.25">
      <c r="A792">
        <v>791</v>
      </c>
      <c r="C792" s="5">
        <v>2</v>
      </c>
      <c r="E792" s="4">
        <v>4</v>
      </c>
    </row>
    <row r="793" spans="1:5" x14ac:dyDescent="0.25">
      <c r="A793">
        <v>792</v>
      </c>
      <c r="C793" s="5">
        <v>2</v>
      </c>
      <c r="E793" s="4">
        <v>4</v>
      </c>
    </row>
    <row r="794" spans="1:5" x14ac:dyDescent="0.25">
      <c r="A794">
        <v>793</v>
      </c>
      <c r="C794" s="5">
        <v>2</v>
      </c>
      <c r="E794" s="4">
        <v>4</v>
      </c>
    </row>
    <row r="795" spans="1:5" x14ac:dyDescent="0.25">
      <c r="A795">
        <v>794</v>
      </c>
      <c r="C795" s="5">
        <v>2</v>
      </c>
      <c r="E795" s="4">
        <v>4</v>
      </c>
    </row>
    <row r="796" spans="1:5" x14ac:dyDescent="0.25">
      <c r="A796">
        <v>795</v>
      </c>
      <c r="C796" s="5">
        <v>2</v>
      </c>
      <c r="E796" s="4">
        <v>4</v>
      </c>
    </row>
    <row r="797" spans="1:5" x14ac:dyDescent="0.25">
      <c r="A797">
        <v>796</v>
      </c>
      <c r="C797" s="5">
        <v>2</v>
      </c>
      <c r="E797" s="4">
        <v>4</v>
      </c>
    </row>
    <row r="798" spans="1:5" x14ac:dyDescent="0.25">
      <c r="A798">
        <v>797</v>
      </c>
      <c r="C798" s="5">
        <v>2</v>
      </c>
      <c r="E798" s="4">
        <v>4</v>
      </c>
    </row>
    <row r="799" spans="1:5" x14ac:dyDescent="0.25">
      <c r="A799">
        <v>798</v>
      </c>
      <c r="C799" s="5">
        <v>2</v>
      </c>
      <c r="D799" s="3">
        <v>3</v>
      </c>
      <c r="E799" s="4">
        <v>4</v>
      </c>
    </row>
    <row r="800" spans="1:5" x14ac:dyDescent="0.25">
      <c r="A800">
        <v>799</v>
      </c>
      <c r="B800" s="2">
        <v>1</v>
      </c>
      <c r="C800" s="5">
        <v>2</v>
      </c>
      <c r="D800" s="3">
        <v>3</v>
      </c>
      <c r="E800" s="4">
        <v>4</v>
      </c>
    </row>
    <row r="801" spans="1:5" x14ac:dyDescent="0.25">
      <c r="A801">
        <v>800</v>
      </c>
      <c r="B801" s="2">
        <v>1</v>
      </c>
      <c r="C801" s="5">
        <v>2</v>
      </c>
      <c r="D801" s="3">
        <v>3</v>
      </c>
      <c r="E801" s="4">
        <v>4</v>
      </c>
    </row>
    <row r="802" spans="1:5" x14ac:dyDescent="0.25">
      <c r="A802">
        <v>801</v>
      </c>
      <c r="B802" s="2">
        <v>1</v>
      </c>
      <c r="C802" s="5">
        <v>2</v>
      </c>
      <c r="D802" s="3">
        <v>3</v>
      </c>
      <c r="E802" s="4">
        <v>4</v>
      </c>
    </row>
    <row r="803" spans="1:5" x14ac:dyDescent="0.25">
      <c r="A803">
        <v>802</v>
      </c>
      <c r="B803" s="2">
        <v>1</v>
      </c>
      <c r="C803" s="5">
        <v>2</v>
      </c>
      <c r="D803" s="3">
        <v>3</v>
      </c>
      <c r="E803" s="4">
        <v>4</v>
      </c>
    </row>
    <row r="804" spans="1:5" x14ac:dyDescent="0.25">
      <c r="A804">
        <v>803</v>
      </c>
      <c r="B804" s="2">
        <v>1</v>
      </c>
      <c r="D804" s="3">
        <v>3</v>
      </c>
      <c r="E804" s="4">
        <v>4</v>
      </c>
    </row>
    <row r="805" spans="1:5" x14ac:dyDescent="0.25">
      <c r="A805">
        <v>804</v>
      </c>
      <c r="B805" s="2">
        <v>1</v>
      </c>
      <c r="D805" s="3">
        <v>3</v>
      </c>
      <c r="E805" s="4">
        <v>4</v>
      </c>
    </row>
    <row r="806" spans="1:5" x14ac:dyDescent="0.25">
      <c r="A806">
        <v>805</v>
      </c>
      <c r="B806" s="2">
        <v>1</v>
      </c>
      <c r="D806" s="3">
        <v>3</v>
      </c>
    </row>
    <row r="807" spans="1:5" x14ac:dyDescent="0.25">
      <c r="A807">
        <v>806</v>
      </c>
      <c r="B807" s="2">
        <v>1</v>
      </c>
      <c r="D807" s="3">
        <v>3</v>
      </c>
    </row>
    <row r="808" spans="1:5" x14ac:dyDescent="0.25">
      <c r="A808">
        <v>807</v>
      </c>
      <c r="B808" s="2">
        <v>1</v>
      </c>
      <c r="D808" s="3">
        <v>3</v>
      </c>
    </row>
    <row r="809" spans="1:5" x14ac:dyDescent="0.25">
      <c r="A809">
        <v>808</v>
      </c>
      <c r="B809" s="2">
        <v>1</v>
      </c>
      <c r="D809" s="3">
        <v>3</v>
      </c>
    </row>
    <row r="810" spans="1:5" x14ac:dyDescent="0.25">
      <c r="A810">
        <v>809</v>
      </c>
      <c r="B810" s="2">
        <v>1</v>
      </c>
      <c r="D810" s="3">
        <v>3</v>
      </c>
    </row>
    <row r="811" spans="1:5" x14ac:dyDescent="0.25">
      <c r="A811">
        <v>810</v>
      </c>
      <c r="B811" s="2">
        <v>1</v>
      </c>
      <c r="D811" s="3">
        <v>3</v>
      </c>
    </row>
    <row r="812" spans="1:5" x14ac:dyDescent="0.25">
      <c r="A812">
        <v>811</v>
      </c>
      <c r="B812" s="2">
        <v>1</v>
      </c>
      <c r="D812" s="3">
        <v>3</v>
      </c>
    </row>
    <row r="813" spans="1:5" x14ac:dyDescent="0.25">
      <c r="A813">
        <v>812</v>
      </c>
      <c r="B813" s="2">
        <v>1</v>
      </c>
      <c r="D813" s="3">
        <v>3</v>
      </c>
    </row>
    <row r="814" spans="1:5" x14ac:dyDescent="0.25">
      <c r="A814">
        <v>813</v>
      </c>
      <c r="B814" s="2">
        <v>1</v>
      </c>
      <c r="D814" s="3">
        <v>3</v>
      </c>
    </row>
    <row r="815" spans="1:5" x14ac:dyDescent="0.25">
      <c r="A815">
        <v>814</v>
      </c>
      <c r="B815" s="2">
        <v>1</v>
      </c>
      <c r="D815" s="3">
        <v>3</v>
      </c>
    </row>
    <row r="816" spans="1:5" x14ac:dyDescent="0.25">
      <c r="A816">
        <v>815</v>
      </c>
      <c r="B816" s="2">
        <v>1</v>
      </c>
      <c r="C816" s="5">
        <v>2</v>
      </c>
      <c r="D816" s="3">
        <v>3</v>
      </c>
    </row>
    <row r="817" spans="1:5" x14ac:dyDescent="0.25">
      <c r="A817">
        <v>816</v>
      </c>
      <c r="B817" s="2">
        <v>1</v>
      </c>
      <c r="C817" s="5">
        <v>2</v>
      </c>
      <c r="D817" s="3">
        <v>3</v>
      </c>
    </row>
    <row r="818" spans="1:5" x14ac:dyDescent="0.25">
      <c r="A818">
        <v>817</v>
      </c>
      <c r="B818" s="2">
        <v>1</v>
      </c>
      <c r="C818" s="5">
        <v>2</v>
      </c>
      <c r="D818" s="3">
        <v>3</v>
      </c>
    </row>
    <row r="819" spans="1:5" x14ac:dyDescent="0.25">
      <c r="A819">
        <v>818</v>
      </c>
      <c r="B819" s="2">
        <v>1</v>
      </c>
      <c r="C819" s="5">
        <v>2</v>
      </c>
      <c r="D819" s="3">
        <v>3</v>
      </c>
    </row>
    <row r="820" spans="1:5" x14ac:dyDescent="0.25">
      <c r="A820">
        <v>819</v>
      </c>
      <c r="C820" s="5">
        <v>2</v>
      </c>
      <c r="D820" s="3">
        <v>3</v>
      </c>
    </row>
    <row r="821" spans="1:5" x14ac:dyDescent="0.25">
      <c r="A821">
        <v>820</v>
      </c>
      <c r="C821" s="5">
        <v>2</v>
      </c>
      <c r="D821" s="3">
        <v>3</v>
      </c>
      <c r="E821" s="4">
        <v>4</v>
      </c>
    </row>
    <row r="822" spans="1:5" x14ac:dyDescent="0.25">
      <c r="A822">
        <v>821</v>
      </c>
      <c r="C822" s="5">
        <v>2</v>
      </c>
      <c r="D822" s="3">
        <v>3</v>
      </c>
      <c r="E822" s="4">
        <v>4</v>
      </c>
    </row>
    <row r="823" spans="1:5" x14ac:dyDescent="0.25">
      <c r="A823">
        <v>822</v>
      </c>
      <c r="C823" s="5">
        <v>2</v>
      </c>
      <c r="D823" s="3">
        <v>3</v>
      </c>
      <c r="E823" s="4">
        <v>4</v>
      </c>
    </row>
    <row r="824" spans="1:5" x14ac:dyDescent="0.25">
      <c r="A824">
        <v>823</v>
      </c>
      <c r="C824" s="5">
        <v>2</v>
      </c>
      <c r="D824" s="3">
        <v>3</v>
      </c>
      <c r="E824" s="4">
        <v>4</v>
      </c>
    </row>
    <row r="825" spans="1:5" x14ac:dyDescent="0.25">
      <c r="A825">
        <v>824</v>
      </c>
      <c r="C825" s="5">
        <v>2</v>
      </c>
      <c r="E825" s="4">
        <v>4</v>
      </c>
    </row>
    <row r="826" spans="1:5" x14ac:dyDescent="0.25">
      <c r="A826">
        <v>825</v>
      </c>
      <c r="C826" s="5">
        <v>2</v>
      </c>
      <c r="E826" s="4">
        <v>4</v>
      </c>
    </row>
    <row r="827" spans="1:5" x14ac:dyDescent="0.25">
      <c r="A827">
        <v>826</v>
      </c>
      <c r="C827" s="5">
        <v>2</v>
      </c>
      <c r="E827" s="4">
        <v>4</v>
      </c>
    </row>
    <row r="828" spans="1:5" x14ac:dyDescent="0.25">
      <c r="A828">
        <v>827</v>
      </c>
      <c r="C828" s="5">
        <v>2</v>
      </c>
      <c r="E828" s="4">
        <v>4</v>
      </c>
    </row>
    <row r="829" spans="1:5" x14ac:dyDescent="0.25">
      <c r="A829">
        <v>828</v>
      </c>
      <c r="C829" s="5">
        <v>2</v>
      </c>
      <c r="E829" s="4">
        <v>4</v>
      </c>
    </row>
    <row r="830" spans="1:5" x14ac:dyDescent="0.25">
      <c r="A830">
        <v>829</v>
      </c>
      <c r="C830" s="5">
        <v>2</v>
      </c>
      <c r="E830" s="4">
        <v>4</v>
      </c>
    </row>
    <row r="831" spans="1:5" x14ac:dyDescent="0.25">
      <c r="A831">
        <v>830</v>
      </c>
      <c r="C831" s="5">
        <v>2</v>
      </c>
      <c r="E831" s="4">
        <v>4</v>
      </c>
    </row>
    <row r="832" spans="1:5" x14ac:dyDescent="0.25">
      <c r="A832">
        <v>831</v>
      </c>
      <c r="C832" s="5">
        <v>2</v>
      </c>
      <c r="E832" s="4">
        <v>4</v>
      </c>
    </row>
    <row r="833" spans="1:5" x14ac:dyDescent="0.25">
      <c r="A833">
        <v>832</v>
      </c>
      <c r="C833" s="5">
        <v>2</v>
      </c>
      <c r="E833" s="4">
        <v>4</v>
      </c>
    </row>
    <row r="834" spans="1:5" x14ac:dyDescent="0.25">
      <c r="A834">
        <v>833</v>
      </c>
      <c r="B834" s="2">
        <v>1</v>
      </c>
      <c r="C834" s="5">
        <v>2</v>
      </c>
      <c r="E834" s="4">
        <v>4</v>
      </c>
    </row>
    <row r="835" spans="1:5" x14ac:dyDescent="0.25">
      <c r="A835">
        <v>834</v>
      </c>
      <c r="B835" s="2">
        <v>1</v>
      </c>
      <c r="C835" s="5">
        <v>2</v>
      </c>
      <c r="E835" s="4">
        <v>4</v>
      </c>
    </row>
    <row r="836" spans="1:5" x14ac:dyDescent="0.25">
      <c r="A836">
        <v>835</v>
      </c>
      <c r="B836" s="2">
        <v>1</v>
      </c>
      <c r="C836" s="5">
        <v>2</v>
      </c>
      <c r="E836" s="4">
        <v>4</v>
      </c>
    </row>
    <row r="837" spans="1:5" x14ac:dyDescent="0.25">
      <c r="A837">
        <v>836</v>
      </c>
      <c r="B837" s="2">
        <v>1</v>
      </c>
      <c r="E837" s="4">
        <v>4</v>
      </c>
    </row>
    <row r="838" spans="1:5" x14ac:dyDescent="0.25">
      <c r="A838">
        <v>837</v>
      </c>
      <c r="B838" s="2">
        <v>1</v>
      </c>
      <c r="E838" s="4">
        <v>4</v>
      </c>
    </row>
    <row r="839" spans="1:5" x14ac:dyDescent="0.25">
      <c r="A839">
        <v>838</v>
      </c>
      <c r="B839" s="2">
        <v>1</v>
      </c>
      <c r="E839" s="4">
        <v>4</v>
      </c>
    </row>
    <row r="840" spans="1:5" x14ac:dyDescent="0.25">
      <c r="A840">
        <v>839</v>
      </c>
      <c r="B840" s="2">
        <v>1</v>
      </c>
      <c r="E840" s="4">
        <v>4</v>
      </c>
    </row>
    <row r="841" spans="1:5" x14ac:dyDescent="0.25">
      <c r="A841">
        <v>840</v>
      </c>
      <c r="B841" s="2">
        <v>1</v>
      </c>
      <c r="D841" s="3">
        <v>3</v>
      </c>
      <c r="E841" s="4">
        <v>4</v>
      </c>
    </row>
    <row r="842" spans="1:5" x14ac:dyDescent="0.25">
      <c r="A842">
        <v>841</v>
      </c>
      <c r="B842" s="2">
        <v>1</v>
      </c>
      <c r="D842" s="3">
        <v>3</v>
      </c>
      <c r="E842" s="4">
        <v>4</v>
      </c>
    </row>
    <row r="843" spans="1:5" x14ac:dyDescent="0.25">
      <c r="A843">
        <v>842</v>
      </c>
      <c r="B843" s="2">
        <v>1</v>
      </c>
      <c r="D843" s="3">
        <v>3</v>
      </c>
      <c r="E843" s="4">
        <v>4</v>
      </c>
    </row>
    <row r="844" spans="1:5" x14ac:dyDescent="0.25">
      <c r="A844">
        <v>843</v>
      </c>
      <c r="B844" s="2">
        <v>1</v>
      </c>
      <c r="D844" s="3">
        <v>3</v>
      </c>
    </row>
    <row r="845" spans="1:5" x14ac:dyDescent="0.25">
      <c r="A845">
        <v>844</v>
      </c>
      <c r="B845" s="2">
        <v>1</v>
      </c>
      <c r="D845" s="3">
        <v>3</v>
      </c>
    </row>
    <row r="846" spans="1:5" x14ac:dyDescent="0.25">
      <c r="A846">
        <v>845</v>
      </c>
      <c r="B846" s="2">
        <v>1</v>
      </c>
      <c r="D846" s="3">
        <v>3</v>
      </c>
    </row>
    <row r="847" spans="1:5" x14ac:dyDescent="0.25">
      <c r="A847">
        <v>846</v>
      </c>
      <c r="B847" s="2">
        <v>1</v>
      </c>
      <c r="D847" s="3">
        <v>3</v>
      </c>
    </row>
    <row r="848" spans="1:5" x14ac:dyDescent="0.25">
      <c r="A848">
        <v>847</v>
      </c>
      <c r="B848" s="2">
        <v>1</v>
      </c>
      <c r="D848" s="3">
        <v>3</v>
      </c>
    </row>
    <row r="849" spans="1:5" x14ac:dyDescent="0.25">
      <c r="A849">
        <v>848</v>
      </c>
      <c r="B849" s="2">
        <v>1</v>
      </c>
      <c r="D849" s="3">
        <v>3</v>
      </c>
    </row>
    <row r="850" spans="1:5" x14ac:dyDescent="0.25">
      <c r="A850">
        <v>849</v>
      </c>
      <c r="B850" s="2">
        <v>1</v>
      </c>
      <c r="C850" s="5">
        <v>2</v>
      </c>
      <c r="D850" s="3">
        <v>3</v>
      </c>
    </row>
    <row r="851" spans="1:5" x14ac:dyDescent="0.25">
      <c r="A851">
        <v>850</v>
      </c>
      <c r="B851" s="2">
        <v>1</v>
      </c>
      <c r="C851" s="5">
        <v>2</v>
      </c>
      <c r="D851" s="3">
        <v>3</v>
      </c>
    </row>
    <row r="852" spans="1:5" x14ac:dyDescent="0.25">
      <c r="A852">
        <v>851</v>
      </c>
      <c r="B852" s="2">
        <v>1</v>
      </c>
      <c r="C852" s="5">
        <v>2</v>
      </c>
      <c r="D852" s="3">
        <v>3</v>
      </c>
    </row>
    <row r="853" spans="1:5" x14ac:dyDescent="0.25">
      <c r="A853">
        <v>852</v>
      </c>
      <c r="B853" s="2">
        <v>1</v>
      </c>
      <c r="C853" s="5">
        <v>2</v>
      </c>
      <c r="D853" s="3">
        <v>3</v>
      </c>
    </row>
    <row r="854" spans="1:5" x14ac:dyDescent="0.25">
      <c r="A854">
        <v>853</v>
      </c>
      <c r="C854" s="5">
        <v>2</v>
      </c>
      <c r="D854" s="3">
        <v>3</v>
      </c>
    </row>
    <row r="855" spans="1:5" x14ac:dyDescent="0.25">
      <c r="A855">
        <v>854</v>
      </c>
      <c r="C855" s="5">
        <v>2</v>
      </c>
      <c r="D855" s="3">
        <v>3</v>
      </c>
    </row>
    <row r="856" spans="1:5" x14ac:dyDescent="0.25">
      <c r="A856">
        <v>855</v>
      </c>
      <c r="C856" s="5">
        <v>2</v>
      </c>
      <c r="D856" s="3">
        <v>3</v>
      </c>
    </row>
    <row r="857" spans="1:5" x14ac:dyDescent="0.25">
      <c r="A857">
        <v>856</v>
      </c>
      <c r="C857" s="5">
        <v>2</v>
      </c>
      <c r="D857" s="3">
        <v>3</v>
      </c>
    </row>
    <row r="858" spans="1:5" x14ac:dyDescent="0.25">
      <c r="A858">
        <v>857</v>
      </c>
      <c r="C858" s="5">
        <v>2</v>
      </c>
      <c r="D858" s="3">
        <v>3</v>
      </c>
    </row>
    <row r="859" spans="1:5" x14ac:dyDescent="0.25">
      <c r="A859">
        <v>858</v>
      </c>
      <c r="C859" s="5">
        <v>2</v>
      </c>
      <c r="D859" s="3">
        <v>3</v>
      </c>
    </row>
    <row r="860" spans="1:5" x14ac:dyDescent="0.25">
      <c r="A860">
        <v>859</v>
      </c>
      <c r="C860" s="5">
        <v>2</v>
      </c>
      <c r="D860" s="3">
        <v>3</v>
      </c>
    </row>
    <row r="861" spans="1:5" x14ac:dyDescent="0.25">
      <c r="A861">
        <v>860</v>
      </c>
      <c r="C861" s="5">
        <v>2</v>
      </c>
      <c r="D861" s="3">
        <v>3</v>
      </c>
      <c r="E861" s="4">
        <v>4</v>
      </c>
    </row>
    <row r="862" spans="1:5" x14ac:dyDescent="0.25">
      <c r="A862">
        <v>861</v>
      </c>
      <c r="C862" s="5">
        <v>2</v>
      </c>
      <c r="D862" s="3">
        <v>3</v>
      </c>
      <c r="E862" s="4">
        <v>4</v>
      </c>
    </row>
    <row r="863" spans="1:5" x14ac:dyDescent="0.25">
      <c r="A863">
        <v>862</v>
      </c>
      <c r="C863" s="5">
        <v>2</v>
      </c>
      <c r="D863" s="3">
        <v>3</v>
      </c>
      <c r="E863" s="4">
        <v>4</v>
      </c>
    </row>
    <row r="864" spans="1:5" x14ac:dyDescent="0.25">
      <c r="A864">
        <v>863</v>
      </c>
      <c r="C864" s="5">
        <v>2</v>
      </c>
      <c r="E864" s="4">
        <v>4</v>
      </c>
    </row>
    <row r="865" spans="1:5" x14ac:dyDescent="0.25">
      <c r="A865">
        <v>864</v>
      </c>
      <c r="C865" s="5">
        <v>2</v>
      </c>
      <c r="E865" s="4">
        <v>4</v>
      </c>
    </row>
    <row r="866" spans="1:5" x14ac:dyDescent="0.25">
      <c r="A866">
        <v>865</v>
      </c>
      <c r="B866" s="2">
        <v>1</v>
      </c>
      <c r="C866" s="5">
        <v>2</v>
      </c>
      <c r="E866" s="4">
        <v>4</v>
      </c>
    </row>
    <row r="867" spans="1:5" x14ac:dyDescent="0.25">
      <c r="A867">
        <v>866</v>
      </c>
      <c r="B867" s="2">
        <v>1</v>
      </c>
      <c r="C867" s="5">
        <v>2</v>
      </c>
      <c r="E867" s="4">
        <v>4</v>
      </c>
    </row>
    <row r="868" spans="1:5" x14ac:dyDescent="0.25">
      <c r="A868">
        <v>867</v>
      </c>
      <c r="B868" s="2">
        <v>1</v>
      </c>
      <c r="C868" s="5">
        <v>2</v>
      </c>
      <c r="E868" s="4">
        <v>4</v>
      </c>
    </row>
    <row r="869" spans="1:5" x14ac:dyDescent="0.25">
      <c r="A869">
        <v>868</v>
      </c>
      <c r="B869" s="2">
        <v>1</v>
      </c>
      <c r="C869" s="5">
        <v>2</v>
      </c>
      <c r="E869" s="4">
        <v>4</v>
      </c>
    </row>
    <row r="870" spans="1:5" x14ac:dyDescent="0.25">
      <c r="A870">
        <v>869</v>
      </c>
      <c r="B870" s="2">
        <v>1</v>
      </c>
      <c r="E870" s="4">
        <v>4</v>
      </c>
    </row>
    <row r="871" spans="1:5" x14ac:dyDescent="0.25">
      <c r="A871">
        <v>870</v>
      </c>
      <c r="B871" s="2">
        <v>1</v>
      </c>
      <c r="E871" s="4">
        <v>4</v>
      </c>
    </row>
    <row r="872" spans="1:5" x14ac:dyDescent="0.25">
      <c r="A872">
        <v>871</v>
      </c>
      <c r="B872" s="2">
        <v>1</v>
      </c>
      <c r="E872" s="4">
        <v>4</v>
      </c>
    </row>
    <row r="873" spans="1:5" x14ac:dyDescent="0.25">
      <c r="A873">
        <v>872</v>
      </c>
      <c r="B873" s="2">
        <v>1</v>
      </c>
      <c r="E873" s="4">
        <v>4</v>
      </c>
    </row>
    <row r="874" spans="1:5" x14ac:dyDescent="0.25">
      <c r="A874">
        <v>873</v>
      </c>
      <c r="B874" s="2">
        <v>1</v>
      </c>
      <c r="E874" s="4">
        <v>4</v>
      </c>
    </row>
    <row r="875" spans="1:5" x14ac:dyDescent="0.25">
      <c r="A875">
        <v>874</v>
      </c>
      <c r="B875" s="2">
        <v>1</v>
      </c>
      <c r="E875" s="4">
        <v>4</v>
      </c>
    </row>
    <row r="876" spans="1:5" x14ac:dyDescent="0.25">
      <c r="A876">
        <v>875</v>
      </c>
      <c r="B876" s="2">
        <v>1</v>
      </c>
      <c r="E876" s="4">
        <v>4</v>
      </c>
    </row>
    <row r="877" spans="1:5" x14ac:dyDescent="0.25">
      <c r="A877">
        <v>876</v>
      </c>
      <c r="B877" s="2">
        <v>1</v>
      </c>
      <c r="E877" s="4">
        <v>4</v>
      </c>
    </row>
    <row r="878" spans="1:5" x14ac:dyDescent="0.25">
      <c r="A878">
        <v>877</v>
      </c>
      <c r="B878" s="2">
        <v>1</v>
      </c>
      <c r="E878" s="4">
        <v>4</v>
      </c>
    </row>
    <row r="879" spans="1:5" x14ac:dyDescent="0.25">
      <c r="A879">
        <v>878</v>
      </c>
      <c r="B879" s="2">
        <v>1</v>
      </c>
      <c r="E879" s="4">
        <v>4</v>
      </c>
    </row>
    <row r="880" spans="1:5" x14ac:dyDescent="0.25">
      <c r="A880">
        <v>879</v>
      </c>
      <c r="B880" s="2">
        <v>1</v>
      </c>
      <c r="C880" s="5">
        <v>2</v>
      </c>
      <c r="E880" s="4">
        <v>4</v>
      </c>
    </row>
    <row r="881" spans="1:5" x14ac:dyDescent="0.25">
      <c r="A881">
        <v>880</v>
      </c>
      <c r="B881" s="2">
        <v>1</v>
      </c>
      <c r="C881" s="5">
        <v>2</v>
      </c>
      <c r="D881" s="3">
        <v>3</v>
      </c>
      <c r="E881" s="4">
        <v>4</v>
      </c>
    </row>
    <row r="882" spans="1:5" x14ac:dyDescent="0.25">
      <c r="A882">
        <v>881</v>
      </c>
      <c r="B882" s="2">
        <v>1</v>
      </c>
      <c r="C882" s="5">
        <v>2</v>
      </c>
      <c r="D882" s="3">
        <v>3</v>
      </c>
    </row>
    <row r="883" spans="1:5" x14ac:dyDescent="0.25">
      <c r="A883">
        <v>882</v>
      </c>
      <c r="B883" s="2">
        <v>1</v>
      </c>
      <c r="C883" s="5">
        <v>2</v>
      </c>
      <c r="D883" s="3">
        <v>3</v>
      </c>
    </row>
    <row r="884" spans="1:5" x14ac:dyDescent="0.25">
      <c r="A884">
        <v>883</v>
      </c>
      <c r="B884" s="2">
        <v>1</v>
      </c>
      <c r="C884" s="5">
        <v>2</v>
      </c>
      <c r="D884" s="3">
        <v>3</v>
      </c>
    </row>
    <row r="885" spans="1:5" x14ac:dyDescent="0.25">
      <c r="A885">
        <v>884</v>
      </c>
      <c r="C885" s="5">
        <v>2</v>
      </c>
      <c r="D885" s="3">
        <v>3</v>
      </c>
    </row>
    <row r="886" spans="1:5" x14ac:dyDescent="0.25">
      <c r="A886">
        <v>885</v>
      </c>
      <c r="C886" s="5">
        <v>2</v>
      </c>
      <c r="D886" s="3">
        <v>3</v>
      </c>
    </row>
    <row r="887" spans="1:5" x14ac:dyDescent="0.25">
      <c r="A887">
        <v>886</v>
      </c>
      <c r="C887" s="5">
        <v>2</v>
      </c>
      <c r="D887" s="3">
        <v>3</v>
      </c>
    </row>
    <row r="888" spans="1:5" x14ac:dyDescent="0.25">
      <c r="A888">
        <v>887</v>
      </c>
      <c r="C888" s="5">
        <v>2</v>
      </c>
      <c r="D888" s="3">
        <v>3</v>
      </c>
    </row>
    <row r="889" spans="1:5" x14ac:dyDescent="0.25">
      <c r="A889">
        <v>888</v>
      </c>
      <c r="C889" s="5">
        <v>2</v>
      </c>
      <c r="D889" s="3">
        <v>3</v>
      </c>
    </row>
    <row r="890" spans="1:5" x14ac:dyDescent="0.25">
      <c r="A890">
        <v>889</v>
      </c>
      <c r="C890" s="5">
        <v>2</v>
      </c>
      <c r="D890" s="3">
        <v>3</v>
      </c>
    </row>
    <row r="891" spans="1:5" x14ac:dyDescent="0.25">
      <c r="A891">
        <v>890</v>
      </c>
      <c r="C891" s="5">
        <v>2</v>
      </c>
      <c r="D891" s="3">
        <v>3</v>
      </c>
    </row>
    <row r="892" spans="1:5" x14ac:dyDescent="0.25">
      <c r="A892">
        <v>891</v>
      </c>
      <c r="C892" s="5">
        <v>2</v>
      </c>
      <c r="D892" s="3">
        <v>3</v>
      </c>
    </row>
    <row r="893" spans="1:5" x14ac:dyDescent="0.25">
      <c r="A893">
        <v>892</v>
      </c>
      <c r="C893" s="5">
        <v>2</v>
      </c>
      <c r="D893" s="3">
        <v>3</v>
      </c>
    </row>
    <row r="894" spans="1:5" x14ac:dyDescent="0.25">
      <c r="A894">
        <v>893</v>
      </c>
      <c r="C894" s="5">
        <v>2</v>
      </c>
      <c r="D894" s="3">
        <v>3</v>
      </c>
    </row>
    <row r="895" spans="1:5" x14ac:dyDescent="0.25">
      <c r="A895">
        <v>894</v>
      </c>
      <c r="C895" s="5">
        <v>2</v>
      </c>
      <c r="D895" s="3">
        <v>3</v>
      </c>
    </row>
    <row r="896" spans="1:5" x14ac:dyDescent="0.25">
      <c r="A896">
        <v>895</v>
      </c>
      <c r="B896" s="2">
        <v>1</v>
      </c>
      <c r="C896" s="5">
        <v>2</v>
      </c>
      <c r="D896" s="3">
        <v>3</v>
      </c>
    </row>
    <row r="897" spans="1:5" x14ac:dyDescent="0.25">
      <c r="A897">
        <v>896</v>
      </c>
      <c r="B897" s="2">
        <v>1</v>
      </c>
      <c r="C897" s="5">
        <v>2</v>
      </c>
      <c r="D897" s="3">
        <v>3</v>
      </c>
    </row>
    <row r="898" spans="1:5" x14ac:dyDescent="0.25">
      <c r="A898">
        <v>897</v>
      </c>
      <c r="B898" s="2">
        <v>1</v>
      </c>
      <c r="C898" s="5">
        <v>2</v>
      </c>
      <c r="D898" s="3">
        <v>3</v>
      </c>
      <c r="E898" s="4">
        <v>4</v>
      </c>
    </row>
    <row r="899" spans="1:5" x14ac:dyDescent="0.25">
      <c r="A899">
        <v>898</v>
      </c>
      <c r="B899" s="2">
        <v>1</v>
      </c>
      <c r="C899" s="5">
        <v>2</v>
      </c>
      <c r="D899" s="3">
        <v>3</v>
      </c>
      <c r="E899" s="4">
        <v>4</v>
      </c>
    </row>
    <row r="900" spans="1:5" x14ac:dyDescent="0.25">
      <c r="A900">
        <v>899</v>
      </c>
      <c r="B900" s="2">
        <v>1</v>
      </c>
      <c r="E900" s="4">
        <v>4</v>
      </c>
    </row>
    <row r="901" spans="1:5" x14ac:dyDescent="0.25">
      <c r="A901">
        <v>900</v>
      </c>
      <c r="B901" s="2">
        <v>1</v>
      </c>
      <c r="E901" s="4">
        <v>4</v>
      </c>
    </row>
    <row r="902" spans="1:5" x14ac:dyDescent="0.25">
      <c r="A902">
        <v>901</v>
      </c>
      <c r="B902" s="2">
        <v>1</v>
      </c>
      <c r="E902" s="4">
        <v>4</v>
      </c>
    </row>
    <row r="903" spans="1:5" x14ac:dyDescent="0.25">
      <c r="A903">
        <v>902</v>
      </c>
      <c r="B903" s="2">
        <v>1</v>
      </c>
      <c r="E903" s="4">
        <v>4</v>
      </c>
    </row>
    <row r="904" spans="1:5" x14ac:dyDescent="0.25">
      <c r="A904">
        <v>903</v>
      </c>
      <c r="B904" s="2">
        <v>1</v>
      </c>
      <c r="E904" s="4">
        <v>4</v>
      </c>
    </row>
    <row r="905" spans="1:5" x14ac:dyDescent="0.25">
      <c r="A905">
        <v>904</v>
      </c>
      <c r="B905" s="2">
        <v>1</v>
      </c>
      <c r="E905" s="4">
        <v>4</v>
      </c>
    </row>
    <row r="906" spans="1:5" x14ac:dyDescent="0.25">
      <c r="A906">
        <v>905</v>
      </c>
      <c r="B906" s="2">
        <v>1</v>
      </c>
      <c r="E906" s="4">
        <v>4</v>
      </c>
    </row>
    <row r="907" spans="1:5" x14ac:dyDescent="0.25">
      <c r="A907">
        <v>906</v>
      </c>
      <c r="B907" s="2">
        <v>1</v>
      </c>
      <c r="E907" s="4">
        <v>4</v>
      </c>
    </row>
    <row r="908" spans="1:5" x14ac:dyDescent="0.25">
      <c r="A908">
        <v>907</v>
      </c>
      <c r="B908" s="2">
        <v>1</v>
      </c>
      <c r="E908" s="4">
        <v>4</v>
      </c>
    </row>
    <row r="909" spans="1:5" x14ac:dyDescent="0.25">
      <c r="A909">
        <v>908</v>
      </c>
      <c r="B909" s="2">
        <v>1</v>
      </c>
      <c r="E909" s="4">
        <v>4</v>
      </c>
    </row>
    <row r="910" spans="1:5" x14ac:dyDescent="0.25">
      <c r="A910">
        <v>909</v>
      </c>
      <c r="B910" s="2">
        <v>1</v>
      </c>
      <c r="E910" s="4">
        <v>4</v>
      </c>
    </row>
    <row r="911" spans="1:5" x14ac:dyDescent="0.25">
      <c r="A911">
        <v>910</v>
      </c>
      <c r="B911" s="2">
        <v>1</v>
      </c>
      <c r="E911" s="4">
        <v>4</v>
      </c>
    </row>
    <row r="912" spans="1:5" x14ac:dyDescent="0.25">
      <c r="A912">
        <v>911</v>
      </c>
      <c r="B912" s="2">
        <v>1</v>
      </c>
      <c r="E912" s="4">
        <v>4</v>
      </c>
    </row>
    <row r="913" spans="1:5" x14ac:dyDescent="0.25">
      <c r="A913">
        <v>912</v>
      </c>
      <c r="B913" s="2">
        <v>1</v>
      </c>
      <c r="E913" s="4">
        <v>4</v>
      </c>
    </row>
    <row r="914" spans="1:5" x14ac:dyDescent="0.25">
      <c r="A914">
        <v>913</v>
      </c>
      <c r="B914" s="2">
        <v>1</v>
      </c>
      <c r="D914" s="3">
        <v>3</v>
      </c>
      <c r="E914" s="4">
        <v>4</v>
      </c>
    </row>
    <row r="915" spans="1:5" x14ac:dyDescent="0.25">
      <c r="A915">
        <v>914</v>
      </c>
      <c r="B915" s="2">
        <v>1</v>
      </c>
      <c r="C915" s="5">
        <v>2</v>
      </c>
      <c r="D915" s="3">
        <v>3</v>
      </c>
      <c r="E915" s="4">
        <v>4</v>
      </c>
    </row>
    <row r="916" spans="1:5" x14ac:dyDescent="0.25">
      <c r="A916">
        <v>915</v>
      </c>
      <c r="B916" s="2">
        <v>1</v>
      </c>
      <c r="C916" s="5">
        <v>2</v>
      </c>
      <c r="D916" s="3">
        <v>3</v>
      </c>
      <c r="E916" s="4">
        <v>4</v>
      </c>
    </row>
    <row r="917" spans="1:5" x14ac:dyDescent="0.25">
      <c r="A917">
        <v>916</v>
      </c>
      <c r="C917" s="5">
        <v>2</v>
      </c>
      <c r="D917" s="3">
        <v>3</v>
      </c>
    </row>
    <row r="918" spans="1:5" x14ac:dyDescent="0.25">
      <c r="A918">
        <v>917</v>
      </c>
      <c r="C918" s="5">
        <v>2</v>
      </c>
      <c r="D918" s="3">
        <v>3</v>
      </c>
    </row>
    <row r="919" spans="1:5" x14ac:dyDescent="0.25">
      <c r="A919">
        <v>918</v>
      </c>
      <c r="C919" s="5">
        <v>2</v>
      </c>
      <c r="D919" s="3">
        <v>3</v>
      </c>
    </row>
    <row r="920" spans="1:5" x14ac:dyDescent="0.25">
      <c r="A920">
        <v>919</v>
      </c>
      <c r="C920" s="5">
        <v>2</v>
      </c>
      <c r="D920" s="3">
        <v>3</v>
      </c>
    </row>
    <row r="921" spans="1:5" x14ac:dyDescent="0.25">
      <c r="A921">
        <v>920</v>
      </c>
      <c r="C921" s="5">
        <v>2</v>
      </c>
      <c r="D921" s="3">
        <v>3</v>
      </c>
    </row>
    <row r="922" spans="1:5" x14ac:dyDescent="0.25">
      <c r="A922">
        <v>921</v>
      </c>
      <c r="C922" s="5">
        <v>2</v>
      </c>
      <c r="D922" s="3">
        <v>3</v>
      </c>
    </row>
    <row r="923" spans="1:5" x14ac:dyDescent="0.25">
      <c r="A923">
        <v>922</v>
      </c>
      <c r="C923" s="5">
        <v>2</v>
      </c>
      <c r="D923" s="3">
        <v>3</v>
      </c>
    </row>
    <row r="924" spans="1:5" x14ac:dyDescent="0.25">
      <c r="A924">
        <v>923</v>
      </c>
      <c r="C924" s="5">
        <v>2</v>
      </c>
      <c r="D924" s="3">
        <v>3</v>
      </c>
    </row>
    <row r="925" spans="1:5" x14ac:dyDescent="0.25">
      <c r="A925">
        <v>924</v>
      </c>
      <c r="C925" s="5">
        <v>2</v>
      </c>
      <c r="D925" s="3">
        <v>3</v>
      </c>
    </row>
    <row r="926" spans="1:5" x14ac:dyDescent="0.25">
      <c r="A926">
        <v>925</v>
      </c>
      <c r="C926" s="5">
        <v>2</v>
      </c>
      <c r="D926" s="3">
        <v>3</v>
      </c>
    </row>
    <row r="927" spans="1:5" x14ac:dyDescent="0.25">
      <c r="A927">
        <v>926</v>
      </c>
      <c r="C927" s="5">
        <v>2</v>
      </c>
      <c r="D927" s="3">
        <v>3</v>
      </c>
    </row>
    <row r="928" spans="1:5" x14ac:dyDescent="0.25">
      <c r="A928">
        <v>927</v>
      </c>
      <c r="C928" s="5">
        <v>2</v>
      </c>
      <c r="D928" s="3">
        <v>3</v>
      </c>
    </row>
    <row r="929" spans="1:5" x14ac:dyDescent="0.25">
      <c r="A929">
        <v>928</v>
      </c>
      <c r="C929" s="5">
        <v>2</v>
      </c>
      <c r="D929" s="3">
        <v>3</v>
      </c>
    </row>
    <row r="930" spans="1:5" x14ac:dyDescent="0.25">
      <c r="A930">
        <v>929</v>
      </c>
      <c r="B930" s="2">
        <v>1</v>
      </c>
      <c r="C930" s="5">
        <v>2</v>
      </c>
      <c r="D930" s="3">
        <v>3</v>
      </c>
    </row>
    <row r="931" spans="1:5" x14ac:dyDescent="0.25">
      <c r="A931">
        <v>930</v>
      </c>
      <c r="B931" s="2">
        <v>1</v>
      </c>
      <c r="C931" s="5">
        <v>2</v>
      </c>
      <c r="D931" s="3">
        <v>3</v>
      </c>
    </row>
    <row r="932" spans="1:5" x14ac:dyDescent="0.25">
      <c r="A932">
        <v>931</v>
      </c>
      <c r="B932" s="2">
        <v>1</v>
      </c>
      <c r="C932" s="5">
        <v>2</v>
      </c>
      <c r="D932" s="3">
        <v>3</v>
      </c>
    </row>
    <row r="933" spans="1:5" x14ac:dyDescent="0.25">
      <c r="A933">
        <v>932</v>
      </c>
      <c r="B933" s="2">
        <v>1</v>
      </c>
      <c r="C933" s="5">
        <v>2</v>
      </c>
      <c r="E933" s="4">
        <v>4</v>
      </c>
    </row>
    <row r="934" spans="1:5" x14ac:dyDescent="0.25">
      <c r="A934">
        <v>933</v>
      </c>
      <c r="B934" s="2">
        <v>1</v>
      </c>
      <c r="C934" s="5">
        <v>2</v>
      </c>
      <c r="E934" s="4">
        <v>4</v>
      </c>
    </row>
    <row r="935" spans="1:5" x14ac:dyDescent="0.25">
      <c r="A935">
        <v>934</v>
      </c>
      <c r="B935" s="2">
        <v>1</v>
      </c>
      <c r="E935" s="4">
        <v>4</v>
      </c>
    </row>
    <row r="936" spans="1:5" x14ac:dyDescent="0.25">
      <c r="A936">
        <v>935</v>
      </c>
      <c r="B936" s="2">
        <v>1</v>
      </c>
      <c r="E936" s="4">
        <v>4</v>
      </c>
    </row>
    <row r="937" spans="1:5" x14ac:dyDescent="0.25">
      <c r="A937">
        <v>936</v>
      </c>
      <c r="B937" s="2">
        <v>1</v>
      </c>
      <c r="E937" s="4">
        <v>4</v>
      </c>
    </row>
    <row r="938" spans="1:5" x14ac:dyDescent="0.25">
      <c r="A938">
        <v>937</v>
      </c>
      <c r="B938" s="2">
        <v>1</v>
      </c>
      <c r="E938" s="4">
        <v>4</v>
      </c>
    </row>
    <row r="939" spans="1:5" x14ac:dyDescent="0.25">
      <c r="A939">
        <v>938</v>
      </c>
      <c r="B939" s="2">
        <v>1</v>
      </c>
      <c r="E939" s="4">
        <v>4</v>
      </c>
    </row>
    <row r="940" spans="1:5" x14ac:dyDescent="0.25">
      <c r="A940">
        <v>939</v>
      </c>
      <c r="B940" s="2">
        <v>1</v>
      </c>
      <c r="E940" s="4">
        <v>4</v>
      </c>
    </row>
    <row r="941" spans="1:5" x14ac:dyDescent="0.25">
      <c r="A941">
        <v>940</v>
      </c>
      <c r="B941" s="2">
        <v>1</v>
      </c>
      <c r="E941" s="4">
        <v>4</v>
      </c>
    </row>
    <row r="942" spans="1:5" x14ac:dyDescent="0.25">
      <c r="A942">
        <v>941</v>
      </c>
      <c r="B942" s="2">
        <v>1</v>
      </c>
      <c r="E942" s="4">
        <v>4</v>
      </c>
    </row>
    <row r="943" spans="1:5" x14ac:dyDescent="0.25">
      <c r="A943">
        <v>942</v>
      </c>
      <c r="B943" s="2">
        <v>1</v>
      </c>
      <c r="E943" s="4">
        <v>4</v>
      </c>
    </row>
    <row r="944" spans="1:5" x14ac:dyDescent="0.25">
      <c r="A944">
        <v>943</v>
      </c>
      <c r="B944" s="2">
        <v>1</v>
      </c>
      <c r="E944" s="4">
        <v>4</v>
      </c>
    </row>
    <row r="945" spans="1:5" x14ac:dyDescent="0.25">
      <c r="A945">
        <v>944</v>
      </c>
      <c r="B945" s="2">
        <v>1</v>
      </c>
      <c r="E945" s="4">
        <v>4</v>
      </c>
    </row>
    <row r="946" spans="1:5" x14ac:dyDescent="0.25">
      <c r="A946">
        <v>945</v>
      </c>
      <c r="B946" s="2">
        <v>1</v>
      </c>
      <c r="E946" s="4">
        <v>4</v>
      </c>
    </row>
    <row r="947" spans="1:5" x14ac:dyDescent="0.25">
      <c r="A947">
        <v>946</v>
      </c>
      <c r="B947" s="2">
        <v>1</v>
      </c>
      <c r="E947" s="4">
        <v>4</v>
      </c>
    </row>
    <row r="948" spans="1:5" x14ac:dyDescent="0.25">
      <c r="A948">
        <v>947</v>
      </c>
      <c r="B948" s="2">
        <v>1</v>
      </c>
      <c r="C948" s="5">
        <v>2</v>
      </c>
      <c r="D948" s="3">
        <v>3</v>
      </c>
      <c r="E948" s="4">
        <v>4</v>
      </c>
    </row>
    <row r="949" spans="1:5" x14ac:dyDescent="0.25">
      <c r="A949">
        <v>948</v>
      </c>
      <c r="C949" s="5">
        <v>2</v>
      </c>
      <c r="D949" s="3">
        <v>3</v>
      </c>
    </row>
    <row r="950" spans="1:5" x14ac:dyDescent="0.25">
      <c r="A950">
        <v>949</v>
      </c>
      <c r="C950" s="5">
        <v>2</v>
      </c>
      <c r="D950" s="3">
        <v>3</v>
      </c>
    </row>
    <row r="951" spans="1:5" x14ac:dyDescent="0.25">
      <c r="A951">
        <v>950</v>
      </c>
      <c r="C951" s="5">
        <v>2</v>
      </c>
      <c r="D951" s="3">
        <v>3</v>
      </c>
    </row>
    <row r="952" spans="1:5" x14ac:dyDescent="0.25">
      <c r="A952">
        <v>951</v>
      </c>
      <c r="C952" s="5">
        <v>2</v>
      </c>
      <c r="D952" s="3">
        <v>3</v>
      </c>
    </row>
    <row r="953" spans="1:5" x14ac:dyDescent="0.25">
      <c r="A953">
        <v>952</v>
      </c>
      <c r="C953" s="5">
        <v>2</v>
      </c>
      <c r="D953" s="3">
        <v>3</v>
      </c>
    </row>
    <row r="954" spans="1:5" x14ac:dyDescent="0.25">
      <c r="A954">
        <v>953</v>
      </c>
      <c r="C954" s="5">
        <v>2</v>
      </c>
      <c r="D954" s="3">
        <v>3</v>
      </c>
    </row>
    <row r="955" spans="1:5" x14ac:dyDescent="0.25">
      <c r="A955">
        <v>954</v>
      </c>
      <c r="C955" s="5">
        <v>2</v>
      </c>
      <c r="D955" s="3">
        <v>3</v>
      </c>
    </row>
    <row r="956" spans="1:5" x14ac:dyDescent="0.25">
      <c r="A956">
        <v>955</v>
      </c>
      <c r="C956" s="5">
        <v>2</v>
      </c>
      <c r="D956" s="3">
        <v>3</v>
      </c>
    </row>
    <row r="957" spans="1:5" x14ac:dyDescent="0.25">
      <c r="A957">
        <v>956</v>
      </c>
      <c r="C957" s="5">
        <v>2</v>
      </c>
      <c r="D957" s="3">
        <v>3</v>
      </c>
    </row>
    <row r="958" spans="1:5" x14ac:dyDescent="0.25">
      <c r="A958">
        <v>957</v>
      </c>
      <c r="C958" s="5">
        <v>2</v>
      </c>
      <c r="D958" s="3">
        <v>3</v>
      </c>
    </row>
    <row r="959" spans="1:5" x14ac:dyDescent="0.25">
      <c r="A959">
        <v>958</v>
      </c>
      <c r="C959" s="5">
        <v>2</v>
      </c>
      <c r="D959" s="3">
        <v>3</v>
      </c>
    </row>
    <row r="960" spans="1:5" x14ac:dyDescent="0.25">
      <c r="A960">
        <v>959</v>
      </c>
      <c r="C960" s="5">
        <v>2</v>
      </c>
      <c r="D960" s="3">
        <v>3</v>
      </c>
    </row>
    <row r="961" spans="1:5" x14ac:dyDescent="0.25">
      <c r="A961">
        <v>960</v>
      </c>
      <c r="C961" s="5">
        <v>2</v>
      </c>
      <c r="D961" s="3">
        <v>3</v>
      </c>
    </row>
    <row r="962" spans="1:5" x14ac:dyDescent="0.25">
      <c r="A962">
        <v>961</v>
      </c>
      <c r="C962" s="5">
        <v>2</v>
      </c>
      <c r="D962" s="3">
        <v>3</v>
      </c>
    </row>
    <row r="963" spans="1:5" x14ac:dyDescent="0.25">
      <c r="A963">
        <v>962</v>
      </c>
      <c r="B963" s="2">
        <v>1</v>
      </c>
      <c r="C963" s="5">
        <v>2</v>
      </c>
      <c r="D963" s="3">
        <v>3</v>
      </c>
    </row>
    <row r="964" spans="1:5" x14ac:dyDescent="0.25">
      <c r="A964">
        <v>963</v>
      </c>
      <c r="B964" s="2">
        <v>1</v>
      </c>
      <c r="C964" s="5">
        <v>2</v>
      </c>
      <c r="D964" s="3">
        <v>3</v>
      </c>
    </row>
    <row r="965" spans="1:5" x14ac:dyDescent="0.25">
      <c r="A965">
        <v>964</v>
      </c>
      <c r="B965" s="2">
        <v>1</v>
      </c>
      <c r="C965" s="5">
        <v>2</v>
      </c>
      <c r="D965" s="3">
        <v>3</v>
      </c>
    </row>
    <row r="966" spans="1:5" x14ac:dyDescent="0.25">
      <c r="A966">
        <v>965</v>
      </c>
      <c r="B966" s="2">
        <v>1</v>
      </c>
      <c r="C966" s="5">
        <v>2</v>
      </c>
      <c r="D966" s="3">
        <v>3</v>
      </c>
    </row>
    <row r="967" spans="1:5" x14ac:dyDescent="0.25">
      <c r="A967">
        <v>966</v>
      </c>
      <c r="B967" s="2">
        <v>1</v>
      </c>
      <c r="C967" s="5">
        <v>2</v>
      </c>
      <c r="D967" s="3">
        <v>3</v>
      </c>
    </row>
    <row r="968" spans="1:5" x14ac:dyDescent="0.25">
      <c r="A968">
        <v>967</v>
      </c>
      <c r="B968" s="2">
        <v>1</v>
      </c>
      <c r="D968" s="3">
        <v>3</v>
      </c>
      <c r="E968" s="4">
        <v>4</v>
      </c>
    </row>
    <row r="969" spans="1:5" x14ac:dyDescent="0.25">
      <c r="A969">
        <v>968</v>
      </c>
      <c r="B969" s="2">
        <v>1</v>
      </c>
      <c r="D969" s="3">
        <v>3</v>
      </c>
      <c r="E969" s="4">
        <v>4</v>
      </c>
    </row>
    <row r="970" spans="1:5" x14ac:dyDescent="0.25">
      <c r="A970">
        <v>969</v>
      </c>
      <c r="B970" s="2">
        <v>1</v>
      </c>
      <c r="D970" s="3">
        <v>3</v>
      </c>
      <c r="E970" s="4">
        <v>4</v>
      </c>
    </row>
    <row r="971" spans="1:5" x14ac:dyDescent="0.25">
      <c r="A971">
        <v>970</v>
      </c>
      <c r="B971" s="2">
        <v>1</v>
      </c>
      <c r="E971" s="4">
        <v>4</v>
      </c>
    </row>
    <row r="972" spans="1:5" x14ac:dyDescent="0.25">
      <c r="A972">
        <v>971</v>
      </c>
      <c r="B972" s="2">
        <v>1</v>
      </c>
      <c r="E972" s="4">
        <v>4</v>
      </c>
    </row>
    <row r="973" spans="1:5" x14ac:dyDescent="0.25">
      <c r="A973">
        <v>972</v>
      </c>
      <c r="B973" s="2">
        <v>1</v>
      </c>
      <c r="E973" s="4">
        <v>4</v>
      </c>
    </row>
    <row r="974" spans="1:5" x14ac:dyDescent="0.25">
      <c r="A974">
        <v>973</v>
      </c>
      <c r="B974" s="2">
        <v>1</v>
      </c>
      <c r="E974" s="4">
        <v>4</v>
      </c>
    </row>
    <row r="975" spans="1:5" x14ac:dyDescent="0.25">
      <c r="A975">
        <v>974</v>
      </c>
      <c r="B975" s="2">
        <v>1</v>
      </c>
      <c r="E975" s="4">
        <v>4</v>
      </c>
    </row>
    <row r="976" spans="1:5" x14ac:dyDescent="0.25">
      <c r="A976">
        <v>975</v>
      </c>
      <c r="B976" s="2">
        <v>1</v>
      </c>
      <c r="E976" s="4">
        <v>4</v>
      </c>
    </row>
    <row r="977" spans="1:5" x14ac:dyDescent="0.25">
      <c r="A977">
        <v>976</v>
      </c>
      <c r="B977" s="2">
        <v>1</v>
      </c>
      <c r="E977" s="4">
        <v>4</v>
      </c>
    </row>
    <row r="978" spans="1:5" x14ac:dyDescent="0.25">
      <c r="A978">
        <v>977</v>
      </c>
      <c r="B978" s="2">
        <v>1</v>
      </c>
      <c r="E978" s="4">
        <v>4</v>
      </c>
    </row>
    <row r="979" spans="1:5" x14ac:dyDescent="0.25">
      <c r="A979">
        <v>978</v>
      </c>
      <c r="B979" s="2">
        <v>1</v>
      </c>
      <c r="E979" s="4">
        <v>4</v>
      </c>
    </row>
    <row r="980" spans="1:5" x14ac:dyDescent="0.25">
      <c r="A980">
        <v>979</v>
      </c>
      <c r="B980" s="2">
        <v>1</v>
      </c>
      <c r="E980" s="4">
        <v>4</v>
      </c>
    </row>
    <row r="981" spans="1:5" x14ac:dyDescent="0.25">
      <c r="A981">
        <v>980</v>
      </c>
      <c r="B981" s="2">
        <v>1</v>
      </c>
      <c r="E981" s="4">
        <v>4</v>
      </c>
    </row>
    <row r="982" spans="1:5" x14ac:dyDescent="0.25">
      <c r="A982">
        <v>981</v>
      </c>
      <c r="B982" s="2">
        <v>1</v>
      </c>
      <c r="E982" s="4">
        <v>4</v>
      </c>
    </row>
    <row r="983" spans="1:5" x14ac:dyDescent="0.25">
      <c r="A983">
        <v>982</v>
      </c>
      <c r="B983" s="2">
        <v>1</v>
      </c>
      <c r="C983" s="5">
        <v>2</v>
      </c>
      <c r="E983" s="4">
        <v>4</v>
      </c>
    </row>
    <row r="984" spans="1:5" x14ac:dyDescent="0.25">
      <c r="A984">
        <v>983</v>
      </c>
      <c r="B984" s="2">
        <v>1</v>
      </c>
      <c r="C984" s="5">
        <v>2</v>
      </c>
      <c r="E984" s="4">
        <v>4</v>
      </c>
    </row>
    <row r="985" spans="1:5" x14ac:dyDescent="0.25">
      <c r="A985">
        <v>984</v>
      </c>
      <c r="B985" s="2">
        <v>1</v>
      </c>
      <c r="C985" s="5">
        <v>2</v>
      </c>
      <c r="D985" s="3">
        <v>3</v>
      </c>
      <c r="E985" s="4">
        <v>4</v>
      </c>
    </row>
    <row r="986" spans="1:5" x14ac:dyDescent="0.25">
      <c r="A986">
        <v>985</v>
      </c>
      <c r="C986" s="5">
        <v>2</v>
      </c>
      <c r="D986" s="3">
        <v>3</v>
      </c>
      <c r="E986" s="4">
        <v>4</v>
      </c>
    </row>
    <row r="987" spans="1:5" x14ac:dyDescent="0.25">
      <c r="A987">
        <v>986</v>
      </c>
      <c r="C987" s="5">
        <v>2</v>
      </c>
      <c r="D987" s="3">
        <v>3</v>
      </c>
      <c r="E987" s="4">
        <v>4</v>
      </c>
    </row>
    <row r="988" spans="1:5" x14ac:dyDescent="0.25">
      <c r="A988">
        <v>987</v>
      </c>
      <c r="C988" s="5">
        <v>2</v>
      </c>
      <c r="D988" s="3">
        <v>3</v>
      </c>
      <c r="E988" s="4">
        <v>4</v>
      </c>
    </row>
    <row r="989" spans="1:5" x14ac:dyDescent="0.25">
      <c r="A989">
        <v>988</v>
      </c>
      <c r="C989" s="5">
        <v>2</v>
      </c>
      <c r="D989" s="3">
        <v>3</v>
      </c>
    </row>
    <row r="990" spans="1:5" x14ac:dyDescent="0.25">
      <c r="A990">
        <v>989</v>
      </c>
      <c r="C990" s="5">
        <v>2</v>
      </c>
      <c r="D990" s="3">
        <v>3</v>
      </c>
    </row>
    <row r="991" spans="1:5" x14ac:dyDescent="0.25">
      <c r="A991">
        <v>990</v>
      </c>
      <c r="C991" s="5">
        <v>2</v>
      </c>
      <c r="D991" s="3">
        <v>3</v>
      </c>
    </row>
    <row r="992" spans="1:5" x14ac:dyDescent="0.25">
      <c r="A992">
        <v>991</v>
      </c>
      <c r="C992" s="5">
        <v>2</v>
      </c>
      <c r="D992" s="3">
        <v>3</v>
      </c>
    </row>
    <row r="993" spans="1:8" x14ac:dyDescent="0.25">
      <c r="A993">
        <v>992</v>
      </c>
      <c r="C993" s="5">
        <v>2</v>
      </c>
      <c r="D993" s="3">
        <v>3</v>
      </c>
    </row>
    <row r="994" spans="1:8" x14ac:dyDescent="0.25">
      <c r="A994">
        <v>993</v>
      </c>
      <c r="C994" s="5">
        <v>2</v>
      </c>
      <c r="D994" s="3">
        <v>3</v>
      </c>
    </row>
    <row r="995" spans="1:8" x14ac:dyDescent="0.25">
      <c r="A995">
        <v>994</v>
      </c>
      <c r="C995" s="5">
        <v>2</v>
      </c>
      <c r="D995" s="3">
        <v>3</v>
      </c>
    </row>
    <row r="996" spans="1:8" x14ac:dyDescent="0.25">
      <c r="A996">
        <v>995</v>
      </c>
      <c r="C996" s="5">
        <v>2</v>
      </c>
      <c r="D996" s="3">
        <v>3</v>
      </c>
    </row>
    <row r="997" spans="1:8" x14ac:dyDescent="0.25">
      <c r="A997">
        <v>996</v>
      </c>
      <c r="C997" s="5">
        <v>2</v>
      </c>
      <c r="D997" s="3">
        <v>3</v>
      </c>
    </row>
    <row r="998" spans="1:8" x14ac:dyDescent="0.25">
      <c r="A998">
        <v>997</v>
      </c>
      <c r="C998" s="5">
        <v>2</v>
      </c>
      <c r="D998" s="3">
        <v>3</v>
      </c>
    </row>
    <row r="999" spans="1:8" x14ac:dyDescent="0.25">
      <c r="A999">
        <v>998</v>
      </c>
      <c r="C999" s="5">
        <v>2</v>
      </c>
      <c r="D999" s="3">
        <v>3</v>
      </c>
    </row>
    <row r="1000" spans="1:8" x14ac:dyDescent="0.25">
      <c r="A1000">
        <v>999</v>
      </c>
      <c r="C1000" s="5">
        <v>2</v>
      </c>
      <c r="D1000" s="3">
        <v>3</v>
      </c>
    </row>
    <row r="1001" spans="1:8" x14ac:dyDescent="0.25">
      <c r="A1001">
        <v>1000</v>
      </c>
      <c r="C1001" s="5">
        <v>2</v>
      </c>
      <c r="D1001" s="3">
        <v>3</v>
      </c>
    </row>
    <row r="1002" spans="1:8" x14ac:dyDescent="0.25">
      <c r="A1002">
        <v>1001</v>
      </c>
      <c r="C1002" s="5">
        <v>2</v>
      </c>
      <c r="D1002" s="3">
        <v>3</v>
      </c>
    </row>
    <row r="1003" spans="1:8" x14ac:dyDescent="0.25">
      <c r="A1003">
        <v>1002</v>
      </c>
      <c r="C1003" s="5">
        <v>2</v>
      </c>
      <c r="D1003" s="3">
        <v>3</v>
      </c>
    </row>
    <row r="1004" spans="1:8" x14ac:dyDescent="0.25">
      <c r="A1004">
        <v>1003</v>
      </c>
      <c r="B1004" s="2">
        <v>1</v>
      </c>
      <c r="C1004" s="5">
        <v>2</v>
      </c>
      <c r="D1004" s="3">
        <v>3</v>
      </c>
      <c r="H1004" s="4" t="s">
        <v>233</v>
      </c>
    </row>
    <row r="1005" spans="1:8" x14ac:dyDescent="0.25">
      <c r="A1005">
        <v>1004</v>
      </c>
      <c r="B1005" s="2">
        <v>1</v>
      </c>
      <c r="C1005" s="5">
        <v>2</v>
      </c>
      <c r="D1005" s="3">
        <v>3</v>
      </c>
      <c r="H1005" s="4" t="s">
        <v>233</v>
      </c>
    </row>
    <row r="1006" spans="1:8" x14ac:dyDescent="0.25">
      <c r="A1006">
        <v>1005</v>
      </c>
      <c r="B1006" s="2">
        <v>1</v>
      </c>
      <c r="C1006" s="5">
        <v>2</v>
      </c>
      <c r="D1006" s="3">
        <v>3</v>
      </c>
      <c r="H1006" s="4" t="s">
        <v>233</v>
      </c>
    </row>
    <row r="1007" spans="1:8" x14ac:dyDescent="0.25">
      <c r="A1007">
        <v>1006</v>
      </c>
      <c r="B1007" s="2">
        <v>1</v>
      </c>
      <c r="C1007" s="5">
        <v>2</v>
      </c>
      <c r="D1007" s="3">
        <v>3</v>
      </c>
      <c r="H1007" s="4" t="s">
        <v>233</v>
      </c>
    </row>
    <row r="1008" spans="1:8" x14ac:dyDescent="0.25">
      <c r="A1008">
        <v>1007</v>
      </c>
      <c r="B1008" s="2">
        <v>1</v>
      </c>
      <c r="C1008" s="5">
        <v>2</v>
      </c>
      <c r="D1008" s="3">
        <v>3</v>
      </c>
      <c r="H1008" s="4" t="s">
        <v>233</v>
      </c>
    </row>
    <row r="1009" spans="1:8" x14ac:dyDescent="0.25">
      <c r="A1009">
        <v>1008</v>
      </c>
      <c r="B1009" s="2">
        <v>1</v>
      </c>
      <c r="H1009" s="4" t="s">
        <v>233</v>
      </c>
    </row>
    <row r="1010" spans="1:8" x14ac:dyDescent="0.25">
      <c r="A1010">
        <v>1009</v>
      </c>
      <c r="B1010" s="2">
        <v>1</v>
      </c>
      <c r="H1010" s="4" t="s">
        <v>233</v>
      </c>
    </row>
    <row r="1011" spans="1:8" x14ac:dyDescent="0.25">
      <c r="A1011">
        <v>1010</v>
      </c>
      <c r="B1011" s="2">
        <v>1</v>
      </c>
      <c r="H1011" s="4" t="s">
        <v>233</v>
      </c>
    </row>
    <row r="1012" spans="1:8" x14ac:dyDescent="0.25">
      <c r="A1012">
        <v>1011</v>
      </c>
      <c r="B1012" s="2">
        <v>1</v>
      </c>
      <c r="H1012" s="4" t="s">
        <v>233</v>
      </c>
    </row>
    <row r="1013" spans="1:8" x14ac:dyDescent="0.25">
      <c r="A1013">
        <v>1012</v>
      </c>
      <c r="B1013" s="2">
        <v>1</v>
      </c>
      <c r="H1013" s="4" t="s">
        <v>233</v>
      </c>
    </row>
    <row r="1014" spans="1:8" x14ac:dyDescent="0.25">
      <c r="A1014">
        <v>1013</v>
      </c>
      <c r="B1014" s="2">
        <v>1</v>
      </c>
      <c r="H1014" s="4" t="s">
        <v>233</v>
      </c>
    </row>
    <row r="1015" spans="1:8" x14ac:dyDescent="0.25">
      <c r="A1015">
        <v>1014</v>
      </c>
      <c r="B1015" s="2">
        <v>1</v>
      </c>
      <c r="H1015" s="4" t="s">
        <v>233</v>
      </c>
    </row>
    <row r="1016" spans="1:8" x14ac:dyDescent="0.25">
      <c r="A1016">
        <v>1015</v>
      </c>
      <c r="B1016" s="2">
        <v>1</v>
      </c>
      <c r="H1016" s="4" t="s">
        <v>233</v>
      </c>
    </row>
    <row r="1017" spans="1:8" x14ac:dyDescent="0.25">
      <c r="A1017">
        <v>1016</v>
      </c>
      <c r="B1017" s="2">
        <v>1</v>
      </c>
      <c r="H1017" s="4" t="s">
        <v>233</v>
      </c>
    </row>
    <row r="1018" spans="1:8" x14ac:dyDescent="0.25">
      <c r="A1018">
        <v>1017</v>
      </c>
      <c r="B1018" s="2">
        <v>1</v>
      </c>
      <c r="H1018" s="4" t="s">
        <v>233</v>
      </c>
    </row>
    <row r="1019" spans="1:8" x14ac:dyDescent="0.25">
      <c r="A1019">
        <v>1018</v>
      </c>
      <c r="B1019" s="2">
        <v>1</v>
      </c>
      <c r="H1019" s="4" t="s">
        <v>233</v>
      </c>
    </row>
    <row r="1020" spans="1:8" x14ac:dyDescent="0.25">
      <c r="A1020">
        <v>1019</v>
      </c>
      <c r="B1020" s="2">
        <v>1</v>
      </c>
      <c r="H1020" s="4" t="s">
        <v>233</v>
      </c>
    </row>
    <row r="1021" spans="1:8" x14ac:dyDescent="0.25">
      <c r="A1021">
        <v>1020</v>
      </c>
      <c r="B1021" s="2">
        <v>1</v>
      </c>
      <c r="H1021" s="4" t="s">
        <v>233</v>
      </c>
    </row>
    <row r="1022" spans="1:8" x14ac:dyDescent="0.25">
      <c r="A1022">
        <v>1021</v>
      </c>
      <c r="B1022" s="2">
        <v>1</v>
      </c>
      <c r="C1022" s="5">
        <v>2</v>
      </c>
      <c r="H1022" s="4" t="s">
        <v>233</v>
      </c>
    </row>
    <row r="1023" spans="1:8" x14ac:dyDescent="0.25">
      <c r="A1023">
        <v>1022</v>
      </c>
      <c r="B1023" s="2">
        <v>1</v>
      </c>
      <c r="C1023" s="5">
        <v>2</v>
      </c>
      <c r="D1023" s="3">
        <v>3</v>
      </c>
      <c r="H1023" s="4" t="s">
        <v>233</v>
      </c>
    </row>
    <row r="1024" spans="1:8" x14ac:dyDescent="0.25">
      <c r="A1024">
        <v>1023</v>
      </c>
      <c r="B1024" s="2">
        <v>1</v>
      </c>
      <c r="C1024" s="5">
        <v>2</v>
      </c>
      <c r="D1024" s="3">
        <v>3</v>
      </c>
      <c r="H1024" s="4" t="s">
        <v>233</v>
      </c>
    </row>
    <row r="1025" spans="1:8" x14ac:dyDescent="0.25">
      <c r="A1025">
        <v>1024</v>
      </c>
      <c r="B1025" s="2">
        <v>1</v>
      </c>
      <c r="C1025" s="5">
        <v>2</v>
      </c>
      <c r="D1025" s="3">
        <v>3</v>
      </c>
      <c r="H1025" s="4" t="s">
        <v>233</v>
      </c>
    </row>
    <row r="1026" spans="1:8" x14ac:dyDescent="0.25">
      <c r="A1026">
        <v>1025</v>
      </c>
      <c r="B1026" s="2">
        <v>1</v>
      </c>
      <c r="C1026" s="5">
        <v>2</v>
      </c>
      <c r="D1026" s="3">
        <v>3</v>
      </c>
      <c r="H1026" s="4" t="s">
        <v>233</v>
      </c>
    </row>
    <row r="1027" spans="1:8" x14ac:dyDescent="0.25">
      <c r="A1027">
        <v>1026</v>
      </c>
      <c r="B1027" s="2">
        <v>1</v>
      </c>
      <c r="C1027" s="5">
        <v>2</v>
      </c>
      <c r="D1027" s="3">
        <v>3</v>
      </c>
      <c r="H1027" s="4" t="s">
        <v>233</v>
      </c>
    </row>
    <row r="1028" spans="1:8" x14ac:dyDescent="0.25">
      <c r="A1028">
        <v>1027</v>
      </c>
      <c r="B1028" s="2">
        <v>1</v>
      </c>
      <c r="C1028" s="5">
        <v>2</v>
      </c>
      <c r="D1028" s="3">
        <v>3</v>
      </c>
      <c r="H1028" s="4" t="s">
        <v>233</v>
      </c>
    </row>
    <row r="1029" spans="1:8" x14ac:dyDescent="0.25">
      <c r="A1029">
        <v>1028</v>
      </c>
      <c r="B1029" s="2">
        <v>1</v>
      </c>
      <c r="C1029" s="5">
        <v>2</v>
      </c>
      <c r="D1029" s="3">
        <v>3</v>
      </c>
    </row>
    <row r="1030" spans="1:8" x14ac:dyDescent="0.25">
      <c r="A1030">
        <v>1029</v>
      </c>
      <c r="B1030" s="2">
        <v>1</v>
      </c>
      <c r="C1030" s="5">
        <v>2</v>
      </c>
      <c r="D1030" s="3">
        <v>3</v>
      </c>
    </row>
    <row r="1031" spans="1:8" x14ac:dyDescent="0.25">
      <c r="A1031">
        <v>1030</v>
      </c>
      <c r="C1031" s="5">
        <v>2</v>
      </c>
      <c r="D1031" s="3">
        <v>3</v>
      </c>
    </row>
    <row r="1032" spans="1:8" x14ac:dyDescent="0.25">
      <c r="A1032">
        <v>1031</v>
      </c>
      <c r="C1032" s="5">
        <v>2</v>
      </c>
      <c r="D1032" s="3">
        <v>3</v>
      </c>
    </row>
    <row r="1033" spans="1:8" x14ac:dyDescent="0.25">
      <c r="A1033">
        <v>1032</v>
      </c>
      <c r="C1033" s="5">
        <v>2</v>
      </c>
      <c r="D1033" s="3">
        <v>3</v>
      </c>
    </row>
    <row r="1034" spans="1:8" x14ac:dyDescent="0.25">
      <c r="A1034">
        <v>1033</v>
      </c>
      <c r="C1034" s="5">
        <v>2</v>
      </c>
      <c r="D1034" s="3">
        <v>3</v>
      </c>
    </row>
    <row r="1035" spans="1:8" x14ac:dyDescent="0.25">
      <c r="A1035">
        <v>1034</v>
      </c>
      <c r="C1035" s="5">
        <v>2</v>
      </c>
      <c r="D1035" s="3">
        <v>3</v>
      </c>
    </row>
    <row r="1036" spans="1:8" x14ac:dyDescent="0.25">
      <c r="A1036">
        <v>1035</v>
      </c>
      <c r="C1036" s="5">
        <v>2</v>
      </c>
      <c r="D1036" s="3">
        <v>3</v>
      </c>
    </row>
    <row r="1037" spans="1:8" x14ac:dyDescent="0.25">
      <c r="A1037">
        <v>1036</v>
      </c>
      <c r="C1037" s="5">
        <v>2</v>
      </c>
      <c r="D1037" s="3">
        <v>3</v>
      </c>
    </row>
    <row r="1038" spans="1:8" x14ac:dyDescent="0.25">
      <c r="A1038">
        <v>1037</v>
      </c>
      <c r="C1038" s="5">
        <v>2</v>
      </c>
      <c r="D1038" s="3">
        <v>3</v>
      </c>
    </row>
    <row r="1039" spans="1:8" x14ac:dyDescent="0.25">
      <c r="A1039">
        <v>1038</v>
      </c>
      <c r="C1039" s="5">
        <v>2</v>
      </c>
      <c r="D1039" s="3">
        <v>3</v>
      </c>
    </row>
    <row r="1040" spans="1:8" x14ac:dyDescent="0.25">
      <c r="A1040">
        <v>1039</v>
      </c>
      <c r="C1040" s="5">
        <v>2</v>
      </c>
      <c r="D1040" s="3">
        <v>3</v>
      </c>
    </row>
    <row r="1041" spans="1:5" x14ac:dyDescent="0.25">
      <c r="A1041">
        <v>1040</v>
      </c>
      <c r="C1041" s="5">
        <v>2</v>
      </c>
      <c r="D1041" s="3">
        <v>3</v>
      </c>
    </row>
    <row r="1042" spans="1:5" x14ac:dyDescent="0.25">
      <c r="A1042">
        <v>1041</v>
      </c>
      <c r="C1042" s="5">
        <v>2</v>
      </c>
      <c r="D1042" s="3">
        <v>3</v>
      </c>
      <c r="E1042" s="4">
        <v>4</v>
      </c>
    </row>
    <row r="1043" spans="1:5" x14ac:dyDescent="0.25">
      <c r="A1043">
        <v>1042</v>
      </c>
      <c r="C1043" s="5">
        <v>2</v>
      </c>
      <c r="D1043" s="3">
        <v>3</v>
      </c>
      <c r="E1043" s="4">
        <v>4</v>
      </c>
    </row>
    <row r="1044" spans="1:5" x14ac:dyDescent="0.25">
      <c r="A1044">
        <v>1043</v>
      </c>
      <c r="B1044" s="2">
        <v>1</v>
      </c>
      <c r="C1044" s="5">
        <v>2</v>
      </c>
      <c r="D1044" s="3">
        <v>3</v>
      </c>
      <c r="E1044" s="4">
        <v>4</v>
      </c>
    </row>
    <row r="1045" spans="1:5" x14ac:dyDescent="0.25">
      <c r="A1045">
        <v>1044</v>
      </c>
      <c r="B1045" s="2">
        <v>1</v>
      </c>
      <c r="C1045" s="5">
        <v>2</v>
      </c>
      <c r="D1045" s="3">
        <v>3</v>
      </c>
      <c r="E1045" s="4">
        <v>4</v>
      </c>
    </row>
    <row r="1046" spans="1:5" x14ac:dyDescent="0.25">
      <c r="A1046">
        <v>1045</v>
      </c>
      <c r="B1046" s="2">
        <v>1</v>
      </c>
      <c r="C1046" s="5">
        <v>2</v>
      </c>
      <c r="D1046" s="3">
        <v>3</v>
      </c>
      <c r="E1046" s="4">
        <v>4</v>
      </c>
    </row>
    <row r="1047" spans="1:5" x14ac:dyDescent="0.25">
      <c r="A1047">
        <v>1046</v>
      </c>
      <c r="B1047" s="2">
        <v>1</v>
      </c>
      <c r="C1047" s="5">
        <v>2</v>
      </c>
      <c r="D1047" s="3">
        <v>3</v>
      </c>
      <c r="E1047" s="4">
        <v>4</v>
      </c>
    </row>
    <row r="1048" spans="1:5" x14ac:dyDescent="0.25">
      <c r="A1048">
        <v>1047</v>
      </c>
      <c r="B1048" s="2">
        <v>1</v>
      </c>
      <c r="C1048" s="5">
        <v>2</v>
      </c>
      <c r="D1048" s="3">
        <v>3</v>
      </c>
      <c r="E1048" s="4">
        <v>4</v>
      </c>
    </row>
    <row r="1049" spans="1:5" x14ac:dyDescent="0.25">
      <c r="A1049">
        <v>1048</v>
      </c>
      <c r="B1049" s="2">
        <v>1</v>
      </c>
      <c r="C1049" s="5">
        <v>2</v>
      </c>
      <c r="D1049" s="3">
        <v>3</v>
      </c>
      <c r="E1049" s="4">
        <v>4</v>
      </c>
    </row>
    <row r="1050" spans="1:5" x14ac:dyDescent="0.25">
      <c r="A1050">
        <v>1049</v>
      </c>
      <c r="B1050" s="2">
        <v>1</v>
      </c>
      <c r="D1050" s="3">
        <v>3</v>
      </c>
      <c r="E1050" s="4">
        <v>4</v>
      </c>
    </row>
    <row r="1051" spans="1:5" x14ac:dyDescent="0.25">
      <c r="A1051">
        <v>1050</v>
      </c>
      <c r="B1051" s="2">
        <v>1</v>
      </c>
      <c r="E1051" s="4">
        <v>4</v>
      </c>
    </row>
    <row r="1052" spans="1:5" x14ac:dyDescent="0.25">
      <c r="A1052">
        <v>1051</v>
      </c>
      <c r="B1052" s="2">
        <v>1</v>
      </c>
      <c r="E1052" s="4">
        <v>4</v>
      </c>
    </row>
    <row r="1053" spans="1:5" x14ac:dyDescent="0.25">
      <c r="A1053">
        <v>1052</v>
      </c>
      <c r="B1053" s="2">
        <v>1</v>
      </c>
      <c r="E1053" s="4">
        <v>4</v>
      </c>
    </row>
    <row r="1054" spans="1:5" x14ac:dyDescent="0.25">
      <c r="A1054">
        <v>1053</v>
      </c>
      <c r="B1054" s="2">
        <v>1</v>
      </c>
      <c r="E1054" s="4">
        <v>4</v>
      </c>
    </row>
    <row r="1055" spans="1:5" x14ac:dyDescent="0.25">
      <c r="A1055">
        <v>1054</v>
      </c>
      <c r="B1055" s="2">
        <v>1</v>
      </c>
      <c r="E1055" s="4">
        <v>4</v>
      </c>
    </row>
    <row r="1056" spans="1:5" x14ac:dyDescent="0.25">
      <c r="A1056">
        <v>1055</v>
      </c>
      <c r="B1056" s="2">
        <v>1</v>
      </c>
      <c r="E1056" s="4">
        <v>4</v>
      </c>
    </row>
    <row r="1057" spans="1:5" x14ac:dyDescent="0.25">
      <c r="A1057">
        <v>1056</v>
      </c>
      <c r="B1057" s="2">
        <v>1</v>
      </c>
      <c r="E1057" s="4">
        <v>4</v>
      </c>
    </row>
    <row r="1058" spans="1:5" x14ac:dyDescent="0.25">
      <c r="A1058">
        <v>1057</v>
      </c>
      <c r="B1058" s="2">
        <v>1</v>
      </c>
      <c r="E1058" s="4">
        <v>4</v>
      </c>
    </row>
    <row r="1059" spans="1:5" x14ac:dyDescent="0.25">
      <c r="A1059">
        <v>1058</v>
      </c>
      <c r="B1059" s="2">
        <v>1</v>
      </c>
      <c r="E1059" s="4">
        <v>4</v>
      </c>
    </row>
    <row r="1060" spans="1:5" x14ac:dyDescent="0.25">
      <c r="A1060">
        <v>1059</v>
      </c>
      <c r="B1060" s="2">
        <v>1</v>
      </c>
      <c r="E1060" s="4">
        <v>4</v>
      </c>
    </row>
    <row r="1061" spans="1:5" x14ac:dyDescent="0.25">
      <c r="A1061">
        <v>1060</v>
      </c>
      <c r="B1061" s="2">
        <v>1</v>
      </c>
      <c r="E1061" s="4">
        <v>4</v>
      </c>
    </row>
    <row r="1062" spans="1:5" x14ac:dyDescent="0.25">
      <c r="A1062">
        <v>1061</v>
      </c>
      <c r="B1062" s="2">
        <v>1</v>
      </c>
      <c r="D1062" s="3">
        <v>3</v>
      </c>
      <c r="E1062" s="4">
        <v>4</v>
      </c>
    </row>
    <row r="1063" spans="1:5" x14ac:dyDescent="0.25">
      <c r="A1063">
        <v>1062</v>
      </c>
      <c r="B1063" s="2">
        <v>1</v>
      </c>
      <c r="D1063" s="3">
        <v>3</v>
      </c>
      <c r="E1063" s="4">
        <v>4</v>
      </c>
    </row>
    <row r="1064" spans="1:5" x14ac:dyDescent="0.25">
      <c r="A1064">
        <v>1063</v>
      </c>
      <c r="B1064" s="2">
        <v>1</v>
      </c>
      <c r="D1064" s="3">
        <v>3</v>
      </c>
      <c r="E1064" s="4">
        <v>4</v>
      </c>
    </row>
    <row r="1065" spans="1:5" x14ac:dyDescent="0.25">
      <c r="A1065">
        <v>1064</v>
      </c>
      <c r="B1065" s="2">
        <v>1</v>
      </c>
      <c r="D1065" s="3">
        <v>3</v>
      </c>
      <c r="E1065" s="4">
        <v>4</v>
      </c>
    </row>
    <row r="1066" spans="1:5" x14ac:dyDescent="0.25">
      <c r="A1066">
        <v>1065</v>
      </c>
      <c r="B1066" s="2">
        <v>1</v>
      </c>
      <c r="D1066" s="3">
        <v>3</v>
      </c>
      <c r="E1066" s="4">
        <v>4</v>
      </c>
    </row>
    <row r="1067" spans="1:5" x14ac:dyDescent="0.25">
      <c r="A1067">
        <v>1066</v>
      </c>
      <c r="B1067" s="2">
        <v>1</v>
      </c>
      <c r="C1067" s="5">
        <v>2</v>
      </c>
      <c r="D1067" s="3">
        <v>3</v>
      </c>
      <c r="E1067" s="4">
        <v>4</v>
      </c>
    </row>
    <row r="1068" spans="1:5" x14ac:dyDescent="0.25">
      <c r="A1068">
        <v>1067</v>
      </c>
      <c r="B1068" s="2">
        <v>1</v>
      </c>
      <c r="C1068" s="5">
        <v>2</v>
      </c>
      <c r="D1068" s="3">
        <v>3</v>
      </c>
      <c r="E1068" s="4">
        <v>4</v>
      </c>
    </row>
    <row r="1069" spans="1:5" x14ac:dyDescent="0.25">
      <c r="A1069">
        <v>1068</v>
      </c>
      <c r="B1069" s="2">
        <v>1</v>
      </c>
      <c r="C1069" s="5">
        <v>2</v>
      </c>
      <c r="D1069" s="3">
        <v>3</v>
      </c>
      <c r="E1069" s="4">
        <v>4</v>
      </c>
    </row>
    <row r="1070" spans="1:5" x14ac:dyDescent="0.25">
      <c r="A1070">
        <v>1069</v>
      </c>
      <c r="B1070" s="2">
        <v>1</v>
      </c>
      <c r="C1070" s="5">
        <v>2</v>
      </c>
      <c r="D1070" s="3">
        <v>3</v>
      </c>
      <c r="E1070" s="4">
        <v>4</v>
      </c>
    </row>
    <row r="1071" spans="1:5" x14ac:dyDescent="0.25">
      <c r="A1071">
        <v>1070</v>
      </c>
      <c r="B1071" s="2">
        <v>1</v>
      </c>
      <c r="C1071" s="5">
        <v>2</v>
      </c>
      <c r="D1071" s="3">
        <v>3</v>
      </c>
      <c r="E1071" s="4">
        <v>4</v>
      </c>
    </row>
    <row r="1072" spans="1:5" x14ac:dyDescent="0.25">
      <c r="A1072">
        <v>1071</v>
      </c>
      <c r="B1072" s="2">
        <v>1</v>
      </c>
      <c r="C1072" s="5">
        <v>2</v>
      </c>
      <c r="D1072" s="3">
        <v>3</v>
      </c>
    </row>
    <row r="1073" spans="1:6" x14ac:dyDescent="0.25">
      <c r="A1073">
        <v>1072</v>
      </c>
      <c r="B1073" s="2">
        <v>1</v>
      </c>
      <c r="C1073" s="5">
        <v>2</v>
      </c>
      <c r="D1073" s="3">
        <v>3</v>
      </c>
    </row>
    <row r="1074" spans="1:6" x14ac:dyDescent="0.25">
      <c r="A1074">
        <v>1073</v>
      </c>
      <c r="B1074" s="2">
        <v>1</v>
      </c>
      <c r="C1074" s="5">
        <v>2</v>
      </c>
      <c r="D1074" s="3">
        <v>3</v>
      </c>
    </row>
    <row r="1075" spans="1:6" x14ac:dyDescent="0.25">
      <c r="A1075">
        <v>1074</v>
      </c>
      <c r="B1075" s="2">
        <v>1</v>
      </c>
      <c r="C1075" s="5">
        <v>2</v>
      </c>
      <c r="D1075" s="3">
        <v>3</v>
      </c>
    </row>
    <row r="1076" spans="1:6" x14ac:dyDescent="0.25">
      <c r="A1076">
        <v>1075</v>
      </c>
      <c r="B1076" s="2">
        <v>1</v>
      </c>
      <c r="C1076" s="5">
        <v>2</v>
      </c>
      <c r="D1076" s="3">
        <v>3</v>
      </c>
    </row>
    <row r="1077" spans="1:6" x14ac:dyDescent="0.25">
      <c r="A1077">
        <v>1076</v>
      </c>
      <c r="C1077" s="5">
        <v>2</v>
      </c>
      <c r="D1077" s="3">
        <v>3</v>
      </c>
    </row>
    <row r="1078" spans="1:6" x14ac:dyDescent="0.25">
      <c r="A1078">
        <v>1077</v>
      </c>
      <c r="C1078" s="5">
        <v>2</v>
      </c>
      <c r="D1078" s="3">
        <v>3</v>
      </c>
      <c r="F1078" t="s">
        <v>22</v>
      </c>
    </row>
    <row r="1079" spans="1:6" x14ac:dyDescent="0.25">
      <c r="A1079">
        <v>1078</v>
      </c>
    </row>
    <row r="1080" spans="1:6" x14ac:dyDescent="0.25">
      <c r="A1080">
        <v>1079</v>
      </c>
      <c r="F1080" t="s">
        <v>22</v>
      </c>
    </row>
    <row r="1081" spans="1:6" x14ac:dyDescent="0.25">
      <c r="A1081">
        <v>1080</v>
      </c>
      <c r="B1081" s="2">
        <v>1</v>
      </c>
    </row>
    <row r="1082" spans="1:6" x14ac:dyDescent="0.25">
      <c r="A1082">
        <v>1081</v>
      </c>
      <c r="B1082" s="2">
        <v>1</v>
      </c>
    </row>
    <row r="1083" spans="1:6" x14ac:dyDescent="0.25">
      <c r="A1083">
        <v>1082</v>
      </c>
      <c r="B1083" s="2">
        <v>1</v>
      </c>
    </row>
    <row r="1084" spans="1:6" x14ac:dyDescent="0.25">
      <c r="A1084">
        <v>1083</v>
      </c>
      <c r="B1084" s="2">
        <v>1</v>
      </c>
    </row>
    <row r="1085" spans="1:6" x14ac:dyDescent="0.25">
      <c r="A1085">
        <v>1084</v>
      </c>
      <c r="B1085" s="2">
        <v>1</v>
      </c>
      <c r="E1085" s="4">
        <v>4</v>
      </c>
    </row>
    <row r="1086" spans="1:6" x14ac:dyDescent="0.25">
      <c r="A1086">
        <v>1085</v>
      </c>
      <c r="B1086" s="2">
        <v>1</v>
      </c>
      <c r="E1086" s="4">
        <v>4</v>
      </c>
    </row>
    <row r="1087" spans="1:6" x14ac:dyDescent="0.25">
      <c r="A1087">
        <v>1086</v>
      </c>
      <c r="B1087" s="2">
        <v>1</v>
      </c>
      <c r="E1087" s="4">
        <v>4</v>
      </c>
    </row>
    <row r="1088" spans="1:6" x14ac:dyDescent="0.25">
      <c r="A1088">
        <v>1087</v>
      </c>
      <c r="B1088" s="2">
        <v>1</v>
      </c>
      <c r="E1088" s="4">
        <v>4</v>
      </c>
    </row>
    <row r="1089" spans="1:5" x14ac:dyDescent="0.25">
      <c r="A1089">
        <v>1088</v>
      </c>
      <c r="B1089" s="2">
        <v>1</v>
      </c>
      <c r="E1089" s="4">
        <v>4</v>
      </c>
    </row>
    <row r="1090" spans="1:5" x14ac:dyDescent="0.25">
      <c r="A1090">
        <v>1089</v>
      </c>
      <c r="B1090" s="2">
        <v>1</v>
      </c>
      <c r="E1090" s="4">
        <v>4</v>
      </c>
    </row>
    <row r="1091" spans="1:5" x14ac:dyDescent="0.25">
      <c r="A1091">
        <v>1090</v>
      </c>
      <c r="B1091" s="2">
        <v>1</v>
      </c>
      <c r="E1091" s="4">
        <v>4</v>
      </c>
    </row>
    <row r="1092" spans="1:5" x14ac:dyDescent="0.25">
      <c r="A1092">
        <v>1091</v>
      </c>
      <c r="B1092" s="2">
        <v>1</v>
      </c>
      <c r="E1092" s="4">
        <v>4</v>
      </c>
    </row>
    <row r="1093" spans="1:5" x14ac:dyDescent="0.25">
      <c r="A1093">
        <v>1092</v>
      </c>
      <c r="B1093" s="2">
        <v>1</v>
      </c>
      <c r="E1093" s="4">
        <v>4</v>
      </c>
    </row>
    <row r="1094" spans="1:5" x14ac:dyDescent="0.25">
      <c r="A1094">
        <v>1093</v>
      </c>
      <c r="B1094" s="2">
        <v>1</v>
      </c>
      <c r="E1094" s="4">
        <v>4</v>
      </c>
    </row>
    <row r="1095" spans="1:5" x14ac:dyDescent="0.25">
      <c r="A1095">
        <v>1094</v>
      </c>
      <c r="B1095" s="2">
        <v>1</v>
      </c>
      <c r="E1095" s="4">
        <v>4</v>
      </c>
    </row>
    <row r="1096" spans="1:5" x14ac:dyDescent="0.25">
      <c r="A1096">
        <v>1095</v>
      </c>
      <c r="B1096" s="2">
        <v>1</v>
      </c>
      <c r="E1096" s="4">
        <v>4</v>
      </c>
    </row>
    <row r="1097" spans="1:5" x14ac:dyDescent="0.25">
      <c r="A1097">
        <v>1096</v>
      </c>
      <c r="B1097" s="2">
        <v>1</v>
      </c>
      <c r="E1097" s="4">
        <v>4</v>
      </c>
    </row>
    <row r="1098" spans="1:5" x14ac:dyDescent="0.25">
      <c r="A1098">
        <v>1097</v>
      </c>
      <c r="B1098" s="2">
        <v>1</v>
      </c>
      <c r="E1098" s="4">
        <v>4</v>
      </c>
    </row>
    <row r="1099" spans="1:5" x14ac:dyDescent="0.25">
      <c r="A1099">
        <v>1098</v>
      </c>
      <c r="B1099" s="2">
        <v>1</v>
      </c>
      <c r="E1099" s="4">
        <v>4</v>
      </c>
    </row>
    <row r="1100" spans="1:5" x14ac:dyDescent="0.25">
      <c r="A1100">
        <v>1099</v>
      </c>
      <c r="B1100" s="2">
        <v>1</v>
      </c>
      <c r="E1100" s="4">
        <v>4</v>
      </c>
    </row>
    <row r="1101" spans="1:5" x14ac:dyDescent="0.25">
      <c r="A1101">
        <v>1100</v>
      </c>
      <c r="B1101" s="2">
        <v>1</v>
      </c>
      <c r="C1101" s="5">
        <v>2</v>
      </c>
      <c r="E1101" s="4">
        <v>4</v>
      </c>
    </row>
    <row r="1102" spans="1:5" x14ac:dyDescent="0.25">
      <c r="A1102">
        <v>1101</v>
      </c>
      <c r="B1102" s="2">
        <v>1</v>
      </c>
      <c r="C1102" s="5">
        <v>2</v>
      </c>
      <c r="E1102" s="4">
        <v>4</v>
      </c>
    </row>
    <row r="1103" spans="1:5" x14ac:dyDescent="0.25">
      <c r="A1103">
        <v>1102</v>
      </c>
      <c r="B1103" s="2">
        <v>1</v>
      </c>
      <c r="C1103" s="5">
        <v>2</v>
      </c>
      <c r="E1103" s="4">
        <v>4</v>
      </c>
    </row>
    <row r="1104" spans="1:5" x14ac:dyDescent="0.25">
      <c r="A1104">
        <v>1103</v>
      </c>
      <c r="B1104" s="2">
        <v>1</v>
      </c>
      <c r="C1104" s="5">
        <v>2</v>
      </c>
      <c r="E1104" s="4">
        <v>4</v>
      </c>
    </row>
    <row r="1105" spans="1:5" x14ac:dyDescent="0.25">
      <c r="A1105">
        <v>1104</v>
      </c>
      <c r="B1105" s="2">
        <v>1</v>
      </c>
      <c r="C1105" s="5">
        <v>2</v>
      </c>
      <c r="D1105" s="3">
        <v>3</v>
      </c>
      <c r="E1105" s="4">
        <v>4</v>
      </c>
    </row>
    <row r="1106" spans="1:5" x14ac:dyDescent="0.25">
      <c r="A1106">
        <v>1105</v>
      </c>
      <c r="B1106" s="2">
        <v>1</v>
      </c>
      <c r="C1106" s="5">
        <v>2</v>
      </c>
      <c r="D1106" s="3">
        <v>3</v>
      </c>
      <c r="E1106" s="4">
        <v>4</v>
      </c>
    </row>
    <row r="1107" spans="1:5" x14ac:dyDescent="0.25">
      <c r="A1107">
        <v>1106</v>
      </c>
      <c r="C1107" s="5">
        <v>2</v>
      </c>
      <c r="D1107" s="3">
        <v>3</v>
      </c>
      <c r="E1107" s="4">
        <v>4</v>
      </c>
    </row>
    <row r="1108" spans="1:5" x14ac:dyDescent="0.25">
      <c r="A1108">
        <v>1107</v>
      </c>
      <c r="C1108" s="5">
        <v>2</v>
      </c>
      <c r="D1108" s="3">
        <v>3</v>
      </c>
      <c r="E1108" s="4">
        <v>4</v>
      </c>
    </row>
    <row r="1109" spans="1:5" x14ac:dyDescent="0.25">
      <c r="A1109">
        <v>1108</v>
      </c>
      <c r="C1109" s="5">
        <v>2</v>
      </c>
      <c r="D1109" s="3">
        <v>3</v>
      </c>
      <c r="E1109" s="4">
        <v>4</v>
      </c>
    </row>
    <row r="1110" spans="1:5" x14ac:dyDescent="0.25">
      <c r="A1110">
        <v>1109</v>
      </c>
      <c r="C1110" s="5">
        <v>2</v>
      </c>
      <c r="D1110" s="3">
        <v>3</v>
      </c>
      <c r="E1110" s="4">
        <v>4</v>
      </c>
    </row>
    <row r="1111" spans="1:5" x14ac:dyDescent="0.25">
      <c r="A1111">
        <v>1110</v>
      </c>
      <c r="C1111" s="5">
        <v>2</v>
      </c>
      <c r="D1111" s="3">
        <v>3</v>
      </c>
      <c r="E1111" s="4">
        <v>4</v>
      </c>
    </row>
    <row r="1112" spans="1:5" x14ac:dyDescent="0.25">
      <c r="A1112">
        <v>1111</v>
      </c>
      <c r="C1112" s="5">
        <v>2</v>
      </c>
      <c r="D1112" s="3">
        <v>3</v>
      </c>
      <c r="E1112" s="4">
        <v>4</v>
      </c>
    </row>
    <row r="1113" spans="1:5" x14ac:dyDescent="0.25">
      <c r="A1113">
        <v>1112</v>
      </c>
      <c r="C1113" s="5">
        <v>2</v>
      </c>
      <c r="D1113" s="3">
        <v>3</v>
      </c>
      <c r="E1113" s="4">
        <v>4</v>
      </c>
    </row>
    <row r="1114" spans="1:5" x14ac:dyDescent="0.25">
      <c r="A1114">
        <v>1113</v>
      </c>
      <c r="C1114" s="5">
        <v>2</v>
      </c>
      <c r="D1114" s="3">
        <v>3</v>
      </c>
    </row>
    <row r="1115" spans="1:5" x14ac:dyDescent="0.25">
      <c r="A1115">
        <v>1114</v>
      </c>
      <c r="C1115" s="5">
        <v>2</v>
      </c>
      <c r="D1115" s="3">
        <v>3</v>
      </c>
    </row>
    <row r="1116" spans="1:5" x14ac:dyDescent="0.25">
      <c r="A1116">
        <v>1115</v>
      </c>
      <c r="C1116" s="5">
        <v>2</v>
      </c>
      <c r="D1116" s="3">
        <v>3</v>
      </c>
    </row>
    <row r="1117" spans="1:5" x14ac:dyDescent="0.25">
      <c r="A1117">
        <v>1116</v>
      </c>
      <c r="C1117" s="5">
        <v>2</v>
      </c>
      <c r="D1117" s="3">
        <v>3</v>
      </c>
    </row>
    <row r="1118" spans="1:5" x14ac:dyDescent="0.25">
      <c r="A1118">
        <v>1117</v>
      </c>
      <c r="C1118" s="5">
        <v>2</v>
      </c>
      <c r="D1118" s="3">
        <v>3</v>
      </c>
    </row>
    <row r="1119" spans="1:5" x14ac:dyDescent="0.25">
      <c r="A1119">
        <v>1118</v>
      </c>
      <c r="C1119" s="5">
        <v>2</v>
      </c>
      <c r="D1119" s="3">
        <v>3</v>
      </c>
    </row>
    <row r="1120" spans="1:5" x14ac:dyDescent="0.25">
      <c r="A1120">
        <v>1119</v>
      </c>
      <c r="B1120" s="2">
        <v>1</v>
      </c>
      <c r="C1120" s="5">
        <v>2</v>
      </c>
      <c r="D1120" s="3">
        <v>3</v>
      </c>
    </row>
    <row r="1121" spans="1:5" x14ac:dyDescent="0.25">
      <c r="A1121">
        <v>1120</v>
      </c>
      <c r="B1121" s="2">
        <v>1</v>
      </c>
      <c r="C1121" s="5">
        <v>2</v>
      </c>
      <c r="D1121" s="3">
        <v>3</v>
      </c>
    </row>
    <row r="1122" spans="1:5" x14ac:dyDescent="0.25">
      <c r="A1122">
        <v>1121</v>
      </c>
      <c r="B1122" s="2">
        <v>1</v>
      </c>
      <c r="C1122" s="5">
        <v>2</v>
      </c>
      <c r="D1122" s="3">
        <v>3</v>
      </c>
    </row>
    <row r="1123" spans="1:5" x14ac:dyDescent="0.25">
      <c r="A1123">
        <v>1122</v>
      </c>
      <c r="B1123" s="2">
        <v>1</v>
      </c>
      <c r="C1123" s="5">
        <v>2</v>
      </c>
      <c r="D1123" s="3">
        <v>3</v>
      </c>
    </row>
    <row r="1124" spans="1:5" x14ac:dyDescent="0.25">
      <c r="A1124">
        <v>1123</v>
      </c>
      <c r="B1124" s="2">
        <v>1</v>
      </c>
      <c r="C1124" s="5">
        <v>2</v>
      </c>
      <c r="D1124" s="3">
        <v>3</v>
      </c>
    </row>
    <row r="1125" spans="1:5" x14ac:dyDescent="0.25">
      <c r="A1125">
        <v>1124</v>
      </c>
      <c r="B1125" s="2">
        <v>1</v>
      </c>
      <c r="D1125" s="3">
        <v>3</v>
      </c>
      <c r="E1125" s="4">
        <v>4</v>
      </c>
    </row>
    <row r="1126" spans="1:5" x14ac:dyDescent="0.25">
      <c r="A1126">
        <v>1125</v>
      </c>
      <c r="B1126" s="2">
        <v>1</v>
      </c>
      <c r="D1126" s="3">
        <v>3</v>
      </c>
      <c r="E1126" s="4">
        <v>4</v>
      </c>
    </row>
    <row r="1127" spans="1:5" x14ac:dyDescent="0.25">
      <c r="A1127">
        <v>1126</v>
      </c>
      <c r="B1127" s="2">
        <v>1</v>
      </c>
      <c r="D1127" s="3">
        <v>3</v>
      </c>
      <c r="E1127" s="4">
        <v>4</v>
      </c>
    </row>
    <row r="1128" spans="1:5" x14ac:dyDescent="0.25">
      <c r="A1128">
        <v>1127</v>
      </c>
      <c r="B1128" s="2">
        <v>1</v>
      </c>
      <c r="E1128" s="4">
        <v>4</v>
      </c>
    </row>
    <row r="1129" spans="1:5" x14ac:dyDescent="0.25">
      <c r="A1129">
        <v>1128</v>
      </c>
      <c r="B1129" s="2">
        <v>1</v>
      </c>
      <c r="E1129" s="4">
        <v>4</v>
      </c>
    </row>
    <row r="1130" spans="1:5" x14ac:dyDescent="0.25">
      <c r="A1130">
        <v>1129</v>
      </c>
      <c r="B1130" s="2">
        <v>1</v>
      </c>
      <c r="E1130" s="4">
        <v>4</v>
      </c>
    </row>
    <row r="1131" spans="1:5" x14ac:dyDescent="0.25">
      <c r="A1131">
        <v>1130</v>
      </c>
      <c r="B1131" s="2">
        <v>1</v>
      </c>
      <c r="E1131" s="4">
        <v>4</v>
      </c>
    </row>
    <row r="1132" spans="1:5" x14ac:dyDescent="0.25">
      <c r="A1132">
        <v>1131</v>
      </c>
      <c r="B1132" s="2">
        <v>1</v>
      </c>
      <c r="E1132" s="4">
        <v>4</v>
      </c>
    </row>
    <row r="1133" spans="1:5" x14ac:dyDescent="0.25">
      <c r="A1133">
        <v>1132</v>
      </c>
      <c r="B1133" s="2">
        <v>1</v>
      </c>
      <c r="E1133" s="4">
        <v>4</v>
      </c>
    </row>
    <row r="1134" spans="1:5" x14ac:dyDescent="0.25">
      <c r="A1134">
        <v>1133</v>
      </c>
      <c r="B1134" s="2">
        <v>1</v>
      </c>
      <c r="E1134" s="4">
        <v>4</v>
      </c>
    </row>
    <row r="1135" spans="1:5" x14ac:dyDescent="0.25">
      <c r="A1135">
        <v>1134</v>
      </c>
      <c r="B1135" s="2">
        <v>1</v>
      </c>
      <c r="E1135" s="4">
        <v>4</v>
      </c>
    </row>
    <row r="1136" spans="1:5" x14ac:dyDescent="0.25">
      <c r="A1136">
        <v>1135</v>
      </c>
      <c r="B1136" s="2">
        <v>1</v>
      </c>
      <c r="E1136" s="4">
        <v>4</v>
      </c>
    </row>
    <row r="1137" spans="1:7" x14ac:dyDescent="0.25">
      <c r="A1137">
        <v>1136</v>
      </c>
      <c r="B1137" s="2">
        <v>1</v>
      </c>
      <c r="E1137" s="4">
        <v>4</v>
      </c>
    </row>
    <row r="1138" spans="1:7" x14ac:dyDescent="0.25">
      <c r="A1138">
        <v>1137</v>
      </c>
      <c r="B1138" s="2">
        <v>1</v>
      </c>
      <c r="C1138" s="5">
        <v>2</v>
      </c>
      <c r="E1138" s="4">
        <v>4</v>
      </c>
    </row>
    <row r="1139" spans="1:7" x14ac:dyDescent="0.25">
      <c r="A1139">
        <v>1138</v>
      </c>
      <c r="B1139" s="2">
        <v>1</v>
      </c>
      <c r="C1139" s="5">
        <v>2</v>
      </c>
      <c r="E1139" s="4">
        <v>4</v>
      </c>
    </row>
    <row r="1140" spans="1:7" x14ac:dyDescent="0.25">
      <c r="A1140">
        <v>1139</v>
      </c>
      <c r="B1140" s="2">
        <v>1</v>
      </c>
      <c r="C1140" s="5">
        <v>2</v>
      </c>
      <c r="E1140" s="4">
        <v>4</v>
      </c>
      <c r="G1140" s="3" t="s">
        <v>234</v>
      </c>
    </row>
    <row r="1141" spans="1:7" x14ac:dyDescent="0.25">
      <c r="A1141">
        <v>1140</v>
      </c>
      <c r="B1141" s="2">
        <v>1</v>
      </c>
      <c r="C1141" s="5">
        <v>2</v>
      </c>
      <c r="E1141" s="4">
        <v>4</v>
      </c>
      <c r="G1141" s="3" t="s">
        <v>234</v>
      </c>
    </row>
    <row r="1142" spans="1:7" x14ac:dyDescent="0.25">
      <c r="A1142">
        <v>1141</v>
      </c>
      <c r="C1142" s="5">
        <v>2</v>
      </c>
      <c r="E1142" s="4">
        <v>4</v>
      </c>
      <c r="G1142" s="3" t="s">
        <v>234</v>
      </c>
    </row>
    <row r="1143" spans="1:7" x14ac:dyDescent="0.25">
      <c r="A1143">
        <v>1142</v>
      </c>
      <c r="C1143" s="5">
        <v>2</v>
      </c>
      <c r="E1143" s="4">
        <v>4</v>
      </c>
      <c r="G1143" s="3" t="s">
        <v>234</v>
      </c>
    </row>
    <row r="1144" spans="1:7" x14ac:dyDescent="0.25">
      <c r="A1144">
        <v>1143</v>
      </c>
      <c r="C1144" s="5">
        <v>2</v>
      </c>
      <c r="E1144" s="4">
        <v>4</v>
      </c>
      <c r="G1144" s="3" t="s">
        <v>234</v>
      </c>
    </row>
    <row r="1145" spans="1:7" x14ac:dyDescent="0.25">
      <c r="A1145">
        <v>1144</v>
      </c>
      <c r="C1145" s="5">
        <v>2</v>
      </c>
      <c r="E1145" s="4">
        <v>4</v>
      </c>
      <c r="G1145" s="3" t="s">
        <v>234</v>
      </c>
    </row>
    <row r="1146" spans="1:7" x14ac:dyDescent="0.25">
      <c r="A1146">
        <v>1145</v>
      </c>
      <c r="C1146" s="5">
        <v>2</v>
      </c>
      <c r="E1146" s="4">
        <v>4</v>
      </c>
      <c r="G1146" s="3" t="s">
        <v>234</v>
      </c>
    </row>
    <row r="1147" spans="1:7" x14ac:dyDescent="0.25">
      <c r="A1147">
        <v>1146</v>
      </c>
      <c r="C1147" s="5">
        <v>2</v>
      </c>
      <c r="G1147" s="3" t="s">
        <v>234</v>
      </c>
    </row>
    <row r="1148" spans="1:7" x14ac:dyDescent="0.25">
      <c r="A1148">
        <v>1147</v>
      </c>
      <c r="C1148" s="5">
        <v>2</v>
      </c>
      <c r="G1148" s="3" t="s">
        <v>234</v>
      </c>
    </row>
    <row r="1149" spans="1:7" x14ac:dyDescent="0.25">
      <c r="A1149">
        <v>1148</v>
      </c>
      <c r="C1149" s="5">
        <v>2</v>
      </c>
      <c r="G1149" s="3" t="s">
        <v>234</v>
      </c>
    </row>
    <row r="1150" spans="1:7" x14ac:dyDescent="0.25">
      <c r="A1150">
        <v>1149</v>
      </c>
      <c r="C1150" s="5">
        <v>2</v>
      </c>
      <c r="G1150" s="3" t="s">
        <v>234</v>
      </c>
    </row>
    <row r="1151" spans="1:7" x14ac:dyDescent="0.25">
      <c r="A1151">
        <v>1150</v>
      </c>
      <c r="C1151" s="5">
        <v>2</v>
      </c>
      <c r="G1151" s="3" t="s">
        <v>234</v>
      </c>
    </row>
    <row r="1152" spans="1:7" x14ac:dyDescent="0.25">
      <c r="A1152">
        <v>1151</v>
      </c>
      <c r="B1152" s="2">
        <v>1</v>
      </c>
      <c r="C1152" s="5">
        <v>2</v>
      </c>
      <c r="G1152" s="3" t="s">
        <v>234</v>
      </c>
    </row>
    <row r="1153" spans="1:7" x14ac:dyDescent="0.25">
      <c r="A1153">
        <v>1152</v>
      </c>
      <c r="B1153" s="2">
        <v>1</v>
      </c>
      <c r="C1153" s="5">
        <v>2</v>
      </c>
      <c r="G1153" s="3" t="s">
        <v>234</v>
      </c>
    </row>
    <row r="1154" spans="1:7" x14ac:dyDescent="0.25">
      <c r="A1154">
        <v>1153</v>
      </c>
      <c r="B1154" s="2">
        <v>1</v>
      </c>
      <c r="C1154" s="5">
        <v>2</v>
      </c>
      <c r="G1154" s="3" t="s">
        <v>234</v>
      </c>
    </row>
    <row r="1155" spans="1:7" x14ac:dyDescent="0.25">
      <c r="A1155">
        <v>1154</v>
      </c>
      <c r="B1155" s="2">
        <v>1</v>
      </c>
      <c r="C1155" s="5">
        <v>2</v>
      </c>
      <c r="E1155" s="4">
        <v>4</v>
      </c>
      <c r="G1155" s="3" t="s">
        <v>234</v>
      </c>
    </row>
    <row r="1156" spans="1:7" x14ac:dyDescent="0.25">
      <c r="A1156">
        <v>1155</v>
      </c>
      <c r="B1156" s="2">
        <v>1</v>
      </c>
      <c r="C1156" s="5">
        <v>2</v>
      </c>
      <c r="E1156" s="4">
        <v>4</v>
      </c>
      <c r="G1156" s="3" t="s">
        <v>234</v>
      </c>
    </row>
    <row r="1157" spans="1:7" x14ac:dyDescent="0.25">
      <c r="A1157">
        <v>1156</v>
      </c>
      <c r="B1157" s="2">
        <v>1</v>
      </c>
      <c r="C1157" s="5">
        <v>2</v>
      </c>
      <c r="E1157" s="4">
        <v>4</v>
      </c>
      <c r="G1157" s="3" t="s">
        <v>234</v>
      </c>
    </row>
    <row r="1158" spans="1:7" x14ac:dyDescent="0.25">
      <c r="A1158">
        <v>1157</v>
      </c>
      <c r="B1158" s="2">
        <v>1</v>
      </c>
      <c r="C1158" s="5">
        <v>2</v>
      </c>
      <c r="E1158" s="4">
        <v>4</v>
      </c>
    </row>
    <row r="1159" spans="1:7" x14ac:dyDescent="0.25">
      <c r="A1159">
        <v>1158</v>
      </c>
      <c r="B1159" s="2">
        <v>1</v>
      </c>
      <c r="C1159" s="5">
        <v>2</v>
      </c>
      <c r="E1159" s="4">
        <v>4</v>
      </c>
    </row>
    <row r="1160" spans="1:7" x14ac:dyDescent="0.25">
      <c r="A1160">
        <v>1159</v>
      </c>
      <c r="B1160" s="2">
        <v>1</v>
      </c>
      <c r="E1160" s="4">
        <v>4</v>
      </c>
    </row>
    <row r="1161" spans="1:7" x14ac:dyDescent="0.25">
      <c r="A1161">
        <v>1160</v>
      </c>
      <c r="B1161" s="2">
        <v>1</v>
      </c>
      <c r="E1161" s="4">
        <v>4</v>
      </c>
    </row>
    <row r="1162" spans="1:7" x14ac:dyDescent="0.25">
      <c r="A1162">
        <v>1161</v>
      </c>
      <c r="B1162" s="2">
        <v>1</v>
      </c>
      <c r="E1162" s="4">
        <v>4</v>
      </c>
    </row>
    <row r="1163" spans="1:7" x14ac:dyDescent="0.25">
      <c r="A1163">
        <v>1162</v>
      </c>
      <c r="B1163" s="2">
        <v>1</v>
      </c>
      <c r="E1163" s="4">
        <v>4</v>
      </c>
    </row>
    <row r="1164" spans="1:7" x14ac:dyDescent="0.25">
      <c r="A1164">
        <v>1163</v>
      </c>
      <c r="B1164" s="2">
        <v>1</v>
      </c>
      <c r="E1164" s="4">
        <v>4</v>
      </c>
    </row>
    <row r="1165" spans="1:7" x14ac:dyDescent="0.25">
      <c r="A1165">
        <v>1164</v>
      </c>
      <c r="B1165" s="2">
        <v>1</v>
      </c>
      <c r="E1165" s="4">
        <v>4</v>
      </c>
    </row>
    <row r="1166" spans="1:7" x14ac:dyDescent="0.25">
      <c r="A1166">
        <v>1165</v>
      </c>
      <c r="B1166" s="2">
        <v>1</v>
      </c>
      <c r="E1166" s="4">
        <v>4</v>
      </c>
    </row>
    <row r="1167" spans="1:7" x14ac:dyDescent="0.25">
      <c r="A1167">
        <v>1166</v>
      </c>
      <c r="B1167" s="2">
        <v>1</v>
      </c>
      <c r="E1167" s="4">
        <v>4</v>
      </c>
    </row>
    <row r="1168" spans="1:7" x14ac:dyDescent="0.25">
      <c r="A1168">
        <v>1167</v>
      </c>
      <c r="B1168" s="2">
        <v>1</v>
      </c>
      <c r="E1168" s="4">
        <v>4</v>
      </c>
    </row>
    <row r="1169" spans="1:5" x14ac:dyDescent="0.25">
      <c r="A1169">
        <v>1168</v>
      </c>
      <c r="B1169" s="2">
        <v>1</v>
      </c>
      <c r="E1169" s="4">
        <v>4</v>
      </c>
    </row>
    <row r="1170" spans="1:5" x14ac:dyDescent="0.25">
      <c r="A1170">
        <v>1169</v>
      </c>
      <c r="B1170" s="2">
        <v>1</v>
      </c>
      <c r="E1170" s="4">
        <v>4</v>
      </c>
    </row>
    <row r="1171" spans="1:5" x14ac:dyDescent="0.25">
      <c r="A1171">
        <v>1170</v>
      </c>
      <c r="B1171" s="2">
        <v>1</v>
      </c>
      <c r="D1171" s="3">
        <v>3</v>
      </c>
      <c r="E1171" s="4">
        <v>4</v>
      </c>
    </row>
    <row r="1172" spans="1:5" x14ac:dyDescent="0.25">
      <c r="A1172">
        <v>1171</v>
      </c>
      <c r="B1172" s="2">
        <v>1</v>
      </c>
      <c r="D1172" s="3">
        <v>3</v>
      </c>
      <c r="E1172" s="4">
        <v>4</v>
      </c>
    </row>
    <row r="1173" spans="1:5" x14ac:dyDescent="0.25">
      <c r="A1173">
        <v>1172</v>
      </c>
      <c r="B1173" s="2">
        <v>1</v>
      </c>
      <c r="C1173" s="5">
        <v>2</v>
      </c>
      <c r="D1173" s="3">
        <v>3</v>
      </c>
      <c r="E1173" s="4">
        <v>4</v>
      </c>
    </row>
    <row r="1174" spans="1:5" x14ac:dyDescent="0.25">
      <c r="A1174">
        <v>1173</v>
      </c>
      <c r="B1174" s="2">
        <v>1</v>
      </c>
      <c r="C1174" s="5">
        <v>2</v>
      </c>
      <c r="D1174" s="3">
        <v>3</v>
      </c>
      <c r="E1174" s="4">
        <v>4</v>
      </c>
    </row>
    <row r="1175" spans="1:5" x14ac:dyDescent="0.25">
      <c r="A1175">
        <v>1174</v>
      </c>
      <c r="B1175" s="2">
        <v>1</v>
      </c>
      <c r="C1175" s="5">
        <v>2</v>
      </c>
      <c r="D1175" s="3">
        <v>3</v>
      </c>
      <c r="E1175" s="4">
        <v>4</v>
      </c>
    </row>
    <row r="1176" spans="1:5" x14ac:dyDescent="0.25">
      <c r="A1176">
        <v>1175</v>
      </c>
      <c r="C1176" s="5">
        <v>2</v>
      </c>
      <c r="D1176" s="3">
        <v>3</v>
      </c>
    </row>
    <row r="1177" spans="1:5" x14ac:dyDescent="0.25">
      <c r="A1177">
        <v>1176</v>
      </c>
      <c r="C1177" s="5">
        <v>2</v>
      </c>
      <c r="D1177" s="3">
        <v>3</v>
      </c>
    </row>
    <row r="1178" spans="1:5" x14ac:dyDescent="0.25">
      <c r="A1178">
        <v>1177</v>
      </c>
      <c r="C1178" s="5">
        <v>2</v>
      </c>
      <c r="D1178" s="3">
        <v>3</v>
      </c>
    </row>
    <row r="1179" spans="1:5" x14ac:dyDescent="0.25">
      <c r="A1179">
        <v>1178</v>
      </c>
      <c r="C1179" s="5">
        <v>2</v>
      </c>
      <c r="D1179" s="3">
        <v>3</v>
      </c>
    </row>
    <row r="1180" spans="1:5" x14ac:dyDescent="0.25">
      <c r="A1180">
        <v>1179</v>
      </c>
      <c r="C1180" s="5">
        <v>2</v>
      </c>
      <c r="D1180" s="3">
        <v>3</v>
      </c>
    </row>
    <row r="1181" spans="1:5" x14ac:dyDescent="0.25">
      <c r="A1181">
        <v>1180</v>
      </c>
      <c r="C1181" s="5">
        <v>2</v>
      </c>
      <c r="D1181" s="3">
        <v>3</v>
      </c>
    </row>
    <row r="1182" spans="1:5" x14ac:dyDescent="0.25">
      <c r="A1182">
        <v>1181</v>
      </c>
      <c r="C1182" s="5">
        <v>2</v>
      </c>
      <c r="D1182" s="3">
        <v>3</v>
      </c>
    </row>
    <row r="1183" spans="1:5" x14ac:dyDescent="0.25">
      <c r="A1183">
        <v>1182</v>
      </c>
      <c r="C1183" s="5">
        <v>2</v>
      </c>
      <c r="D1183" s="3">
        <v>3</v>
      </c>
    </row>
    <row r="1184" spans="1:5" x14ac:dyDescent="0.25">
      <c r="A1184">
        <v>1183</v>
      </c>
      <c r="C1184" s="5">
        <v>2</v>
      </c>
      <c r="D1184" s="3">
        <v>3</v>
      </c>
    </row>
    <row r="1185" spans="1:5" x14ac:dyDescent="0.25">
      <c r="A1185">
        <v>1184</v>
      </c>
      <c r="C1185" s="5">
        <v>2</v>
      </c>
      <c r="D1185" s="3">
        <v>3</v>
      </c>
    </row>
    <row r="1186" spans="1:5" x14ac:dyDescent="0.25">
      <c r="A1186">
        <v>1185</v>
      </c>
      <c r="C1186" s="5">
        <v>2</v>
      </c>
      <c r="D1186" s="3">
        <v>3</v>
      </c>
    </row>
    <row r="1187" spans="1:5" x14ac:dyDescent="0.25">
      <c r="A1187">
        <v>1186</v>
      </c>
      <c r="C1187" s="5">
        <v>2</v>
      </c>
      <c r="D1187" s="3">
        <v>3</v>
      </c>
    </row>
    <row r="1188" spans="1:5" x14ac:dyDescent="0.25">
      <c r="A1188">
        <v>1187</v>
      </c>
      <c r="C1188" s="5">
        <v>2</v>
      </c>
      <c r="D1188" s="3">
        <v>3</v>
      </c>
    </row>
    <row r="1189" spans="1:5" x14ac:dyDescent="0.25">
      <c r="A1189">
        <v>1188</v>
      </c>
      <c r="C1189" s="5">
        <v>2</v>
      </c>
      <c r="D1189" s="3">
        <v>3</v>
      </c>
      <c r="E1189" s="4">
        <v>4</v>
      </c>
    </row>
    <row r="1190" spans="1:5" x14ac:dyDescent="0.25">
      <c r="A1190">
        <v>1189</v>
      </c>
      <c r="C1190" s="5">
        <v>2</v>
      </c>
      <c r="D1190" s="3">
        <v>3</v>
      </c>
      <c r="E1190" s="4">
        <v>4</v>
      </c>
    </row>
    <row r="1191" spans="1:5" x14ac:dyDescent="0.25">
      <c r="A1191">
        <v>1190</v>
      </c>
      <c r="B1191" s="2">
        <v>1</v>
      </c>
      <c r="C1191" s="5">
        <v>2</v>
      </c>
      <c r="D1191" s="3">
        <v>3</v>
      </c>
      <c r="E1191" s="4">
        <v>4</v>
      </c>
    </row>
    <row r="1192" spans="1:5" x14ac:dyDescent="0.25">
      <c r="A1192">
        <v>1191</v>
      </c>
      <c r="B1192" s="2">
        <v>1</v>
      </c>
      <c r="C1192" s="5">
        <v>2</v>
      </c>
      <c r="D1192" s="3">
        <v>3</v>
      </c>
      <c r="E1192" s="4">
        <v>4</v>
      </c>
    </row>
    <row r="1193" spans="1:5" x14ac:dyDescent="0.25">
      <c r="A1193">
        <v>1192</v>
      </c>
      <c r="B1193" s="2">
        <v>1</v>
      </c>
      <c r="C1193" s="5">
        <v>2</v>
      </c>
      <c r="D1193" s="3">
        <v>3</v>
      </c>
      <c r="E1193" s="4">
        <v>4</v>
      </c>
    </row>
    <row r="1194" spans="1:5" x14ac:dyDescent="0.25">
      <c r="A1194">
        <v>1193</v>
      </c>
      <c r="B1194" s="2">
        <v>1</v>
      </c>
      <c r="C1194" s="5">
        <v>2</v>
      </c>
      <c r="E1194" s="4">
        <v>4</v>
      </c>
    </row>
    <row r="1195" spans="1:5" x14ac:dyDescent="0.25">
      <c r="A1195">
        <v>1194</v>
      </c>
      <c r="B1195" s="2">
        <v>1</v>
      </c>
      <c r="C1195" s="5">
        <v>2</v>
      </c>
      <c r="E1195" s="4">
        <v>4</v>
      </c>
    </row>
    <row r="1196" spans="1:5" x14ac:dyDescent="0.25">
      <c r="A1196">
        <v>1195</v>
      </c>
      <c r="B1196" s="2">
        <v>1</v>
      </c>
      <c r="E1196" s="4">
        <v>4</v>
      </c>
    </row>
    <row r="1197" spans="1:5" x14ac:dyDescent="0.25">
      <c r="A1197">
        <v>1196</v>
      </c>
      <c r="B1197" s="2">
        <v>1</v>
      </c>
      <c r="E1197" s="4">
        <v>4</v>
      </c>
    </row>
    <row r="1198" spans="1:5" x14ac:dyDescent="0.25">
      <c r="A1198">
        <v>1197</v>
      </c>
      <c r="B1198" s="2">
        <v>1</v>
      </c>
      <c r="E1198" s="4">
        <v>4</v>
      </c>
    </row>
    <row r="1199" spans="1:5" x14ac:dyDescent="0.25">
      <c r="A1199">
        <v>1198</v>
      </c>
      <c r="B1199" s="2">
        <v>1</v>
      </c>
      <c r="E1199" s="4">
        <v>4</v>
      </c>
    </row>
    <row r="1200" spans="1:5" x14ac:dyDescent="0.25">
      <c r="A1200">
        <v>1199</v>
      </c>
      <c r="B1200" s="2">
        <v>1</v>
      </c>
      <c r="E1200" s="4">
        <v>4</v>
      </c>
    </row>
    <row r="1201" spans="1:5" x14ac:dyDescent="0.25">
      <c r="A1201">
        <v>1200</v>
      </c>
      <c r="B1201" s="2">
        <v>1</v>
      </c>
      <c r="E1201" s="4">
        <v>4</v>
      </c>
    </row>
    <row r="1202" spans="1:5" x14ac:dyDescent="0.25">
      <c r="A1202">
        <v>1201</v>
      </c>
      <c r="B1202" s="2">
        <v>1</v>
      </c>
      <c r="E1202" s="4">
        <v>4</v>
      </c>
    </row>
    <row r="1203" spans="1:5" x14ac:dyDescent="0.25">
      <c r="A1203">
        <v>1202</v>
      </c>
      <c r="B1203" s="2">
        <v>1</v>
      </c>
      <c r="E1203" s="4">
        <v>4</v>
      </c>
    </row>
    <row r="1204" spans="1:5" x14ac:dyDescent="0.25">
      <c r="A1204">
        <v>1203</v>
      </c>
      <c r="B1204" s="2">
        <v>1</v>
      </c>
      <c r="E1204" s="4">
        <v>4</v>
      </c>
    </row>
    <row r="1205" spans="1:5" x14ac:dyDescent="0.25">
      <c r="A1205">
        <v>1204</v>
      </c>
      <c r="B1205" s="2">
        <v>1</v>
      </c>
      <c r="E1205" s="4">
        <v>4</v>
      </c>
    </row>
    <row r="1206" spans="1:5" x14ac:dyDescent="0.25">
      <c r="A1206">
        <v>1205</v>
      </c>
      <c r="B1206" s="2">
        <v>1</v>
      </c>
      <c r="E1206" s="4">
        <v>4</v>
      </c>
    </row>
    <row r="1207" spans="1:5" x14ac:dyDescent="0.25">
      <c r="A1207">
        <v>1206</v>
      </c>
      <c r="B1207" s="2">
        <v>1</v>
      </c>
      <c r="E1207" s="4">
        <v>4</v>
      </c>
    </row>
    <row r="1208" spans="1:5" x14ac:dyDescent="0.25">
      <c r="A1208">
        <v>1207</v>
      </c>
      <c r="B1208" s="2">
        <v>1</v>
      </c>
      <c r="D1208" s="3">
        <v>3</v>
      </c>
      <c r="E1208" s="4">
        <v>4</v>
      </c>
    </row>
    <row r="1209" spans="1:5" x14ac:dyDescent="0.25">
      <c r="A1209">
        <v>1208</v>
      </c>
      <c r="B1209" s="2">
        <v>1</v>
      </c>
      <c r="D1209" s="3">
        <v>3</v>
      </c>
      <c r="E1209" s="4">
        <v>4</v>
      </c>
    </row>
    <row r="1210" spans="1:5" x14ac:dyDescent="0.25">
      <c r="A1210">
        <v>1209</v>
      </c>
      <c r="B1210" s="2">
        <v>1</v>
      </c>
      <c r="C1210" s="5">
        <v>2</v>
      </c>
      <c r="D1210" s="3">
        <v>3</v>
      </c>
    </row>
    <row r="1211" spans="1:5" x14ac:dyDescent="0.25">
      <c r="A1211">
        <v>1210</v>
      </c>
      <c r="B1211" s="2">
        <v>1</v>
      </c>
      <c r="C1211" s="5">
        <v>2</v>
      </c>
      <c r="D1211" s="3">
        <v>3</v>
      </c>
    </row>
    <row r="1212" spans="1:5" x14ac:dyDescent="0.25">
      <c r="A1212">
        <v>1211</v>
      </c>
      <c r="C1212" s="5">
        <v>2</v>
      </c>
      <c r="D1212" s="3">
        <v>3</v>
      </c>
    </row>
    <row r="1213" spans="1:5" x14ac:dyDescent="0.25">
      <c r="A1213">
        <v>1212</v>
      </c>
      <c r="C1213" s="5">
        <v>2</v>
      </c>
      <c r="D1213" s="3">
        <v>3</v>
      </c>
    </row>
    <row r="1214" spans="1:5" x14ac:dyDescent="0.25">
      <c r="A1214">
        <v>1213</v>
      </c>
      <c r="C1214" s="5">
        <v>2</v>
      </c>
      <c r="D1214" s="3">
        <v>3</v>
      </c>
    </row>
    <row r="1215" spans="1:5" x14ac:dyDescent="0.25">
      <c r="A1215">
        <v>1214</v>
      </c>
      <c r="C1215" s="5">
        <v>2</v>
      </c>
      <c r="D1215" s="3">
        <v>3</v>
      </c>
    </row>
    <row r="1216" spans="1:5" x14ac:dyDescent="0.25">
      <c r="A1216">
        <v>1215</v>
      </c>
      <c r="C1216" s="5">
        <v>2</v>
      </c>
      <c r="D1216" s="3">
        <v>3</v>
      </c>
    </row>
    <row r="1217" spans="1:5" x14ac:dyDescent="0.25">
      <c r="A1217">
        <v>1216</v>
      </c>
      <c r="C1217" s="5">
        <v>2</v>
      </c>
      <c r="D1217" s="3">
        <v>3</v>
      </c>
    </row>
    <row r="1218" spans="1:5" x14ac:dyDescent="0.25">
      <c r="A1218">
        <v>1217</v>
      </c>
      <c r="C1218" s="5">
        <v>2</v>
      </c>
      <c r="D1218" s="3">
        <v>3</v>
      </c>
    </row>
    <row r="1219" spans="1:5" x14ac:dyDescent="0.25">
      <c r="A1219">
        <v>1218</v>
      </c>
      <c r="C1219" s="5">
        <v>2</v>
      </c>
      <c r="D1219" s="3">
        <v>3</v>
      </c>
    </row>
    <row r="1220" spans="1:5" x14ac:dyDescent="0.25">
      <c r="A1220">
        <v>1219</v>
      </c>
      <c r="C1220" s="5">
        <v>2</v>
      </c>
      <c r="D1220" s="3">
        <v>3</v>
      </c>
    </row>
    <row r="1221" spans="1:5" x14ac:dyDescent="0.25">
      <c r="A1221">
        <v>1220</v>
      </c>
      <c r="C1221" s="5">
        <v>2</v>
      </c>
      <c r="D1221" s="3">
        <v>3</v>
      </c>
    </row>
    <row r="1222" spans="1:5" x14ac:dyDescent="0.25">
      <c r="A1222">
        <v>1221</v>
      </c>
      <c r="C1222" s="5">
        <v>2</v>
      </c>
      <c r="D1222" s="3">
        <v>3</v>
      </c>
    </row>
    <row r="1223" spans="1:5" x14ac:dyDescent="0.25">
      <c r="A1223">
        <v>1222</v>
      </c>
      <c r="C1223" s="5">
        <v>2</v>
      </c>
      <c r="D1223" s="3">
        <v>3</v>
      </c>
    </row>
    <row r="1224" spans="1:5" x14ac:dyDescent="0.25">
      <c r="A1224">
        <v>1223</v>
      </c>
      <c r="B1224" s="2">
        <v>1</v>
      </c>
      <c r="C1224" s="5">
        <v>2</v>
      </c>
      <c r="D1224" s="3">
        <v>3</v>
      </c>
    </row>
    <row r="1225" spans="1:5" x14ac:dyDescent="0.25">
      <c r="A1225">
        <v>1224</v>
      </c>
      <c r="B1225" s="2">
        <v>1</v>
      </c>
      <c r="C1225" s="5">
        <v>2</v>
      </c>
      <c r="D1225" s="3">
        <v>3</v>
      </c>
    </row>
    <row r="1226" spans="1:5" x14ac:dyDescent="0.25">
      <c r="A1226">
        <v>1225</v>
      </c>
      <c r="B1226" s="2">
        <v>1</v>
      </c>
      <c r="C1226" s="5">
        <v>2</v>
      </c>
      <c r="D1226" s="3">
        <v>3</v>
      </c>
      <c r="E1226" s="4">
        <v>4</v>
      </c>
    </row>
    <row r="1227" spans="1:5" x14ac:dyDescent="0.25">
      <c r="A1227">
        <v>1226</v>
      </c>
      <c r="B1227" s="2">
        <v>1</v>
      </c>
      <c r="C1227" s="5">
        <v>2</v>
      </c>
      <c r="D1227" s="3">
        <v>3</v>
      </c>
      <c r="E1227" s="4">
        <v>4</v>
      </c>
    </row>
    <row r="1228" spans="1:5" x14ac:dyDescent="0.25">
      <c r="A1228">
        <v>1227</v>
      </c>
      <c r="B1228" s="2">
        <v>1</v>
      </c>
      <c r="C1228" s="5">
        <v>2</v>
      </c>
      <c r="E1228" s="4">
        <v>4</v>
      </c>
    </row>
    <row r="1229" spans="1:5" x14ac:dyDescent="0.25">
      <c r="A1229">
        <v>1228</v>
      </c>
      <c r="B1229" s="2">
        <v>1</v>
      </c>
      <c r="E1229" s="4">
        <v>4</v>
      </c>
    </row>
    <row r="1230" spans="1:5" x14ac:dyDescent="0.25">
      <c r="A1230">
        <v>1229</v>
      </c>
      <c r="B1230" s="2">
        <v>1</v>
      </c>
      <c r="E1230" s="4">
        <v>4</v>
      </c>
    </row>
    <row r="1231" spans="1:5" x14ac:dyDescent="0.25">
      <c r="A1231">
        <v>1230</v>
      </c>
      <c r="B1231" s="2">
        <v>1</v>
      </c>
      <c r="E1231" s="4">
        <v>4</v>
      </c>
    </row>
    <row r="1232" spans="1:5" x14ac:dyDescent="0.25">
      <c r="A1232">
        <v>1231</v>
      </c>
      <c r="B1232" s="2">
        <v>1</v>
      </c>
      <c r="E1232" s="4">
        <v>4</v>
      </c>
    </row>
    <row r="1233" spans="1:5" x14ac:dyDescent="0.25">
      <c r="A1233">
        <v>1232</v>
      </c>
      <c r="B1233" s="2">
        <v>1</v>
      </c>
      <c r="E1233" s="4">
        <v>4</v>
      </c>
    </row>
    <row r="1234" spans="1:5" x14ac:dyDescent="0.25">
      <c r="A1234">
        <v>1233</v>
      </c>
      <c r="B1234" s="2">
        <v>1</v>
      </c>
      <c r="E1234" s="4">
        <v>4</v>
      </c>
    </row>
    <row r="1235" spans="1:5" x14ac:dyDescent="0.25">
      <c r="A1235">
        <v>1234</v>
      </c>
      <c r="B1235" s="2">
        <v>1</v>
      </c>
      <c r="E1235" s="4">
        <v>4</v>
      </c>
    </row>
    <row r="1236" spans="1:5" x14ac:dyDescent="0.25">
      <c r="A1236">
        <v>1235</v>
      </c>
      <c r="B1236" s="2">
        <v>1</v>
      </c>
      <c r="E1236" s="4">
        <v>4</v>
      </c>
    </row>
    <row r="1237" spans="1:5" x14ac:dyDescent="0.25">
      <c r="A1237">
        <v>1236</v>
      </c>
      <c r="B1237" s="2">
        <v>1</v>
      </c>
      <c r="E1237" s="4">
        <v>4</v>
      </c>
    </row>
    <row r="1238" spans="1:5" x14ac:dyDescent="0.25">
      <c r="A1238">
        <v>1237</v>
      </c>
      <c r="B1238" s="2">
        <v>1</v>
      </c>
      <c r="E1238" s="4">
        <v>4</v>
      </c>
    </row>
    <row r="1239" spans="1:5" x14ac:dyDescent="0.25">
      <c r="A1239">
        <v>1238</v>
      </c>
      <c r="B1239" s="2">
        <v>1</v>
      </c>
      <c r="E1239" s="4">
        <v>4</v>
      </c>
    </row>
    <row r="1240" spans="1:5" x14ac:dyDescent="0.25">
      <c r="A1240">
        <v>1239</v>
      </c>
      <c r="B1240" s="2">
        <v>1</v>
      </c>
      <c r="E1240" s="4">
        <v>4</v>
      </c>
    </row>
    <row r="1241" spans="1:5" x14ac:dyDescent="0.25">
      <c r="A1241">
        <v>1240</v>
      </c>
      <c r="B1241" s="2">
        <v>1</v>
      </c>
      <c r="C1241" s="5">
        <v>2</v>
      </c>
      <c r="E1241" s="4">
        <v>4</v>
      </c>
    </row>
    <row r="1242" spans="1:5" x14ac:dyDescent="0.25">
      <c r="A1242">
        <v>1241</v>
      </c>
      <c r="B1242" s="2">
        <v>1</v>
      </c>
      <c r="C1242" s="5">
        <v>2</v>
      </c>
      <c r="E1242" s="4">
        <v>4</v>
      </c>
    </row>
    <row r="1243" spans="1:5" x14ac:dyDescent="0.25">
      <c r="A1243">
        <v>1242</v>
      </c>
      <c r="B1243" s="2">
        <v>1</v>
      </c>
      <c r="C1243" s="5">
        <v>2</v>
      </c>
      <c r="E1243" s="4">
        <v>4</v>
      </c>
    </row>
    <row r="1244" spans="1:5" x14ac:dyDescent="0.25">
      <c r="A1244">
        <v>1243</v>
      </c>
      <c r="C1244" s="5">
        <v>2</v>
      </c>
      <c r="D1244" s="3">
        <v>3</v>
      </c>
      <c r="E1244" s="4">
        <v>4</v>
      </c>
    </row>
    <row r="1245" spans="1:5" x14ac:dyDescent="0.25">
      <c r="A1245">
        <v>1244</v>
      </c>
      <c r="C1245" s="5">
        <v>2</v>
      </c>
      <c r="D1245" s="3">
        <v>3</v>
      </c>
      <c r="E1245" s="4">
        <v>4</v>
      </c>
    </row>
    <row r="1246" spans="1:5" x14ac:dyDescent="0.25">
      <c r="A1246">
        <v>1245</v>
      </c>
      <c r="C1246" s="5">
        <v>2</v>
      </c>
      <c r="D1246" s="3">
        <v>3</v>
      </c>
      <c r="E1246" s="4">
        <v>4</v>
      </c>
    </row>
    <row r="1247" spans="1:5" x14ac:dyDescent="0.25">
      <c r="A1247">
        <v>1246</v>
      </c>
      <c r="C1247" s="5">
        <v>2</v>
      </c>
      <c r="D1247" s="3">
        <v>3</v>
      </c>
    </row>
    <row r="1248" spans="1:5" x14ac:dyDescent="0.25">
      <c r="A1248">
        <v>1247</v>
      </c>
      <c r="C1248" s="5">
        <v>2</v>
      </c>
      <c r="D1248" s="3">
        <v>3</v>
      </c>
    </row>
    <row r="1249" spans="1:5" x14ac:dyDescent="0.25">
      <c r="A1249">
        <v>1248</v>
      </c>
      <c r="C1249" s="5">
        <v>2</v>
      </c>
      <c r="D1249" s="3">
        <v>3</v>
      </c>
    </row>
    <row r="1250" spans="1:5" x14ac:dyDescent="0.25">
      <c r="A1250">
        <v>1249</v>
      </c>
      <c r="C1250" s="5">
        <v>2</v>
      </c>
      <c r="D1250" s="3">
        <v>3</v>
      </c>
    </row>
    <row r="1251" spans="1:5" x14ac:dyDescent="0.25">
      <c r="A1251">
        <v>1250</v>
      </c>
      <c r="C1251" s="5">
        <v>2</v>
      </c>
      <c r="D1251" s="3">
        <v>3</v>
      </c>
    </row>
    <row r="1252" spans="1:5" x14ac:dyDescent="0.25">
      <c r="A1252">
        <v>1251</v>
      </c>
      <c r="C1252" s="5">
        <v>2</v>
      </c>
      <c r="D1252" s="3">
        <v>3</v>
      </c>
    </row>
    <row r="1253" spans="1:5" x14ac:dyDescent="0.25">
      <c r="A1253">
        <v>1252</v>
      </c>
      <c r="C1253" s="5">
        <v>2</v>
      </c>
      <c r="D1253" s="3">
        <v>3</v>
      </c>
    </row>
    <row r="1254" spans="1:5" x14ac:dyDescent="0.25">
      <c r="A1254">
        <v>1253</v>
      </c>
      <c r="C1254" s="5">
        <v>2</v>
      </c>
      <c r="D1254" s="3">
        <v>3</v>
      </c>
    </row>
    <row r="1255" spans="1:5" x14ac:dyDescent="0.25">
      <c r="A1255">
        <v>1254</v>
      </c>
      <c r="C1255" s="5">
        <v>2</v>
      </c>
      <c r="D1255" s="3">
        <v>3</v>
      </c>
    </row>
    <row r="1256" spans="1:5" x14ac:dyDescent="0.25">
      <c r="A1256">
        <v>1255</v>
      </c>
      <c r="C1256" s="5">
        <v>2</v>
      </c>
      <c r="D1256" s="3">
        <v>3</v>
      </c>
    </row>
    <row r="1257" spans="1:5" x14ac:dyDescent="0.25">
      <c r="A1257">
        <v>1256</v>
      </c>
      <c r="B1257" s="2">
        <v>1</v>
      </c>
      <c r="C1257" s="5">
        <v>2</v>
      </c>
      <c r="D1257" s="3">
        <v>3</v>
      </c>
    </row>
    <row r="1258" spans="1:5" x14ac:dyDescent="0.25">
      <c r="A1258">
        <v>1257</v>
      </c>
      <c r="B1258" s="2">
        <v>1</v>
      </c>
      <c r="C1258" s="5">
        <v>2</v>
      </c>
      <c r="D1258" s="3">
        <v>3</v>
      </c>
    </row>
    <row r="1259" spans="1:5" x14ac:dyDescent="0.25">
      <c r="A1259">
        <v>1258</v>
      </c>
      <c r="B1259" s="2">
        <v>1</v>
      </c>
      <c r="C1259" s="5">
        <v>2</v>
      </c>
      <c r="D1259" s="3">
        <v>3</v>
      </c>
    </row>
    <row r="1260" spans="1:5" x14ac:dyDescent="0.25">
      <c r="A1260">
        <v>1259</v>
      </c>
      <c r="B1260" s="2">
        <v>1</v>
      </c>
      <c r="C1260" s="5">
        <v>2</v>
      </c>
      <c r="D1260" s="3">
        <v>3</v>
      </c>
      <c r="E1260" s="4">
        <v>4</v>
      </c>
    </row>
    <row r="1261" spans="1:5" x14ac:dyDescent="0.25">
      <c r="A1261">
        <v>1260</v>
      </c>
      <c r="B1261" s="2">
        <v>1</v>
      </c>
      <c r="C1261" s="5">
        <v>2</v>
      </c>
      <c r="D1261" s="3">
        <v>3</v>
      </c>
      <c r="E1261" s="4">
        <v>4</v>
      </c>
    </row>
    <row r="1262" spans="1:5" x14ac:dyDescent="0.25">
      <c r="A1262">
        <v>1261</v>
      </c>
      <c r="B1262" s="2">
        <v>1</v>
      </c>
      <c r="D1262" s="3">
        <v>3</v>
      </c>
      <c r="E1262" s="4">
        <v>4</v>
      </c>
    </row>
    <row r="1263" spans="1:5" x14ac:dyDescent="0.25">
      <c r="A1263">
        <v>1262</v>
      </c>
      <c r="B1263" s="2">
        <v>1</v>
      </c>
      <c r="D1263" s="3">
        <v>3</v>
      </c>
      <c r="E1263" s="4">
        <v>4</v>
      </c>
    </row>
    <row r="1264" spans="1:5" x14ac:dyDescent="0.25">
      <c r="A1264">
        <v>1263</v>
      </c>
      <c r="B1264" s="2">
        <v>1</v>
      </c>
      <c r="E1264" s="4">
        <v>4</v>
      </c>
    </row>
    <row r="1265" spans="1:5" x14ac:dyDescent="0.25">
      <c r="A1265">
        <v>1264</v>
      </c>
      <c r="B1265" s="2">
        <v>1</v>
      </c>
      <c r="E1265" s="4">
        <v>4</v>
      </c>
    </row>
    <row r="1266" spans="1:5" x14ac:dyDescent="0.25">
      <c r="A1266">
        <v>1265</v>
      </c>
      <c r="B1266" s="2">
        <v>1</v>
      </c>
      <c r="E1266" s="4">
        <v>4</v>
      </c>
    </row>
    <row r="1267" spans="1:5" x14ac:dyDescent="0.25">
      <c r="A1267">
        <v>1266</v>
      </c>
      <c r="B1267" s="2">
        <v>1</v>
      </c>
      <c r="E1267" s="4">
        <v>4</v>
      </c>
    </row>
    <row r="1268" spans="1:5" x14ac:dyDescent="0.25">
      <c r="A1268">
        <v>1267</v>
      </c>
      <c r="B1268" s="2">
        <v>1</v>
      </c>
      <c r="E1268" s="4">
        <v>4</v>
      </c>
    </row>
    <row r="1269" spans="1:5" x14ac:dyDescent="0.25">
      <c r="A1269">
        <v>1268</v>
      </c>
      <c r="B1269" s="2">
        <v>1</v>
      </c>
      <c r="E1269" s="4">
        <v>4</v>
      </c>
    </row>
    <row r="1270" spans="1:5" x14ac:dyDescent="0.25">
      <c r="A1270">
        <v>1269</v>
      </c>
      <c r="B1270" s="2">
        <v>1</v>
      </c>
      <c r="E1270" s="4">
        <v>4</v>
      </c>
    </row>
    <row r="1271" spans="1:5" x14ac:dyDescent="0.25">
      <c r="A1271">
        <v>1270</v>
      </c>
      <c r="B1271" s="2">
        <v>1</v>
      </c>
      <c r="E1271" s="4">
        <v>4</v>
      </c>
    </row>
    <row r="1272" spans="1:5" x14ac:dyDescent="0.25">
      <c r="A1272">
        <v>1271</v>
      </c>
      <c r="B1272" s="2">
        <v>1</v>
      </c>
      <c r="E1272" s="4">
        <v>4</v>
      </c>
    </row>
    <row r="1273" spans="1:5" x14ac:dyDescent="0.25">
      <c r="A1273">
        <v>1272</v>
      </c>
      <c r="B1273" s="2">
        <v>1</v>
      </c>
      <c r="E1273" s="4">
        <v>4</v>
      </c>
    </row>
    <row r="1274" spans="1:5" x14ac:dyDescent="0.25">
      <c r="A1274">
        <v>1273</v>
      </c>
      <c r="B1274" s="2">
        <v>1</v>
      </c>
      <c r="C1274" s="5">
        <v>2</v>
      </c>
      <c r="E1274" s="4">
        <v>4</v>
      </c>
    </row>
    <row r="1275" spans="1:5" x14ac:dyDescent="0.25">
      <c r="A1275">
        <v>1274</v>
      </c>
      <c r="B1275" s="2">
        <v>1</v>
      </c>
      <c r="C1275" s="5">
        <v>2</v>
      </c>
      <c r="E1275" s="4">
        <v>4</v>
      </c>
    </row>
    <row r="1276" spans="1:5" x14ac:dyDescent="0.25">
      <c r="A1276">
        <v>1275</v>
      </c>
      <c r="B1276" s="2">
        <v>1</v>
      </c>
      <c r="C1276" s="5">
        <v>2</v>
      </c>
      <c r="E1276" s="4">
        <v>4</v>
      </c>
    </row>
    <row r="1277" spans="1:5" x14ac:dyDescent="0.25">
      <c r="A1277">
        <v>1276</v>
      </c>
      <c r="C1277" s="5">
        <v>2</v>
      </c>
      <c r="D1277" s="3">
        <v>3</v>
      </c>
      <c r="E1277" s="4">
        <v>4</v>
      </c>
    </row>
    <row r="1278" spans="1:5" x14ac:dyDescent="0.25">
      <c r="A1278">
        <v>1277</v>
      </c>
      <c r="C1278" s="5">
        <v>2</v>
      </c>
      <c r="D1278" s="3">
        <v>3</v>
      </c>
      <c r="E1278" s="4">
        <v>4</v>
      </c>
    </row>
    <row r="1279" spans="1:5" x14ac:dyDescent="0.25">
      <c r="A1279">
        <v>1278</v>
      </c>
      <c r="C1279" s="5">
        <v>2</v>
      </c>
      <c r="D1279" s="3">
        <v>3</v>
      </c>
      <c r="E1279" s="4">
        <v>4</v>
      </c>
    </row>
    <row r="1280" spans="1:5" x14ac:dyDescent="0.25">
      <c r="A1280">
        <v>1279</v>
      </c>
      <c r="C1280" s="5">
        <v>2</v>
      </c>
      <c r="D1280" s="3">
        <v>3</v>
      </c>
      <c r="E1280" s="4">
        <v>4</v>
      </c>
    </row>
    <row r="1281" spans="1:5" x14ac:dyDescent="0.25">
      <c r="A1281">
        <v>1280</v>
      </c>
      <c r="C1281" s="5">
        <v>2</v>
      </c>
      <c r="D1281" s="3">
        <v>3</v>
      </c>
      <c r="E1281" s="4">
        <v>4</v>
      </c>
    </row>
    <row r="1282" spans="1:5" x14ac:dyDescent="0.25">
      <c r="A1282">
        <v>1281</v>
      </c>
      <c r="C1282" s="5">
        <v>2</v>
      </c>
      <c r="D1282" s="3">
        <v>3</v>
      </c>
    </row>
    <row r="1283" spans="1:5" x14ac:dyDescent="0.25">
      <c r="A1283">
        <v>1282</v>
      </c>
      <c r="C1283" s="5">
        <v>2</v>
      </c>
      <c r="D1283" s="3">
        <v>3</v>
      </c>
    </row>
    <row r="1284" spans="1:5" x14ac:dyDescent="0.25">
      <c r="A1284">
        <v>1283</v>
      </c>
      <c r="C1284" s="5">
        <v>2</v>
      </c>
      <c r="D1284" s="3">
        <v>3</v>
      </c>
    </row>
    <row r="1285" spans="1:5" x14ac:dyDescent="0.25">
      <c r="A1285">
        <v>1284</v>
      </c>
      <c r="C1285" s="5">
        <v>2</v>
      </c>
      <c r="D1285" s="3">
        <v>3</v>
      </c>
    </row>
    <row r="1286" spans="1:5" x14ac:dyDescent="0.25">
      <c r="A1286">
        <v>1285</v>
      </c>
      <c r="C1286" s="5">
        <v>2</v>
      </c>
      <c r="D1286" s="3">
        <v>3</v>
      </c>
    </row>
    <row r="1287" spans="1:5" x14ac:dyDescent="0.25">
      <c r="A1287">
        <v>1286</v>
      </c>
      <c r="C1287" s="5">
        <v>2</v>
      </c>
      <c r="D1287" s="3">
        <v>3</v>
      </c>
    </row>
    <row r="1288" spans="1:5" x14ac:dyDescent="0.25">
      <c r="A1288">
        <v>1287</v>
      </c>
      <c r="C1288" s="5">
        <v>2</v>
      </c>
      <c r="D1288" s="3">
        <v>3</v>
      </c>
    </row>
    <row r="1289" spans="1:5" x14ac:dyDescent="0.25">
      <c r="A1289">
        <v>1288</v>
      </c>
      <c r="C1289" s="5">
        <v>2</v>
      </c>
      <c r="D1289" s="3">
        <v>3</v>
      </c>
    </row>
    <row r="1290" spans="1:5" x14ac:dyDescent="0.25">
      <c r="A1290">
        <v>1289</v>
      </c>
      <c r="B1290" s="2">
        <v>1</v>
      </c>
      <c r="C1290" s="5">
        <v>2</v>
      </c>
      <c r="D1290" s="3">
        <v>3</v>
      </c>
    </row>
    <row r="1291" spans="1:5" x14ac:dyDescent="0.25">
      <c r="A1291">
        <v>1290</v>
      </c>
      <c r="B1291" s="2">
        <v>1</v>
      </c>
      <c r="C1291" s="5">
        <v>2</v>
      </c>
      <c r="D1291" s="3">
        <v>3</v>
      </c>
    </row>
    <row r="1292" spans="1:5" x14ac:dyDescent="0.25">
      <c r="A1292">
        <v>1291</v>
      </c>
      <c r="B1292" s="2">
        <v>1</v>
      </c>
      <c r="C1292" s="5">
        <v>2</v>
      </c>
      <c r="D1292" s="3">
        <v>3</v>
      </c>
    </row>
    <row r="1293" spans="1:5" x14ac:dyDescent="0.25">
      <c r="A1293">
        <v>1292</v>
      </c>
      <c r="B1293" s="2">
        <v>1</v>
      </c>
      <c r="C1293" s="5">
        <v>2</v>
      </c>
      <c r="D1293" s="3">
        <v>3</v>
      </c>
    </row>
    <row r="1294" spans="1:5" x14ac:dyDescent="0.25">
      <c r="A1294">
        <v>1293</v>
      </c>
      <c r="B1294" s="2">
        <v>1</v>
      </c>
      <c r="D1294" s="3">
        <v>3</v>
      </c>
    </row>
    <row r="1295" spans="1:5" x14ac:dyDescent="0.25">
      <c r="A1295">
        <v>1294</v>
      </c>
      <c r="B1295" s="2">
        <v>1</v>
      </c>
      <c r="D1295" s="3">
        <v>3</v>
      </c>
      <c r="E1295" s="4">
        <v>4</v>
      </c>
    </row>
    <row r="1296" spans="1:5" x14ac:dyDescent="0.25">
      <c r="A1296">
        <v>1295</v>
      </c>
      <c r="B1296" s="2">
        <v>1</v>
      </c>
      <c r="D1296" s="3">
        <v>3</v>
      </c>
      <c r="E1296" s="4">
        <v>4</v>
      </c>
    </row>
    <row r="1297" spans="1:5" x14ac:dyDescent="0.25">
      <c r="A1297">
        <v>1296</v>
      </c>
      <c r="B1297" s="2">
        <v>1</v>
      </c>
      <c r="D1297" s="3">
        <v>3</v>
      </c>
      <c r="E1297" s="4">
        <v>4</v>
      </c>
    </row>
    <row r="1298" spans="1:5" x14ac:dyDescent="0.25">
      <c r="A1298">
        <v>1297</v>
      </c>
      <c r="B1298" s="2">
        <v>1</v>
      </c>
      <c r="E1298" s="4">
        <v>4</v>
      </c>
    </row>
    <row r="1299" spans="1:5" x14ac:dyDescent="0.25">
      <c r="A1299">
        <v>1298</v>
      </c>
      <c r="B1299" s="2">
        <v>1</v>
      </c>
      <c r="E1299" s="4">
        <v>4</v>
      </c>
    </row>
    <row r="1300" spans="1:5" x14ac:dyDescent="0.25">
      <c r="A1300">
        <v>1299</v>
      </c>
      <c r="B1300" s="2">
        <v>1</v>
      </c>
      <c r="E1300" s="4">
        <v>4</v>
      </c>
    </row>
    <row r="1301" spans="1:5" x14ac:dyDescent="0.25">
      <c r="A1301">
        <v>1300</v>
      </c>
      <c r="B1301" s="2">
        <v>1</v>
      </c>
      <c r="E1301" s="4">
        <v>4</v>
      </c>
    </row>
    <row r="1302" spans="1:5" x14ac:dyDescent="0.25">
      <c r="A1302">
        <v>1301</v>
      </c>
      <c r="B1302" s="2">
        <v>1</v>
      </c>
      <c r="E1302" s="4">
        <v>4</v>
      </c>
    </row>
    <row r="1303" spans="1:5" x14ac:dyDescent="0.25">
      <c r="A1303">
        <v>1302</v>
      </c>
      <c r="B1303" s="2">
        <v>1</v>
      </c>
      <c r="E1303" s="4">
        <v>4</v>
      </c>
    </row>
    <row r="1304" spans="1:5" x14ac:dyDescent="0.25">
      <c r="A1304">
        <v>1303</v>
      </c>
      <c r="B1304" s="2">
        <v>1</v>
      </c>
      <c r="E1304" s="4">
        <v>4</v>
      </c>
    </row>
    <row r="1305" spans="1:5" x14ac:dyDescent="0.25">
      <c r="A1305">
        <v>1304</v>
      </c>
      <c r="B1305" s="2">
        <v>1</v>
      </c>
      <c r="E1305" s="4">
        <v>4</v>
      </c>
    </row>
    <row r="1306" spans="1:5" x14ac:dyDescent="0.25">
      <c r="A1306">
        <v>1305</v>
      </c>
      <c r="B1306" s="2">
        <v>1</v>
      </c>
      <c r="E1306" s="4">
        <v>4</v>
      </c>
    </row>
    <row r="1307" spans="1:5" x14ac:dyDescent="0.25">
      <c r="A1307">
        <v>1306</v>
      </c>
      <c r="B1307" s="2">
        <v>1</v>
      </c>
      <c r="C1307" s="5">
        <v>2</v>
      </c>
      <c r="E1307" s="4">
        <v>4</v>
      </c>
    </row>
    <row r="1308" spans="1:5" x14ac:dyDescent="0.25">
      <c r="A1308">
        <v>1307</v>
      </c>
      <c r="B1308" s="2">
        <v>1</v>
      </c>
      <c r="C1308" s="5">
        <v>2</v>
      </c>
      <c r="E1308" s="4">
        <v>4</v>
      </c>
    </row>
    <row r="1309" spans="1:5" x14ac:dyDescent="0.25">
      <c r="A1309">
        <v>1308</v>
      </c>
      <c r="B1309" s="2">
        <v>1</v>
      </c>
      <c r="C1309" s="5">
        <v>2</v>
      </c>
      <c r="E1309" s="4">
        <v>4</v>
      </c>
    </row>
    <row r="1310" spans="1:5" x14ac:dyDescent="0.25">
      <c r="A1310">
        <v>1309</v>
      </c>
      <c r="B1310" s="2">
        <v>1</v>
      </c>
      <c r="C1310" s="5">
        <v>2</v>
      </c>
      <c r="E1310" s="4">
        <v>4</v>
      </c>
    </row>
    <row r="1311" spans="1:5" x14ac:dyDescent="0.25">
      <c r="A1311">
        <v>1310</v>
      </c>
      <c r="B1311" s="2">
        <v>1</v>
      </c>
      <c r="C1311" s="5">
        <v>2</v>
      </c>
      <c r="E1311" s="4">
        <v>4</v>
      </c>
    </row>
    <row r="1312" spans="1:5" x14ac:dyDescent="0.25">
      <c r="A1312">
        <v>1311</v>
      </c>
      <c r="C1312" s="5">
        <v>2</v>
      </c>
      <c r="D1312" s="3">
        <v>3</v>
      </c>
      <c r="E1312" s="4">
        <v>4</v>
      </c>
    </row>
    <row r="1313" spans="1:5" x14ac:dyDescent="0.25">
      <c r="A1313">
        <v>1312</v>
      </c>
      <c r="C1313" s="5">
        <v>2</v>
      </c>
      <c r="D1313" s="3">
        <v>3</v>
      </c>
      <c r="E1313" s="4">
        <v>4</v>
      </c>
    </row>
    <row r="1314" spans="1:5" x14ac:dyDescent="0.25">
      <c r="A1314">
        <v>1313</v>
      </c>
      <c r="C1314" s="5">
        <v>2</v>
      </c>
      <c r="D1314" s="3">
        <v>3</v>
      </c>
      <c r="E1314" s="4">
        <v>4</v>
      </c>
    </row>
    <row r="1315" spans="1:5" x14ac:dyDescent="0.25">
      <c r="A1315">
        <v>1314</v>
      </c>
      <c r="C1315" s="5">
        <v>2</v>
      </c>
      <c r="D1315" s="3">
        <v>3</v>
      </c>
      <c r="E1315" s="4">
        <v>4</v>
      </c>
    </row>
    <row r="1316" spans="1:5" x14ac:dyDescent="0.25">
      <c r="A1316">
        <v>1315</v>
      </c>
      <c r="C1316" s="5">
        <v>2</v>
      </c>
      <c r="D1316" s="3">
        <v>3</v>
      </c>
      <c r="E1316" s="4">
        <v>4</v>
      </c>
    </row>
    <row r="1317" spans="1:5" x14ac:dyDescent="0.25">
      <c r="A1317">
        <v>1316</v>
      </c>
      <c r="C1317" s="5">
        <v>2</v>
      </c>
      <c r="D1317" s="3">
        <v>3</v>
      </c>
    </row>
    <row r="1318" spans="1:5" x14ac:dyDescent="0.25">
      <c r="A1318">
        <v>1317</v>
      </c>
      <c r="C1318" s="5">
        <v>2</v>
      </c>
      <c r="D1318" s="3">
        <v>3</v>
      </c>
    </row>
    <row r="1319" spans="1:5" x14ac:dyDescent="0.25">
      <c r="A1319">
        <v>1318</v>
      </c>
      <c r="C1319" s="5">
        <v>2</v>
      </c>
      <c r="D1319" s="3">
        <v>3</v>
      </c>
    </row>
    <row r="1320" spans="1:5" x14ac:dyDescent="0.25">
      <c r="A1320">
        <v>1319</v>
      </c>
      <c r="C1320" s="5">
        <v>2</v>
      </c>
      <c r="D1320" s="3">
        <v>3</v>
      </c>
    </row>
    <row r="1321" spans="1:5" x14ac:dyDescent="0.25">
      <c r="A1321">
        <v>1320</v>
      </c>
      <c r="C1321" s="5">
        <v>2</v>
      </c>
      <c r="D1321" s="3">
        <v>3</v>
      </c>
    </row>
    <row r="1322" spans="1:5" x14ac:dyDescent="0.25">
      <c r="A1322">
        <v>1321</v>
      </c>
      <c r="C1322" s="5">
        <v>2</v>
      </c>
      <c r="D1322" s="3">
        <v>3</v>
      </c>
    </row>
    <row r="1323" spans="1:5" x14ac:dyDescent="0.25">
      <c r="A1323">
        <v>1322</v>
      </c>
      <c r="C1323" s="5">
        <v>2</v>
      </c>
      <c r="D1323" s="3">
        <v>3</v>
      </c>
    </row>
    <row r="1324" spans="1:5" x14ac:dyDescent="0.25">
      <c r="A1324">
        <v>1323</v>
      </c>
      <c r="B1324" s="2">
        <v>1</v>
      </c>
      <c r="C1324" s="5">
        <v>2</v>
      </c>
      <c r="D1324" s="3">
        <v>3</v>
      </c>
    </row>
    <row r="1325" spans="1:5" x14ac:dyDescent="0.25">
      <c r="A1325">
        <v>1324</v>
      </c>
      <c r="B1325" s="2">
        <v>1</v>
      </c>
      <c r="C1325" s="5">
        <v>2</v>
      </c>
      <c r="D1325" s="3">
        <v>3</v>
      </c>
    </row>
    <row r="1326" spans="1:5" x14ac:dyDescent="0.25">
      <c r="A1326">
        <v>1325</v>
      </c>
      <c r="B1326" s="2">
        <v>1</v>
      </c>
      <c r="C1326" s="5">
        <v>2</v>
      </c>
      <c r="D1326" s="3">
        <v>3</v>
      </c>
    </row>
    <row r="1327" spans="1:5" x14ac:dyDescent="0.25">
      <c r="A1327">
        <v>1326</v>
      </c>
      <c r="B1327" s="2">
        <v>1</v>
      </c>
      <c r="C1327" s="5">
        <v>2</v>
      </c>
      <c r="D1327" s="3">
        <v>3</v>
      </c>
    </row>
    <row r="1328" spans="1:5" x14ac:dyDescent="0.25">
      <c r="A1328">
        <v>1327</v>
      </c>
      <c r="B1328" s="2">
        <v>1</v>
      </c>
      <c r="C1328" s="5">
        <v>2</v>
      </c>
      <c r="D1328" s="3">
        <v>3</v>
      </c>
    </row>
    <row r="1329" spans="1:5" x14ac:dyDescent="0.25">
      <c r="A1329">
        <v>1328</v>
      </c>
      <c r="B1329" s="2">
        <v>1</v>
      </c>
      <c r="D1329" s="3">
        <v>3</v>
      </c>
    </row>
    <row r="1330" spans="1:5" x14ac:dyDescent="0.25">
      <c r="A1330">
        <v>1329</v>
      </c>
      <c r="B1330" s="2">
        <v>1</v>
      </c>
      <c r="D1330" s="3">
        <v>3</v>
      </c>
      <c r="E1330" s="4">
        <v>4</v>
      </c>
    </row>
    <row r="1331" spans="1:5" x14ac:dyDescent="0.25">
      <c r="A1331">
        <v>1330</v>
      </c>
      <c r="B1331" s="2">
        <v>1</v>
      </c>
      <c r="D1331" s="3">
        <v>3</v>
      </c>
      <c r="E1331" s="4">
        <v>4</v>
      </c>
    </row>
    <row r="1332" spans="1:5" x14ac:dyDescent="0.25">
      <c r="A1332">
        <v>1331</v>
      </c>
      <c r="B1332" s="2">
        <v>1</v>
      </c>
      <c r="D1332" s="3">
        <v>3</v>
      </c>
      <c r="E1332" s="4">
        <v>4</v>
      </c>
    </row>
    <row r="1333" spans="1:5" x14ac:dyDescent="0.25">
      <c r="A1333">
        <v>1332</v>
      </c>
      <c r="B1333" s="2">
        <v>1</v>
      </c>
      <c r="D1333" s="3">
        <v>3</v>
      </c>
      <c r="E1333" s="4">
        <v>4</v>
      </c>
    </row>
    <row r="1334" spans="1:5" x14ac:dyDescent="0.25">
      <c r="A1334">
        <v>1333</v>
      </c>
      <c r="B1334" s="2">
        <v>1</v>
      </c>
      <c r="D1334" s="3">
        <v>3</v>
      </c>
      <c r="E1334" s="4">
        <v>4</v>
      </c>
    </row>
    <row r="1335" spans="1:5" x14ac:dyDescent="0.25">
      <c r="A1335">
        <v>1334</v>
      </c>
      <c r="B1335" s="2">
        <v>1</v>
      </c>
      <c r="E1335" s="4">
        <v>4</v>
      </c>
    </row>
    <row r="1336" spans="1:5" x14ac:dyDescent="0.25">
      <c r="A1336">
        <v>1335</v>
      </c>
      <c r="B1336" s="2">
        <v>1</v>
      </c>
      <c r="E1336" s="4">
        <v>4</v>
      </c>
    </row>
    <row r="1337" spans="1:5" x14ac:dyDescent="0.25">
      <c r="A1337">
        <v>1336</v>
      </c>
      <c r="B1337" s="2">
        <v>1</v>
      </c>
      <c r="E1337" s="4">
        <v>4</v>
      </c>
    </row>
    <row r="1338" spans="1:5" x14ac:dyDescent="0.25">
      <c r="A1338">
        <v>1337</v>
      </c>
      <c r="B1338" s="2">
        <v>1</v>
      </c>
      <c r="E1338" s="4">
        <v>4</v>
      </c>
    </row>
    <row r="1339" spans="1:5" x14ac:dyDescent="0.25">
      <c r="A1339">
        <v>1338</v>
      </c>
      <c r="B1339" s="2">
        <v>1</v>
      </c>
      <c r="E1339" s="4">
        <v>4</v>
      </c>
    </row>
    <row r="1340" spans="1:5" x14ac:dyDescent="0.25">
      <c r="A1340">
        <v>1339</v>
      </c>
      <c r="B1340" s="2">
        <v>1</v>
      </c>
      <c r="E1340" s="4">
        <v>4</v>
      </c>
    </row>
    <row r="1341" spans="1:5" x14ac:dyDescent="0.25">
      <c r="A1341">
        <v>1340</v>
      </c>
      <c r="B1341" s="2">
        <v>1</v>
      </c>
      <c r="E1341" s="4">
        <v>4</v>
      </c>
    </row>
    <row r="1342" spans="1:5" x14ac:dyDescent="0.25">
      <c r="A1342">
        <v>1341</v>
      </c>
      <c r="B1342" s="2">
        <v>1</v>
      </c>
      <c r="E1342" s="4">
        <v>4</v>
      </c>
    </row>
    <row r="1343" spans="1:5" x14ac:dyDescent="0.25">
      <c r="A1343">
        <v>1342</v>
      </c>
      <c r="B1343" s="2">
        <v>1</v>
      </c>
      <c r="E1343" s="4">
        <v>4</v>
      </c>
    </row>
    <row r="1344" spans="1:5" x14ac:dyDescent="0.25">
      <c r="A1344">
        <v>1343</v>
      </c>
      <c r="B1344" s="2">
        <v>1</v>
      </c>
      <c r="C1344" s="5">
        <v>2</v>
      </c>
      <c r="E1344" s="4">
        <v>4</v>
      </c>
    </row>
    <row r="1345" spans="1:5" x14ac:dyDescent="0.25">
      <c r="A1345">
        <v>1344</v>
      </c>
      <c r="B1345" s="2">
        <v>1</v>
      </c>
      <c r="C1345" s="5">
        <v>2</v>
      </c>
      <c r="E1345" s="4">
        <v>4</v>
      </c>
    </row>
    <row r="1346" spans="1:5" x14ac:dyDescent="0.25">
      <c r="A1346">
        <v>1345</v>
      </c>
      <c r="B1346" s="2">
        <v>1</v>
      </c>
      <c r="C1346" s="5">
        <v>2</v>
      </c>
      <c r="E1346" s="4">
        <v>4</v>
      </c>
    </row>
    <row r="1347" spans="1:5" x14ac:dyDescent="0.25">
      <c r="A1347">
        <v>1346</v>
      </c>
      <c r="C1347" s="5">
        <v>2</v>
      </c>
      <c r="E1347" s="4">
        <v>4</v>
      </c>
    </row>
    <row r="1348" spans="1:5" x14ac:dyDescent="0.25">
      <c r="A1348">
        <v>1347</v>
      </c>
      <c r="C1348" s="5">
        <v>2</v>
      </c>
      <c r="E1348" s="4">
        <v>4</v>
      </c>
    </row>
    <row r="1349" spans="1:5" x14ac:dyDescent="0.25">
      <c r="A1349">
        <v>1348</v>
      </c>
      <c r="C1349" s="5">
        <v>2</v>
      </c>
      <c r="D1349" s="3">
        <v>3</v>
      </c>
      <c r="E1349" s="4">
        <v>4</v>
      </c>
    </row>
    <row r="1350" spans="1:5" x14ac:dyDescent="0.25">
      <c r="A1350">
        <v>1349</v>
      </c>
      <c r="C1350" s="5">
        <v>2</v>
      </c>
      <c r="D1350" s="3">
        <v>3</v>
      </c>
      <c r="E1350" s="4">
        <v>4</v>
      </c>
    </row>
    <row r="1351" spans="1:5" x14ac:dyDescent="0.25">
      <c r="A1351">
        <v>1350</v>
      </c>
      <c r="C1351" s="5">
        <v>2</v>
      </c>
      <c r="D1351" s="3">
        <v>3</v>
      </c>
      <c r="E1351" s="4">
        <v>4</v>
      </c>
    </row>
    <row r="1352" spans="1:5" x14ac:dyDescent="0.25">
      <c r="A1352">
        <v>1351</v>
      </c>
      <c r="C1352" s="5">
        <v>2</v>
      </c>
      <c r="D1352" s="3">
        <v>3</v>
      </c>
      <c r="E1352" s="4">
        <v>4</v>
      </c>
    </row>
    <row r="1353" spans="1:5" x14ac:dyDescent="0.25">
      <c r="A1353">
        <v>1352</v>
      </c>
      <c r="C1353" s="5">
        <v>2</v>
      </c>
      <c r="D1353" s="3">
        <v>3</v>
      </c>
      <c r="E1353" s="4">
        <v>4</v>
      </c>
    </row>
    <row r="1354" spans="1:5" x14ac:dyDescent="0.25">
      <c r="A1354">
        <v>1353</v>
      </c>
      <c r="C1354" s="5">
        <v>2</v>
      </c>
      <c r="D1354" s="3">
        <v>3</v>
      </c>
      <c r="E1354" s="4">
        <v>4</v>
      </c>
    </row>
    <row r="1355" spans="1:5" x14ac:dyDescent="0.25">
      <c r="A1355">
        <v>1354</v>
      </c>
      <c r="C1355" s="5">
        <v>2</v>
      </c>
      <c r="D1355" s="3">
        <v>3</v>
      </c>
    </row>
    <row r="1356" spans="1:5" x14ac:dyDescent="0.25">
      <c r="A1356">
        <v>1355</v>
      </c>
      <c r="C1356" s="5">
        <v>2</v>
      </c>
      <c r="D1356" s="3">
        <v>3</v>
      </c>
    </row>
    <row r="1357" spans="1:5" x14ac:dyDescent="0.25">
      <c r="A1357">
        <v>1356</v>
      </c>
      <c r="C1357" s="5">
        <v>2</v>
      </c>
      <c r="D1357" s="3">
        <v>3</v>
      </c>
    </row>
    <row r="1358" spans="1:5" x14ac:dyDescent="0.25">
      <c r="A1358">
        <v>1357</v>
      </c>
      <c r="C1358" s="5">
        <v>2</v>
      </c>
      <c r="D1358" s="3">
        <v>3</v>
      </c>
    </row>
    <row r="1359" spans="1:5" x14ac:dyDescent="0.25">
      <c r="A1359">
        <v>1358</v>
      </c>
      <c r="C1359" s="5">
        <v>2</v>
      </c>
      <c r="D1359" s="3">
        <v>3</v>
      </c>
    </row>
    <row r="1360" spans="1:5" x14ac:dyDescent="0.25">
      <c r="A1360">
        <v>1359</v>
      </c>
      <c r="C1360" s="5">
        <v>2</v>
      </c>
      <c r="D1360" s="3">
        <v>3</v>
      </c>
    </row>
    <row r="1361" spans="1:5" x14ac:dyDescent="0.25">
      <c r="A1361">
        <v>1360</v>
      </c>
      <c r="C1361" s="5">
        <v>2</v>
      </c>
      <c r="D1361" s="3">
        <v>3</v>
      </c>
    </row>
    <row r="1362" spans="1:5" x14ac:dyDescent="0.25">
      <c r="A1362">
        <v>1361</v>
      </c>
      <c r="B1362" s="2">
        <v>1</v>
      </c>
      <c r="C1362" s="5">
        <v>2</v>
      </c>
      <c r="D1362" s="3">
        <v>3</v>
      </c>
    </row>
    <row r="1363" spans="1:5" x14ac:dyDescent="0.25">
      <c r="A1363">
        <v>1362</v>
      </c>
      <c r="B1363" s="2">
        <v>1</v>
      </c>
      <c r="C1363" s="5">
        <v>2</v>
      </c>
      <c r="D1363" s="3">
        <v>3</v>
      </c>
    </row>
    <row r="1364" spans="1:5" x14ac:dyDescent="0.25">
      <c r="A1364">
        <v>1363</v>
      </c>
      <c r="B1364" s="2">
        <v>1</v>
      </c>
      <c r="C1364" s="5">
        <v>2</v>
      </c>
      <c r="D1364" s="3">
        <v>3</v>
      </c>
    </row>
    <row r="1365" spans="1:5" x14ac:dyDescent="0.25">
      <c r="A1365">
        <v>1364</v>
      </c>
      <c r="B1365" s="2">
        <v>1</v>
      </c>
      <c r="C1365" s="5">
        <v>2</v>
      </c>
      <c r="D1365" s="3">
        <v>3</v>
      </c>
    </row>
    <row r="1366" spans="1:5" x14ac:dyDescent="0.25">
      <c r="A1366">
        <v>1365</v>
      </c>
      <c r="B1366" s="2">
        <v>1</v>
      </c>
      <c r="D1366" s="3">
        <v>3</v>
      </c>
    </row>
    <row r="1367" spans="1:5" x14ac:dyDescent="0.25">
      <c r="A1367">
        <v>1366</v>
      </c>
      <c r="B1367" s="2">
        <v>1</v>
      </c>
      <c r="D1367" s="3">
        <v>3</v>
      </c>
      <c r="E1367" s="4">
        <v>4</v>
      </c>
    </row>
    <row r="1368" spans="1:5" x14ac:dyDescent="0.25">
      <c r="A1368">
        <v>1367</v>
      </c>
      <c r="B1368" s="2">
        <v>1</v>
      </c>
      <c r="D1368" s="3">
        <v>3</v>
      </c>
      <c r="E1368" s="4">
        <v>4</v>
      </c>
    </row>
    <row r="1369" spans="1:5" x14ac:dyDescent="0.25">
      <c r="A1369">
        <v>1368</v>
      </c>
      <c r="B1369" s="2">
        <v>1</v>
      </c>
      <c r="D1369" s="3">
        <v>3</v>
      </c>
      <c r="E1369" s="4">
        <v>4</v>
      </c>
    </row>
    <row r="1370" spans="1:5" x14ac:dyDescent="0.25">
      <c r="A1370">
        <v>1369</v>
      </c>
      <c r="B1370" s="2">
        <v>1</v>
      </c>
      <c r="E1370" s="4">
        <v>4</v>
      </c>
    </row>
    <row r="1371" spans="1:5" x14ac:dyDescent="0.25">
      <c r="A1371">
        <v>1370</v>
      </c>
      <c r="B1371" s="2">
        <v>1</v>
      </c>
      <c r="E1371" s="4">
        <v>4</v>
      </c>
    </row>
    <row r="1372" spans="1:5" x14ac:dyDescent="0.25">
      <c r="A1372">
        <v>1371</v>
      </c>
      <c r="B1372" s="2">
        <v>1</v>
      </c>
      <c r="E1372" s="4">
        <v>4</v>
      </c>
    </row>
    <row r="1373" spans="1:5" x14ac:dyDescent="0.25">
      <c r="A1373">
        <v>1372</v>
      </c>
      <c r="B1373" s="2">
        <v>1</v>
      </c>
      <c r="E1373" s="4">
        <v>4</v>
      </c>
    </row>
    <row r="1374" spans="1:5" x14ac:dyDescent="0.25">
      <c r="A1374">
        <v>1373</v>
      </c>
      <c r="B1374" s="2">
        <v>1</v>
      </c>
      <c r="E1374" s="4">
        <v>4</v>
      </c>
    </row>
    <row r="1375" spans="1:5" x14ac:dyDescent="0.25">
      <c r="A1375">
        <v>1374</v>
      </c>
      <c r="B1375" s="2">
        <v>1</v>
      </c>
      <c r="E1375" s="4">
        <v>4</v>
      </c>
    </row>
    <row r="1376" spans="1:5" x14ac:dyDescent="0.25">
      <c r="A1376">
        <v>1375</v>
      </c>
      <c r="B1376" s="2">
        <v>1</v>
      </c>
      <c r="E1376" s="4">
        <v>4</v>
      </c>
    </row>
    <row r="1377" spans="1:5" x14ac:dyDescent="0.25">
      <c r="A1377">
        <v>1376</v>
      </c>
      <c r="B1377" s="2">
        <v>1</v>
      </c>
      <c r="E1377" s="4">
        <v>4</v>
      </c>
    </row>
    <row r="1378" spans="1:5" x14ac:dyDescent="0.25">
      <c r="A1378">
        <v>1377</v>
      </c>
      <c r="B1378" s="2">
        <v>1</v>
      </c>
      <c r="E1378" s="4">
        <v>4</v>
      </c>
    </row>
    <row r="1379" spans="1:5" x14ac:dyDescent="0.25">
      <c r="A1379">
        <v>1378</v>
      </c>
      <c r="B1379" s="2">
        <v>1</v>
      </c>
      <c r="E1379" s="4">
        <v>4</v>
      </c>
    </row>
    <row r="1380" spans="1:5" x14ac:dyDescent="0.25">
      <c r="A1380">
        <v>1379</v>
      </c>
      <c r="B1380" s="2">
        <v>1</v>
      </c>
      <c r="C1380" s="5">
        <v>2</v>
      </c>
      <c r="E1380" s="4">
        <v>4</v>
      </c>
    </row>
    <row r="1381" spans="1:5" x14ac:dyDescent="0.25">
      <c r="A1381">
        <v>1380</v>
      </c>
      <c r="B1381" s="2">
        <v>1</v>
      </c>
      <c r="C1381" s="5">
        <v>2</v>
      </c>
      <c r="E1381" s="4">
        <v>4</v>
      </c>
    </row>
    <row r="1382" spans="1:5" x14ac:dyDescent="0.25">
      <c r="A1382">
        <v>1381</v>
      </c>
      <c r="B1382" s="2">
        <v>1</v>
      </c>
      <c r="C1382" s="5">
        <v>2</v>
      </c>
      <c r="E1382" s="4">
        <v>4</v>
      </c>
    </row>
    <row r="1383" spans="1:5" x14ac:dyDescent="0.25">
      <c r="A1383">
        <v>1382</v>
      </c>
      <c r="B1383" s="2">
        <v>1</v>
      </c>
      <c r="C1383" s="5">
        <v>2</v>
      </c>
      <c r="E1383" s="4">
        <v>4</v>
      </c>
    </row>
    <row r="1384" spans="1:5" x14ac:dyDescent="0.25">
      <c r="A1384">
        <v>1383</v>
      </c>
      <c r="C1384" s="5">
        <v>2</v>
      </c>
      <c r="E1384" s="4">
        <v>4</v>
      </c>
    </row>
    <row r="1385" spans="1:5" x14ac:dyDescent="0.25">
      <c r="A1385">
        <v>1384</v>
      </c>
      <c r="C1385" s="5">
        <v>2</v>
      </c>
      <c r="D1385" s="3">
        <v>3</v>
      </c>
      <c r="E1385" s="4">
        <v>4</v>
      </c>
    </row>
    <row r="1386" spans="1:5" x14ac:dyDescent="0.25">
      <c r="A1386">
        <v>1385</v>
      </c>
      <c r="C1386" s="5">
        <v>2</v>
      </c>
      <c r="D1386" s="3">
        <v>3</v>
      </c>
      <c r="E1386" s="4">
        <v>4</v>
      </c>
    </row>
    <row r="1387" spans="1:5" x14ac:dyDescent="0.25">
      <c r="A1387">
        <v>1386</v>
      </c>
      <c r="C1387" s="5">
        <v>2</v>
      </c>
      <c r="D1387" s="3">
        <v>3</v>
      </c>
      <c r="E1387" s="4">
        <v>4</v>
      </c>
    </row>
    <row r="1388" spans="1:5" x14ac:dyDescent="0.25">
      <c r="A1388">
        <v>1387</v>
      </c>
      <c r="C1388" s="5">
        <v>2</v>
      </c>
      <c r="D1388" s="3">
        <v>3</v>
      </c>
      <c r="E1388" s="4">
        <v>4</v>
      </c>
    </row>
    <row r="1389" spans="1:5" x14ac:dyDescent="0.25">
      <c r="A1389">
        <v>1388</v>
      </c>
      <c r="C1389" s="5">
        <v>2</v>
      </c>
      <c r="D1389" s="3">
        <v>3</v>
      </c>
    </row>
    <row r="1390" spans="1:5" x14ac:dyDescent="0.25">
      <c r="A1390">
        <v>1389</v>
      </c>
      <c r="C1390" s="5">
        <v>2</v>
      </c>
      <c r="D1390" s="3">
        <v>3</v>
      </c>
    </row>
    <row r="1391" spans="1:5" x14ac:dyDescent="0.25">
      <c r="A1391">
        <v>1390</v>
      </c>
      <c r="C1391" s="5">
        <v>2</v>
      </c>
      <c r="D1391" s="3">
        <v>3</v>
      </c>
    </row>
    <row r="1392" spans="1:5" x14ac:dyDescent="0.25">
      <c r="A1392">
        <v>1391</v>
      </c>
      <c r="C1392" s="5">
        <v>2</v>
      </c>
      <c r="D1392" s="3">
        <v>3</v>
      </c>
    </row>
    <row r="1393" spans="1:5" x14ac:dyDescent="0.25">
      <c r="A1393">
        <v>1392</v>
      </c>
      <c r="C1393" s="5">
        <v>2</v>
      </c>
      <c r="D1393" s="3">
        <v>3</v>
      </c>
    </row>
    <row r="1394" spans="1:5" x14ac:dyDescent="0.25">
      <c r="A1394">
        <v>1393</v>
      </c>
      <c r="C1394" s="5">
        <v>2</v>
      </c>
      <c r="D1394" s="3">
        <v>3</v>
      </c>
    </row>
    <row r="1395" spans="1:5" x14ac:dyDescent="0.25">
      <c r="A1395">
        <v>1394</v>
      </c>
      <c r="C1395" s="5">
        <v>2</v>
      </c>
      <c r="D1395" s="3">
        <v>3</v>
      </c>
    </row>
    <row r="1396" spans="1:5" x14ac:dyDescent="0.25">
      <c r="A1396">
        <v>1395</v>
      </c>
      <c r="C1396" s="5">
        <v>2</v>
      </c>
      <c r="D1396" s="3">
        <v>3</v>
      </c>
    </row>
    <row r="1397" spans="1:5" x14ac:dyDescent="0.25">
      <c r="A1397">
        <v>1396</v>
      </c>
      <c r="C1397" s="5">
        <v>2</v>
      </c>
      <c r="D1397" s="3">
        <v>3</v>
      </c>
    </row>
    <row r="1398" spans="1:5" x14ac:dyDescent="0.25">
      <c r="A1398">
        <v>1397</v>
      </c>
      <c r="B1398" s="2">
        <v>1</v>
      </c>
      <c r="C1398" s="5">
        <v>2</v>
      </c>
      <c r="D1398" s="3">
        <v>3</v>
      </c>
    </row>
    <row r="1399" spans="1:5" x14ac:dyDescent="0.25">
      <c r="A1399">
        <v>1398</v>
      </c>
      <c r="B1399" s="2">
        <v>1</v>
      </c>
      <c r="C1399" s="5">
        <v>2</v>
      </c>
      <c r="D1399" s="3">
        <v>3</v>
      </c>
    </row>
    <row r="1400" spans="1:5" x14ac:dyDescent="0.25">
      <c r="A1400">
        <v>1399</v>
      </c>
      <c r="B1400" s="2">
        <v>1</v>
      </c>
      <c r="C1400" s="5">
        <v>2</v>
      </c>
      <c r="D1400" s="3">
        <v>3</v>
      </c>
    </row>
    <row r="1401" spans="1:5" x14ac:dyDescent="0.25">
      <c r="A1401">
        <v>1400</v>
      </c>
      <c r="B1401" s="2">
        <v>1</v>
      </c>
      <c r="C1401" s="5">
        <v>2</v>
      </c>
      <c r="D1401" s="3">
        <v>3</v>
      </c>
    </row>
    <row r="1402" spans="1:5" x14ac:dyDescent="0.25">
      <c r="A1402">
        <v>1401</v>
      </c>
      <c r="B1402" s="2">
        <v>1</v>
      </c>
      <c r="D1402" s="3">
        <v>3</v>
      </c>
      <c r="E1402" s="4">
        <v>4</v>
      </c>
    </row>
    <row r="1403" spans="1:5" x14ac:dyDescent="0.25">
      <c r="A1403">
        <v>1402</v>
      </c>
      <c r="B1403" s="2">
        <v>1</v>
      </c>
      <c r="D1403" s="3">
        <v>3</v>
      </c>
      <c r="E1403" s="4">
        <v>4</v>
      </c>
    </row>
    <row r="1404" spans="1:5" x14ac:dyDescent="0.25">
      <c r="A1404">
        <v>1403</v>
      </c>
      <c r="B1404" s="2">
        <v>1</v>
      </c>
      <c r="D1404" s="3">
        <v>3</v>
      </c>
      <c r="E1404" s="4">
        <v>4</v>
      </c>
    </row>
    <row r="1405" spans="1:5" x14ac:dyDescent="0.25">
      <c r="A1405">
        <v>1404</v>
      </c>
      <c r="B1405" s="2">
        <v>1</v>
      </c>
      <c r="E1405" s="4">
        <v>4</v>
      </c>
    </row>
    <row r="1406" spans="1:5" x14ac:dyDescent="0.25">
      <c r="A1406">
        <v>1405</v>
      </c>
      <c r="B1406" s="2">
        <v>1</v>
      </c>
      <c r="E1406" s="4">
        <v>4</v>
      </c>
    </row>
    <row r="1407" spans="1:5" x14ac:dyDescent="0.25">
      <c r="A1407">
        <v>1406</v>
      </c>
      <c r="B1407" s="2">
        <v>1</v>
      </c>
      <c r="E1407" s="4">
        <v>4</v>
      </c>
    </row>
    <row r="1408" spans="1:5" x14ac:dyDescent="0.25">
      <c r="A1408">
        <v>1407</v>
      </c>
      <c r="B1408" s="2">
        <v>1</v>
      </c>
      <c r="E1408" s="4">
        <v>4</v>
      </c>
    </row>
    <row r="1409" spans="1:5" x14ac:dyDescent="0.25">
      <c r="A1409">
        <v>1408</v>
      </c>
      <c r="B1409" s="2">
        <v>1</v>
      </c>
      <c r="E1409" s="4">
        <v>4</v>
      </c>
    </row>
    <row r="1410" spans="1:5" x14ac:dyDescent="0.25">
      <c r="A1410">
        <v>1409</v>
      </c>
      <c r="B1410" s="2">
        <v>1</v>
      </c>
      <c r="E1410" s="4">
        <v>4</v>
      </c>
    </row>
    <row r="1411" spans="1:5" x14ac:dyDescent="0.25">
      <c r="A1411">
        <v>1410</v>
      </c>
      <c r="B1411" s="2">
        <v>1</v>
      </c>
      <c r="E1411" s="4">
        <v>4</v>
      </c>
    </row>
    <row r="1412" spans="1:5" x14ac:dyDescent="0.25">
      <c r="A1412">
        <v>1411</v>
      </c>
      <c r="B1412" s="2">
        <v>1</v>
      </c>
      <c r="E1412" s="4">
        <v>4</v>
      </c>
    </row>
    <row r="1413" spans="1:5" x14ac:dyDescent="0.25">
      <c r="A1413">
        <v>1412</v>
      </c>
      <c r="B1413" s="2">
        <v>1</v>
      </c>
      <c r="E1413" s="4">
        <v>4</v>
      </c>
    </row>
    <row r="1414" spans="1:5" x14ac:dyDescent="0.25">
      <c r="A1414">
        <v>1413</v>
      </c>
      <c r="B1414" s="2">
        <v>1</v>
      </c>
      <c r="E1414" s="4">
        <v>4</v>
      </c>
    </row>
    <row r="1415" spans="1:5" x14ac:dyDescent="0.25">
      <c r="A1415">
        <v>1414</v>
      </c>
      <c r="B1415" s="2">
        <v>1</v>
      </c>
      <c r="E1415" s="4">
        <v>4</v>
      </c>
    </row>
    <row r="1416" spans="1:5" x14ac:dyDescent="0.25">
      <c r="A1416">
        <v>1415</v>
      </c>
      <c r="B1416" s="2">
        <v>1</v>
      </c>
      <c r="C1416" s="5">
        <v>2</v>
      </c>
      <c r="E1416" s="4">
        <v>4</v>
      </c>
    </row>
    <row r="1417" spans="1:5" x14ac:dyDescent="0.25">
      <c r="A1417">
        <v>1416</v>
      </c>
      <c r="B1417" s="2">
        <v>1</v>
      </c>
      <c r="C1417" s="5">
        <v>2</v>
      </c>
      <c r="E1417" s="4">
        <v>4</v>
      </c>
    </row>
    <row r="1418" spans="1:5" x14ac:dyDescent="0.25">
      <c r="A1418">
        <v>1417</v>
      </c>
      <c r="B1418" s="2">
        <v>1</v>
      </c>
      <c r="C1418" s="5">
        <v>2</v>
      </c>
      <c r="E1418" s="4">
        <v>4</v>
      </c>
    </row>
    <row r="1419" spans="1:5" x14ac:dyDescent="0.25">
      <c r="A1419">
        <v>1418</v>
      </c>
      <c r="B1419" s="2">
        <v>1</v>
      </c>
      <c r="C1419" s="5">
        <v>2</v>
      </c>
      <c r="E1419" s="4">
        <v>4</v>
      </c>
    </row>
    <row r="1420" spans="1:5" x14ac:dyDescent="0.25">
      <c r="A1420">
        <v>1419</v>
      </c>
      <c r="C1420" s="5">
        <v>2</v>
      </c>
      <c r="D1420" s="3">
        <v>3</v>
      </c>
      <c r="E1420" s="4">
        <v>4</v>
      </c>
    </row>
    <row r="1421" spans="1:5" x14ac:dyDescent="0.25">
      <c r="A1421">
        <v>1420</v>
      </c>
      <c r="C1421" s="5">
        <v>2</v>
      </c>
      <c r="D1421" s="3">
        <v>3</v>
      </c>
      <c r="E1421" s="4">
        <v>4</v>
      </c>
    </row>
    <row r="1422" spans="1:5" x14ac:dyDescent="0.25">
      <c r="A1422">
        <v>1421</v>
      </c>
      <c r="C1422" s="5">
        <v>2</v>
      </c>
      <c r="D1422" s="3">
        <v>3</v>
      </c>
      <c r="E1422" s="4">
        <v>4</v>
      </c>
    </row>
    <row r="1423" spans="1:5" x14ac:dyDescent="0.25">
      <c r="A1423">
        <v>1422</v>
      </c>
      <c r="C1423" s="5">
        <v>2</v>
      </c>
      <c r="D1423" s="3">
        <v>3</v>
      </c>
      <c r="E1423" s="4">
        <v>4</v>
      </c>
    </row>
    <row r="1424" spans="1:5" x14ac:dyDescent="0.25">
      <c r="A1424">
        <v>1423</v>
      </c>
      <c r="C1424" s="5">
        <v>2</v>
      </c>
      <c r="D1424" s="3">
        <v>3</v>
      </c>
    </row>
    <row r="1425" spans="1:5" x14ac:dyDescent="0.25">
      <c r="A1425">
        <v>1424</v>
      </c>
      <c r="C1425" s="5">
        <v>2</v>
      </c>
      <c r="D1425" s="3">
        <v>3</v>
      </c>
    </row>
    <row r="1426" spans="1:5" x14ac:dyDescent="0.25">
      <c r="A1426">
        <v>1425</v>
      </c>
      <c r="C1426" s="5">
        <v>2</v>
      </c>
      <c r="D1426" s="3">
        <v>3</v>
      </c>
    </row>
    <row r="1427" spans="1:5" x14ac:dyDescent="0.25">
      <c r="A1427">
        <v>1426</v>
      </c>
      <c r="C1427" s="5">
        <v>2</v>
      </c>
      <c r="D1427" s="3">
        <v>3</v>
      </c>
    </row>
    <row r="1428" spans="1:5" x14ac:dyDescent="0.25">
      <c r="A1428">
        <v>1427</v>
      </c>
      <c r="C1428" s="5">
        <v>2</v>
      </c>
      <c r="D1428" s="3">
        <v>3</v>
      </c>
    </row>
    <row r="1429" spans="1:5" x14ac:dyDescent="0.25">
      <c r="A1429">
        <v>1428</v>
      </c>
      <c r="C1429" s="5">
        <v>2</v>
      </c>
      <c r="D1429" s="3">
        <v>3</v>
      </c>
    </row>
    <row r="1430" spans="1:5" x14ac:dyDescent="0.25">
      <c r="A1430">
        <v>1429</v>
      </c>
      <c r="C1430" s="5">
        <v>2</v>
      </c>
      <c r="D1430" s="3">
        <v>3</v>
      </c>
    </row>
    <row r="1431" spans="1:5" x14ac:dyDescent="0.25">
      <c r="A1431">
        <v>1430</v>
      </c>
      <c r="C1431" s="5">
        <v>2</v>
      </c>
      <c r="D1431" s="3">
        <v>3</v>
      </c>
    </row>
    <row r="1432" spans="1:5" x14ac:dyDescent="0.25">
      <c r="A1432">
        <v>1431</v>
      </c>
      <c r="C1432" s="5">
        <v>2</v>
      </c>
      <c r="D1432" s="3">
        <v>3</v>
      </c>
    </row>
    <row r="1433" spans="1:5" x14ac:dyDescent="0.25">
      <c r="A1433">
        <v>1432</v>
      </c>
      <c r="C1433" s="5">
        <v>2</v>
      </c>
      <c r="D1433" s="3">
        <v>3</v>
      </c>
    </row>
    <row r="1434" spans="1:5" x14ac:dyDescent="0.25">
      <c r="A1434">
        <v>1433</v>
      </c>
      <c r="B1434" s="2">
        <v>1</v>
      </c>
      <c r="C1434" s="5">
        <v>2</v>
      </c>
      <c r="D1434" s="3">
        <v>3</v>
      </c>
    </row>
    <row r="1435" spans="1:5" x14ac:dyDescent="0.25">
      <c r="A1435">
        <v>1434</v>
      </c>
      <c r="B1435" s="2">
        <v>1</v>
      </c>
      <c r="C1435" s="5">
        <v>2</v>
      </c>
      <c r="D1435" s="3">
        <v>3</v>
      </c>
    </row>
    <row r="1436" spans="1:5" x14ac:dyDescent="0.25">
      <c r="A1436">
        <v>1435</v>
      </c>
      <c r="B1436" s="2">
        <v>1</v>
      </c>
      <c r="C1436" s="5">
        <v>2</v>
      </c>
      <c r="D1436" s="3">
        <v>3</v>
      </c>
    </row>
    <row r="1437" spans="1:5" x14ac:dyDescent="0.25">
      <c r="A1437">
        <v>1436</v>
      </c>
      <c r="B1437" s="2">
        <v>1</v>
      </c>
      <c r="C1437" s="5">
        <v>2</v>
      </c>
      <c r="D1437" s="3">
        <v>3</v>
      </c>
    </row>
    <row r="1438" spans="1:5" x14ac:dyDescent="0.25">
      <c r="A1438">
        <v>1437</v>
      </c>
      <c r="B1438" s="2">
        <v>1</v>
      </c>
      <c r="D1438" s="3">
        <v>3</v>
      </c>
      <c r="E1438" s="4">
        <v>4</v>
      </c>
    </row>
    <row r="1439" spans="1:5" x14ac:dyDescent="0.25">
      <c r="A1439">
        <v>1438</v>
      </c>
      <c r="B1439" s="2">
        <v>1</v>
      </c>
      <c r="D1439" s="3">
        <v>3</v>
      </c>
      <c r="E1439" s="4">
        <v>4</v>
      </c>
    </row>
    <row r="1440" spans="1:5" x14ac:dyDescent="0.25">
      <c r="A1440">
        <v>1439</v>
      </c>
      <c r="B1440" s="2">
        <v>1</v>
      </c>
      <c r="D1440" s="3">
        <v>3</v>
      </c>
      <c r="E1440" s="4">
        <v>4</v>
      </c>
    </row>
    <row r="1441" spans="1:5" x14ac:dyDescent="0.25">
      <c r="A1441">
        <v>1440</v>
      </c>
      <c r="B1441" s="2">
        <v>1</v>
      </c>
      <c r="D1441" s="3">
        <v>3</v>
      </c>
      <c r="E1441" s="4">
        <v>4</v>
      </c>
    </row>
    <row r="1442" spans="1:5" x14ac:dyDescent="0.25">
      <c r="A1442">
        <v>1441</v>
      </c>
      <c r="B1442" s="2">
        <v>1</v>
      </c>
      <c r="E1442" s="4">
        <v>4</v>
      </c>
    </row>
    <row r="1443" spans="1:5" x14ac:dyDescent="0.25">
      <c r="A1443">
        <v>1442</v>
      </c>
      <c r="B1443" s="2">
        <v>1</v>
      </c>
      <c r="E1443" s="4">
        <v>4</v>
      </c>
    </row>
    <row r="1444" spans="1:5" x14ac:dyDescent="0.25">
      <c r="A1444">
        <v>1443</v>
      </c>
      <c r="B1444" s="2">
        <v>1</v>
      </c>
      <c r="E1444" s="4">
        <v>4</v>
      </c>
    </row>
    <row r="1445" spans="1:5" x14ac:dyDescent="0.25">
      <c r="A1445">
        <v>1444</v>
      </c>
      <c r="B1445" s="2">
        <v>1</v>
      </c>
      <c r="E1445" s="4">
        <v>4</v>
      </c>
    </row>
    <row r="1446" spans="1:5" x14ac:dyDescent="0.25">
      <c r="A1446">
        <v>1445</v>
      </c>
      <c r="B1446" s="2">
        <v>1</v>
      </c>
      <c r="E1446" s="4">
        <v>4</v>
      </c>
    </row>
    <row r="1447" spans="1:5" x14ac:dyDescent="0.25">
      <c r="A1447">
        <v>1446</v>
      </c>
      <c r="B1447" s="2">
        <v>1</v>
      </c>
      <c r="E1447" s="4">
        <v>4</v>
      </c>
    </row>
    <row r="1448" spans="1:5" x14ac:dyDescent="0.25">
      <c r="A1448">
        <v>1447</v>
      </c>
      <c r="B1448" s="2">
        <v>1</v>
      </c>
      <c r="E1448" s="4">
        <v>4</v>
      </c>
    </row>
    <row r="1449" spans="1:5" x14ac:dyDescent="0.25">
      <c r="A1449">
        <v>1448</v>
      </c>
      <c r="B1449" s="2">
        <v>1</v>
      </c>
      <c r="E1449" s="4">
        <v>4</v>
      </c>
    </row>
    <row r="1450" spans="1:5" x14ac:dyDescent="0.25">
      <c r="A1450">
        <v>1449</v>
      </c>
      <c r="B1450" s="2">
        <v>1</v>
      </c>
      <c r="E1450" s="4">
        <v>4</v>
      </c>
    </row>
    <row r="1451" spans="1:5" x14ac:dyDescent="0.25">
      <c r="A1451">
        <v>1450</v>
      </c>
      <c r="B1451" s="2">
        <v>1</v>
      </c>
      <c r="E1451" s="4">
        <v>4</v>
      </c>
    </row>
    <row r="1452" spans="1:5" x14ac:dyDescent="0.25">
      <c r="A1452">
        <v>1451</v>
      </c>
      <c r="B1452" s="2">
        <v>1</v>
      </c>
      <c r="E1452" s="4">
        <v>4</v>
      </c>
    </row>
    <row r="1453" spans="1:5" x14ac:dyDescent="0.25">
      <c r="A1453">
        <v>1452</v>
      </c>
      <c r="B1453" s="2">
        <v>1</v>
      </c>
      <c r="C1453" s="5">
        <v>2</v>
      </c>
      <c r="E1453" s="4">
        <v>4</v>
      </c>
    </row>
    <row r="1454" spans="1:5" x14ac:dyDescent="0.25">
      <c r="A1454">
        <v>1453</v>
      </c>
      <c r="B1454" s="2">
        <v>1</v>
      </c>
      <c r="C1454" s="5">
        <v>2</v>
      </c>
      <c r="E1454" s="4">
        <v>4</v>
      </c>
    </row>
    <row r="1455" spans="1:5" x14ac:dyDescent="0.25">
      <c r="A1455">
        <v>1454</v>
      </c>
      <c r="B1455" s="2">
        <v>1</v>
      </c>
      <c r="C1455" s="5">
        <v>2</v>
      </c>
      <c r="E1455" s="4">
        <v>4</v>
      </c>
    </row>
    <row r="1456" spans="1:5" x14ac:dyDescent="0.25">
      <c r="A1456">
        <v>1455</v>
      </c>
      <c r="C1456" s="5">
        <v>2</v>
      </c>
      <c r="D1456" s="3">
        <v>3</v>
      </c>
      <c r="E1456" s="4">
        <v>4</v>
      </c>
    </row>
    <row r="1457" spans="1:5" x14ac:dyDescent="0.25">
      <c r="A1457">
        <v>1456</v>
      </c>
      <c r="C1457" s="5">
        <v>2</v>
      </c>
      <c r="D1457" s="3">
        <v>3</v>
      </c>
      <c r="E1457" s="4">
        <v>4</v>
      </c>
    </row>
    <row r="1458" spans="1:5" x14ac:dyDescent="0.25">
      <c r="A1458">
        <v>1457</v>
      </c>
      <c r="C1458" s="5">
        <v>2</v>
      </c>
      <c r="D1458" s="3">
        <v>3</v>
      </c>
      <c r="E1458" s="4">
        <v>4</v>
      </c>
    </row>
    <row r="1459" spans="1:5" x14ac:dyDescent="0.25">
      <c r="A1459">
        <v>1458</v>
      </c>
      <c r="C1459" s="5">
        <v>2</v>
      </c>
      <c r="D1459" s="3">
        <v>3</v>
      </c>
      <c r="E1459" s="4">
        <v>4</v>
      </c>
    </row>
    <row r="1460" spans="1:5" x14ac:dyDescent="0.25">
      <c r="A1460">
        <v>1459</v>
      </c>
      <c r="C1460" s="5">
        <v>2</v>
      </c>
      <c r="D1460" s="3">
        <v>3</v>
      </c>
    </row>
    <row r="1461" spans="1:5" x14ac:dyDescent="0.25">
      <c r="A1461">
        <v>1460</v>
      </c>
      <c r="C1461" s="5">
        <v>2</v>
      </c>
      <c r="D1461" s="3">
        <v>3</v>
      </c>
    </row>
    <row r="1462" spans="1:5" x14ac:dyDescent="0.25">
      <c r="A1462">
        <v>1461</v>
      </c>
      <c r="C1462" s="5">
        <v>2</v>
      </c>
      <c r="D1462" s="3">
        <v>3</v>
      </c>
    </row>
    <row r="1463" spans="1:5" x14ac:dyDescent="0.25">
      <c r="A1463">
        <v>1462</v>
      </c>
      <c r="C1463" s="5">
        <v>2</v>
      </c>
      <c r="D1463" s="3">
        <v>3</v>
      </c>
    </row>
    <row r="1464" spans="1:5" x14ac:dyDescent="0.25">
      <c r="A1464">
        <v>1463</v>
      </c>
      <c r="C1464" s="5">
        <v>2</v>
      </c>
      <c r="D1464" s="3">
        <v>3</v>
      </c>
    </row>
    <row r="1465" spans="1:5" x14ac:dyDescent="0.25">
      <c r="A1465">
        <v>1464</v>
      </c>
      <c r="C1465" s="5">
        <v>2</v>
      </c>
      <c r="D1465" s="3">
        <v>3</v>
      </c>
    </row>
    <row r="1466" spans="1:5" x14ac:dyDescent="0.25">
      <c r="A1466">
        <v>1465</v>
      </c>
      <c r="C1466" s="5">
        <v>2</v>
      </c>
      <c r="D1466" s="3">
        <v>3</v>
      </c>
    </row>
    <row r="1467" spans="1:5" x14ac:dyDescent="0.25">
      <c r="A1467">
        <v>1466</v>
      </c>
      <c r="C1467" s="5">
        <v>2</v>
      </c>
      <c r="D1467" s="3">
        <v>3</v>
      </c>
    </row>
    <row r="1468" spans="1:5" x14ac:dyDescent="0.25">
      <c r="A1468">
        <v>1467</v>
      </c>
      <c r="C1468" s="5">
        <v>2</v>
      </c>
      <c r="D1468" s="3">
        <v>3</v>
      </c>
    </row>
    <row r="1469" spans="1:5" x14ac:dyDescent="0.25">
      <c r="A1469">
        <v>1468</v>
      </c>
      <c r="C1469" s="5">
        <v>2</v>
      </c>
      <c r="D1469" s="3">
        <v>3</v>
      </c>
    </row>
    <row r="1470" spans="1:5" x14ac:dyDescent="0.25">
      <c r="A1470">
        <v>1469</v>
      </c>
      <c r="B1470" s="2">
        <v>1</v>
      </c>
      <c r="C1470" s="5">
        <v>2</v>
      </c>
      <c r="D1470" s="3">
        <v>3</v>
      </c>
    </row>
    <row r="1471" spans="1:5" x14ac:dyDescent="0.25">
      <c r="A1471">
        <v>1470</v>
      </c>
      <c r="B1471" s="2">
        <v>1</v>
      </c>
      <c r="C1471" s="5">
        <v>2</v>
      </c>
      <c r="D1471" s="3">
        <v>3</v>
      </c>
    </row>
    <row r="1472" spans="1:5" x14ac:dyDescent="0.25">
      <c r="A1472">
        <v>1471</v>
      </c>
      <c r="B1472" s="2">
        <v>1</v>
      </c>
      <c r="C1472" s="5">
        <v>2</v>
      </c>
      <c r="D1472" s="3">
        <v>3</v>
      </c>
    </row>
    <row r="1473" spans="1:5" x14ac:dyDescent="0.25">
      <c r="A1473">
        <v>1472</v>
      </c>
      <c r="B1473" s="2">
        <v>1</v>
      </c>
      <c r="C1473" s="5">
        <v>2</v>
      </c>
      <c r="D1473" s="3">
        <v>3</v>
      </c>
    </row>
    <row r="1474" spans="1:5" x14ac:dyDescent="0.25">
      <c r="A1474">
        <v>1473</v>
      </c>
      <c r="B1474" s="2">
        <v>1</v>
      </c>
      <c r="D1474" s="3">
        <v>3</v>
      </c>
      <c r="E1474" s="4">
        <v>4</v>
      </c>
    </row>
    <row r="1475" spans="1:5" x14ac:dyDescent="0.25">
      <c r="A1475">
        <v>1474</v>
      </c>
      <c r="B1475" s="2">
        <v>1</v>
      </c>
      <c r="D1475" s="3">
        <v>3</v>
      </c>
      <c r="E1475" s="4">
        <v>4</v>
      </c>
    </row>
    <row r="1476" spans="1:5" x14ac:dyDescent="0.25">
      <c r="A1476">
        <v>1475</v>
      </c>
      <c r="B1476" s="2">
        <v>1</v>
      </c>
      <c r="E1476" s="4">
        <v>4</v>
      </c>
    </row>
    <row r="1477" spans="1:5" x14ac:dyDescent="0.25">
      <c r="A1477">
        <v>1476</v>
      </c>
      <c r="B1477" s="2">
        <v>1</v>
      </c>
      <c r="E1477" s="4">
        <v>4</v>
      </c>
    </row>
    <row r="1478" spans="1:5" x14ac:dyDescent="0.25">
      <c r="A1478">
        <v>1477</v>
      </c>
      <c r="B1478" s="2">
        <v>1</v>
      </c>
      <c r="E1478" s="4">
        <v>4</v>
      </c>
    </row>
    <row r="1479" spans="1:5" x14ac:dyDescent="0.25">
      <c r="A1479">
        <v>1478</v>
      </c>
      <c r="B1479" s="2">
        <v>1</v>
      </c>
      <c r="E1479" s="4">
        <v>4</v>
      </c>
    </row>
    <row r="1480" spans="1:5" x14ac:dyDescent="0.25">
      <c r="A1480">
        <v>1479</v>
      </c>
      <c r="B1480" s="2">
        <v>1</v>
      </c>
      <c r="E1480" s="4">
        <v>4</v>
      </c>
    </row>
    <row r="1481" spans="1:5" x14ac:dyDescent="0.25">
      <c r="A1481">
        <v>1480</v>
      </c>
      <c r="B1481" s="2">
        <v>1</v>
      </c>
      <c r="E1481" s="4">
        <v>4</v>
      </c>
    </row>
    <row r="1482" spans="1:5" x14ac:dyDescent="0.25">
      <c r="A1482">
        <v>1481</v>
      </c>
      <c r="B1482" s="2">
        <v>1</v>
      </c>
      <c r="E1482" s="4">
        <v>4</v>
      </c>
    </row>
    <row r="1483" spans="1:5" x14ac:dyDescent="0.25">
      <c r="A1483">
        <v>1482</v>
      </c>
      <c r="B1483" s="2">
        <v>1</v>
      </c>
      <c r="E1483" s="4">
        <v>4</v>
      </c>
    </row>
    <row r="1484" spans="1:5" x14ac:dyDescent="0.25">
      <c r="A1484">
        <v>1483</v>
      </c>
      <c r="B1484" s="2">
        <v>1</v>
      </c>
      <c r="E1484" s="4">
        <v>4</v>
      </c>
    </row>
    <row r="1485" spans="1:5" x14ac:dyDescent="0.25">
      <c r="A1485">
        <v>1484</v>
      </c>
      <c r="B1485" s="2">
        <v>1</v>
      </c>
      <c r="E1485" s="4">
        <v>4</v>
      </c>
    </row>
    <row r="1486" spans="1:5" x14ac:dyDescent="0.25">
      <c r="A1486">
        <v>1485</v>
      </c>
      <c r="B1486" s="2">
        <v>1</v>
      </c>
      <c r="E1486" s="4">
        <v>4</v>
      </c>
    </row>
    <row r="1487" spans="1:5" x14ac:dyDescent="0.25">
      <c r="A1487">
        <v>1486</v>
      </c>
      <c r="B1487" s="2">
        <v>1</v>
      </c>
      <c r="E1487" s="4">
        <v>4</v>
      </c>
    </row>
    <row r="1488" spans="1:5" x14ac:dyDescent="0.25">
      <c r="A1488">
        <v>1487</v>
      </c>
      <c r="B1488" s="2">
        <v>1</v>
      </c>
      <c r="C1488" s="5">
        <v>2</v>
      </c>
      <c r="E1488" s="4">
        <v>4</v>
      </c>
    </row>
    <row r="1489" spans="1:5" x14ac:dyDescent="0.25">
      <c r="A1489">
        <v>1488</v>
      </c>
      <c r="B1489" s="2">
        <v>1</v>
      </c>
      <c r="C1489" s="5">
        <v>2</v>
      </c>
      <c r="E1489" s="4">
        <v>4</v>
      </c>
    </row>
    <row r="1490" spans="1:5" x14ac:dyDescent="0.25">
      <c r="A1490">
        <v>1489</v>
      </c>
      <c r="B1490" s="2">
        <v>1</v>
      </c>
      <c r="C1490" s="5">
        <v>2</v>
      </c>
      <c r="E1490" s="4">
        <v>4</v>
      </c>
    </row>
    <row r="1491" spans="1:5" x14ac:dyDescent="0.25">
      <c r="A1491">
        <v>1490</v>
      </c>
      <c r="B1491" s="2">
        <v>1</v>
      </c>
      <c r="C1491" s="5">
        <v>2</v>
      </c>
      <c r="E1491" s="4">
        <v>4</v>
      </c>
    </row>
    <row r="1492" spans="1:5" x14ac:dyDescent="0.25">
      <c r="A1492">
        <v>1491</v>
      </c>
      <c r="C1492" s="5">
        <v>2</v>
      </c>
      <c r="E1492" s="4">
        <v>4</v>
      </c>
    </row>
    <row r="1493" spans="1:5" x14ac:dyDescent="0.25">
      <c r="A1493">
        <v>1492</v>
      </c>
      <c r="C1493" s="5">
        <v>2</v>
      </c>
      <c r="D1493" s="3">
        <v>3</v>
      </c>
      <c r="E1493" s="4">
        <v>4</v>
      </c>
    </row>
    <row r="1494" spans="1:5" x14ac:dyDescent="0.25">
      <c r="A1494">
        <v>1493</v>
      </c>
      <c r="C1494" s="5">
        <v>2</v>
      </c>
      <c r="D1494" s="3">
        <v>3</v>
      </c>
      <c r="E1494" s="4">
        <v>4</v>
      </c>
    </row>
    <row r="1495" spans="1:5" x14ac:dyDescent="0.25">
      <c r="A1495">
        <v>1494</v>
      </c>
      <c r="C1495" s="5">
        <v>2</v>
      </c>
      <c r="D1495" s="3">
        <v>3</v>
      </c>
      <c r="E1495" s="4">
        <v>4</v>
      </c>
    </row>
    <row r="1496" spans="1:5" x14ac:dyDescent="0.25">
      <c r="A1496">
        <v>1495</v>
      </c>
      <c r="C1496" s="5">
        <v>2</v>
      </c>
      <c r="D1496" s="3">
        <v>3</v>
      </c>
      <c r="E1496" s="4">
        <v>4</v>
      </c>
    </row>
    <row r="1497" spans="1:5" x14ac:dyDescent="0.25">
      <c r="A1497">
        <v>1496</v>
      </c>
      <c r="C1497" s="5">
        <v>2</v>
      </c>
      <c r="D1497" s="3">
        <v>3</v>
      </c>
      <c r="E1497" s="4">
        <v>4</v>
      </c>
    </row>
    <row r="1498" spans="1:5" x14ac:dyDescent="0.25">
      <c r="A1498">
        <v>1497</v>
      </c>
      <c r="C1498" s="5">
        <v>2</v>
      </c>
      <c r="D1498" s="3">
        <v>3</v>
      </c>
    </row>
    <row r="1499" spans="1:5" x14ac:dyDescent="0.25">
      <c r="A1499">
        <v>1498</v>
      </c>
      <c r="C1499" s="5">
        <v>2</v>
      </c>
      <c r="D1499" s="3">
        <v>3</v>
      </c>
    </row>
    <row r="1500" spans="1:5" x14ac:dyDescent="0.25">
      <c r="A1500">
        <v>1499</v>
      </c>
      <c r="C1500" s="5">
        <v>2</v>
      </c>
      <c r="D1500" s="3">
        <v>3</v>
      </c>
    </row>
    <row r="1501" spans="1:5" x14ac:dyDescent="0.25">
      <c r="A1501">
        <v>1500</v>
      </c>
      <c r="C1501" s="5">
        <v>2</v>
      </c>
      <c r="D1501" s="3">
        <v>3</v>
      </c>
    </row>
    <row r="1502" spans="1:5" x14ac:dyDescent="0.25">
      <c r="A1502">
        <v>1501</v>
      </c>
      <c r="C1502" s="5">
        <v>2</v>
      </c>
      <c r="D1502" s="3">
        <v>3</v>
      </c>
    </row>
    <row r="1503" spans="1:5" x14ac:dyDescent="0.25">
      <c r="A1503">
        <v>1502</v>
      </c>
      <c r="C1503" s="5">
        <v>2</v>
      </c>
      <c r="D1503" s="3">
        <v>3</v>
      </c>
    </row>
    <row r="1504" spans="1:5" x14ac:dyDescent="0.25">
      <c r="A1504">
        <v>1503</v>
      </c>
      <c r="C1504" s="5">
        <v>2</v>
      </c>
      <c r="D1504" s="3">
        <v>3</v>
      </c>
    </row>
    <row r="1505" spans="1:5" x14ac:dyDescent="0.25">
      <c r="A1505">
        <v>1504</v>
      </c>
      <c r="C1505" s="5">
        <v>2</v>
      </c>
      <c r="D1505" s="3">
        <v>3</v>
      </c>
    </row>
    <row r="1506" spans="1:5" x14ac:dyDescent="0.25">
      <c r="A1506">
        <v>1505</v>
      </c>
      <c r="B1506" s="2">
        <v>1</v>
      </c>
      <c r="C1506" s="5">
        <v>2</v>
      </c>
      <c r="D1506" s="3">
        <v>3</v>
      </c>
    </row>
    <row r="1507" spans="1:5" x14ac:dyDescent="0.25">
      <c r="A1507">
        <v>1506</v>
      </c>
      <c r="B1507" s="2">
        <v>1</v>
      </c>
      <c r="C1507" s="5">
        <v>2</v>
      </c>
      <c r="D1507" s="3">
        <v>3</v>
      </c>
    </row>
    <row r="1508" spans="1:5" x14ac:dyDescent="0.25">
      <c r="A1508">
        <v>1507</v>
      </c>
      <c r="B1508" s="2">
        <v>1</v>
      </c>
      <c r="C1508" s="5">
        <v>2</v>
      </c>
      <c r="D1508" s="3">
        <v>3</v>
      </c>
    </row>
    <row r="1509" spans="1:5" x14ac:dyDescent="0.25">
      <c r="A1509">
        <v>1508</v>
      </c>
      <c r="B1509" s="2">
        <v>1</v>
      </c>
      <c r="C1509" s="5">
        <v>2</v>
      </c>
      <c r="D1509" s="3">
        <v>3</v>
      </c>
    </row>
    <row r="1510" spans="1:5" x14ac:dyDescent="0.25">
      <c r="A1510">
        <v>1509</v>
      </c>
      <c r="B1510" s="2">
        <v>1</v>
      </c>
      <c r="C1510" s="5">
        <v>2</v>
      </c>
      <c r="D1510" s="3">
        <v>3</v>
      </c>
    </row>
    <row r="1511" spans="1:5" x14ac:dyDescent="0.25">
      <c r="A1511">
        <v>1510</v>
      </c>
      <c r="B1511" s="2">
        <v>1</v>
      </c>
      <c r="D1511" s="3">
        <v>3</v>
      </c>
      <c r="E1511" s="4">
        <v>4</v>
      </c>
    </row>
    <row r="1512" spans="1:5" x14ac:dyDescent="0.25">
      <c r="A1512">
        <v>1511</v>
      </c>
      <c r="B1512" s="2">
        <v>1</v>
      </c>
      <c r="D1512" s="3">
        <v>3</v>
      </c>
      <c r="E1512" s="4">
        <v>4</v>
      </c>
    </row>
    <row r="1513" spans="1:5" x14ac:dyDescent="0.25">
      <c r="A1513">
        <v>1512</v>
      </c>
      <c r="B1513" s="2">
        <v>1</v>
      </c>
      <c r="D1513" s="3">
        <v>3</v>
      </c>
      <c r="E1513" s="4">
        <v>4</v>
      </c>
    </row>
    <row r="1514" spans="1:5" x14ac:dyDescent="0.25">
      <c r="A1514">
        <v>1513</v>
      </c>
      <c r="B1514" s="2">
        <v>1</v>
      </c>
      <c r="D1514" s="3">
        <v>3</v>
      </c>
      <c r="E1514" s="4">
        <v>4</v>
      </c>
    </row>
    <row r="1515" spans="1:5" x14ac:dyDescent="0.25">
      <c r="A1515">
        <v>1514</v>
      </c>
      <c r="B1515" s="2">
        <v>1</v>
      </c>
      <c r="D1515" s="3">
        <v>3</v>
      </c>
      <c r="E1515" s="4">
        <v>4</v>
      </c>
    </row>
    <row r="1516" spans="1:5" x14ac:dyDescent="0.25">
      <c r="A1516">
        <v>1515</v>
      </c>
      <c r="B1516" s="2">
        <v>1</v>
      </c>
      <c r="E1516" s="4">
        <v>4</v>
      </c>
    </row>
    <row r="1517" spans="1:5" x14ac:dyDescent="0.25">
      <c r="A1517">
        <v>1516</v>
      </c>
      <c r="B1517" s="2">
        <v>1</v>
      </c>
      <c r="E1517" s="4">
        <v>4</v>
      </c>
    </row>
    <row r="1518" spans="1:5" x14ac:dyDescent="0.25">
      <c r="A1518">
        <v>1517</v>
      </c>
      <c r="B1518" s="2">
        <v>1</v>
      </c>
      <c r="E1518" s="4">
        <v>4</v>
      </c>
    </row>
    <row r="1519" spans="1:5" x14ac:dyDescent="0.25">
      <c r="A1519">
        <v>1518</v>
      </c>
      <c r="B1519" s="2">
        <v>1</v>
      </c>
      <c r="E1519" s="4">
        <v>4</v>
      </c>
    </row>
    <row r="1520" spans="1:5" x14ac:dyDescent="0.25">
      <c r="A1520">
        <v>1519</v>
      </c>
      <c r="B1520" s="2">
        <v>1</v>
      </c>
      <c r="E1520" s="4">
        <v>4</v>
      </c>
    </row>
    <row r="1521" spans="1:5" x14ac:dyDescent="0.25">
      <c r="A1521">
        <v>1520</v>
      </c>
      <c r="B1521" s="2">
        <v>1</v>
      </c>
      <c r="E1521" s="4">
        <v>4</v>
      </c>
    </row>
    <row r="1522" spans="1:5" x14ac:dyDescent="0.25">
      <c r="A1522">
        <v>1521</v>
      </c>
      <c r="B1522" s="2">
        <v>1</v>
      </c>
      <c r="E1522" s="4">
        <v>4</v>
      </c>
    </row>
    <row r="1523" spans="1:5" x14ac:dyDescent="0.25">
      <c r="A1523">
        <v>1522</v>
      </c>
      <c r="B1523" s="2">
        <v>1</v>
      </c>
      <c r="E1523" s="4">
        <v>4</v>
      </c>
    </row>
    <row r="1524" spans="1:5" x14ac:dyDescent="0.25">
      <c r="A1524">
        <v>1523</v>
      </c>
      <c r="B1524" s="2">
        <v>1</v>
      </c>
      <c r="C1524" s="5">
        <v>2</v>
      </c>
      <c r="E1524" s="4">
        <v>4</v>
      </c>
    </row>
    <row r="1525" spans="1:5" x14ac:dyDescent="0.25">
      <c r="A1525">
        <v>1524</v>
      </c>
      <c r="B1525" s="2">
        <v>1</v>
      </c>
      <c r="C1525" s="5">
        <v>2</v>
      </c>
      <c r="E1525" s="4">
        <v>4</v>
      </c>
    </row>
    <row r="1526" spans="1:5" x14ac:dyDescent="0.25">
      <c r="A1526">
        <v>1525</v>
      </c>
      <c r="B1526" s="2">
        <v>1</v>
      </c>
      <c r="C1526" s="5">
        <v>2</v>
      </c>
      <c r="E1526" s="4">
        <v>4</v>
      </c>
    </row>
    <row r="1527" spans="1:5" x14ac:dyDescent="0.25">
      <c r="A1527">
        <v>1526</v>
      </c>
      <c r="B1527" s="2">
        <v>1</v>
      </c>
      <c r="C1527" s="5">
        <v>2</v>
      </c>
      <c r="E1527" s="4">
        <v>4</v>
      </c>
    </row>
    <row r="1528" spans="1:5" x14ac:dyDescent="0.25">
      <c r="A1528">
        <v>1527</v>
      </c>
      <c r="B1528" s="2">
        <v>1</v>
      </c>
      <c r="C1528" s="5">
        <v>2</v>
      </c>
      <c r="E1528" s="4">
        <v>4</v>
      </c>
    </row>
    <row r="1529" spans="1:5" x14ac:dyDescent="0.25">
      <c r="A1529">
        <v>1528</v>
      </c>
      <c r="B1529" s="2">
        <v>1</v>
      </c>
      <c r="C1529" s="5">
        <v>2</v>
      </c>
      <c r="E1529" s="4">
        <v>4</v>
      </c>
    </row>
    <row r="1530" spans="1:5" x14ac:dyDescent="0.25">
      <c r="A1530">
        <v>1529</v>
      </c>
      <c r="C1530" s="5">
        <v>2</v>
      </c>
      <c r="E1530" s="4">
        <v>4</v>
      </c>
    </row>
    <row r="1531" spans="1:5" x14ac:dyDescent="0.25">
      <c r="A1531">
        <v>1530</v>
      </c>
      <c r="C1531" s="5">
        <v>2</v>
      </c>
      <c r="D1531" s="3">
        <v>3</v>
      </c>
      <c r="E1531" s="4">
        <v>4</v>
      </c>
    </row>
    <row r="1532" spans="1:5" x14ac:dyDescent="0.25">
      <c r="A1532">
        <v>1531</v>
      </c>
      <c r="C1532" s="5">
        <v>2</v>
      </c>
      <c r="D1532" s="3">
        <v>3</v>
      </c>
      <c r="E1532" s="4">
        <v>4</v>
      </c>
    </row>
    <row r="1533" spans="1:5" x14ac:dyDescent="0.25">
      <c r="A1533">
        <v>1532</v>
      </c>
      <c r="C1533" s="5">
        <v>2</v>
      </c>
      <c r="D1533" s="3">
        <v>3</v>
      </c>
      <c r="E1533" s="4">
        <v>4</v>
      </c>
    </row>
    <row r="1534" spans="1:5" x14ac:dyDescent="0.25">
      <c r="A1534">
        <v>1533</v>
      </c>
      <c r="C1534" s="5">
        <v>2</v>
      </c>
      <c r="D1534" s="3">
        <v>3</v>
      </c>
      <c r="E1534" s="4">
        <v>4</v>
      </c>
    </row>
    <row r="1535" spans="1:5" x14ac:dyDescent="0.25">
      <c r="A1535">
        <v>1534</v>
      </c>
      <c r="C1535" s="5">
        <v>2</v>
      </c>
      <c r="D1535" s="3">
        <v>3</v>
      </c>
      <c r="E1535" s="4">
        <v>4</v>
      </c>
    </row>
    <row r="1536" spans="1:5" x14ac:dyDescent="0.25">
      <c r="A1536">
        <v>1535</v>
      </c>
      <c r="C1536" s="5">
        <v>2</v>
      </c>
      <c r="D1536" s="3">
        <v>3</v>
      </c>
      <c r="E1536" s="4">
        <v>4</v>
      </c>
    </row>
    <row r="1537" spans="1:5" x14ac:dyDescent="0.25">
      <c r="A1537">
        <v>1536</v>
      </c>
      <c r="C1537" s="5">
        <v>2</v>
      </c>
      <c r="D1537" s="3">
        <v>3</v>
      </c>
      <c r="E1537" s="4">
        <v>4</v>
      </c>
    </row>
    <row r="1538" spans="1:5" x14ac:dyDescent="0.25">
      <c r="A1538">
        <v>1537</v>
      </c>
      <c r="C1538" s="5">
        <v>2</v>
      </c>
      <c r="D1538" s="3">
        <v>3</v>
      </c>
    </row>
    <row r="1539" spans="1:5" x14ac:dyDescent="0.25">
      <c r="A1539">
        <v>1538</v>
      </c>
      <c r="C1539" s="5">
        <v>2</v>
      </c>
      <c r="D1539" s="3">
        <v>3</v>
      </c>
    </row>
    <row r="1540" spans="1:5" x14ac:dyDescent="0.25">
      <c r="A1540">
        <v>1539</v>
      </c>
      <c r="C1540" s="5">
        <v>2</v>
      </c>
      <c r="D1540" s="3">
        <v>3</v>
      </c>
    </row>
    <row r="1541" spans="1:5" x14ac:dyDescent="0.25">
      <c r="A1541">
        <v>1540</v>
      </c>
      <c r="C1541" s="5">
        <v>2</v>
      </c>
      <c r="D1541" s="3">
        <v>3</v>
      </c>
    </row>
    <row r="1542" spans="1:5" x14ac:dyDescent="0.25">
      <c r="A1542">
        <v>1541</v>
      </c>
      <c r="C1542" s="5">
        <v>2</v>
      </c>
      <c r="D1542" s="3">
        <v>3</v>
      </c>
    </row>
    <row r="1543" spans="1:5" x14ac:dyDescent="0.25">
      <c r="A1543">
        <v>1542</v>
      </c>
      <c r="B1543" s="2">
        <v>1</v>
      </c>
      <c r="C1543" s="5">
        <v>2</v>
      </c>
      <c r="D1543" s="3">
        <v>3</v>
      </c>
    </row>
    <row r="1544" spans="1:5" x14ac:dyDescent="0.25">
      <c r="A1544">
        <v>1543</v>
      </c>
      <c r="B1544" s="2">
        <v>1</v>
      </c>
      <c r="C1544" s="5">
        <v>2</v>
      </c>
      <c r="D1544" s="3">
        <v>3</v>
      </c>
    </row>
    <row r="1545" spans="1:5" x14ac:dyDescent="0.25">
      <c r="A1545">
        <v>1544</v>
      </c>
      <c r="B1545" s="2">
        <v>1</v>
      </c>
      <c r="C1545" s="5">
        <v>2</v>
      </c>
      <c r="D1545" s="3">
        <v>3</v>
      </c>
    </row>
    <row r="1546" spans="1:5" x14ac:dyDescent="0.25">
      <c r="A1546">
        <v>1545</v>
      </c>
      <c r="B1546" s="2">
        <v>1</v>
      </c>
      <c r="C1546" s="5">
        <v>2</v>
      </c>
      <c r="D1546" s="3">
        <v>3</v>
      </c>
    </row>
    <row r="1547" spans="1:5" x14ac:dyDescent="0.25">
      <c r="A1547">
        <v>1546</v>
      </c>
      <c r="B1547" s="2">
        <v>1</v>
      </c>
      <c r="C1547" s="5">
        <v>2</v>
      </c>
      <c r="D1547" s="3">
        <v>3</v>
      </c>
    </row>
    <row r="1548" spans="1:5" x14ac:dyDescent="0.25">
      <c r="A1548">
        <v>1547</v>
      </c>
      <c r="B1548" s="2">
        <v>1</v>
      </c>
      <c r="C1548" s="5">
        <v>2</v>
      </c>
      <c r="D1548" s="3">
        <v>3</v>
      </c>
    </row>
    <row r="1549" spans="1:5" x14ac:dyDescent="0.25">
      <c r="A1549">
        <v>1548</v>
      </c>
      <c r="B1549" s="2">
        <v>1</v>
      </c>
      <c r="D1549" s="3">
        <v>3</v>
      </c>
    </row>
    <row r="1550" spans="1:5" x14ac:dyDescent="0.25">
      <c r="A1550">
        <v>1549</v>
      </c>
      <c r="B1550" s="2">
        <v>1</v>
      </c>
      <c r="D1550" s="3">
        <v>3</v>
      </c>
    </row>
    <row r="1551" spans="1:5" x14ac:dyDescent="0.25">
      <c r="A1551">
        <v>1550</v>
      </c>
      <c r="B1551" s="2">
        <v>1</v>
      </c>
      <c r="D1551" s="3">
        <v>3</v>
      </c>
      <c r="E1551" s="4">
        <v>4</v>
      </c>
    </row>
    <row r="1552" spans="1:5" x14ac:dyDescent="0.25">
      <c r="A1552">
        <v>1551</v>
      </c>
      <c r="B1552" s="2">
        <v>1</v>
      </c>
      <c r="D1552" s="3">
        <v>3</v>
      </c>
      <c r="E1552" s="4">
        <v>4</v>
      </c>
    </row>
    <row r="1553" spans="1:5" x14ac:dyDescent="0.25">
      <c r="A1553">
        <v>1552</v>
      </c>
      <c r="B1553" s="2">
        <v>1</v>
      </c>
      <c r="D1553" s="3">
        <v>3</v>
      </c>
      <c r="E1553" s="4">
        <v>4</v>
      </c>
    </row>
    <row r="1554" spans="1:5" x14ac:dyDescent="0.25">
      <c r="A1554">
        <v>1553</v>
      </c>
      <c r="B1554" s="2">
        <v>1</v>
      </c>
      <c r="D1554" s="3">
        <v>3</v>
      </c>
      <c r="E1554" s="4">
        <v>4</v>
      </c>
    </row>
    <row r="1555" spans="1:5" x14ac:dyDescent="0.25">
      <c r="A1555">
        <v>1554</v>
      </c>
      <c r="B1555" s="2">
        <v>1</v>
      </c>
      <c r="D1555" s="3">
        <v>3</v>
      </c>
      <c r="E1555" s="4">
        <v>4</v>
      </c>
    </row>
    <row r="1556" spans="1:5" x14ac:dyDescent="0.25">
      <c r="A1556">
        <v>1555</v>
      </c>
      <c r="B1556" s="2">
        <v>1</v>
      </c>
      <c r="D1556" s="3">
        <v>3</v>
      </c>
      <c r="E1556" s="4">
        <v>4</v>
      </c>
    </row>
    <row r="1557" spans="1:5" x14ac:dyDescent="0.25">
      <c r="A1557">
        <v>1556</v>
      </c>
      <c r="B1557" s="2">
        <v>1</v>
      </c>
      <c r="E1557" s="4">
        <v>4</v>
      </c>
    </row>
    <row r="1558" spans="1:5" x14ac:dyDescent="0.25">
      <c r="A1558">
        <v>1557</v>
      </c>
      <c r="B1558" s="2">
        <v>1</v>
      </c>
      <c r="E1558" s="4">
        <v>4</v>
      </c>
    </row>
    <row r="1559" spans="1:5" x14ac:dyDescent="0.25">
      <c r="A1559">
        <v>1558</v>
      </c>
      <c r="B1559" s="2">
        <v>1</v>
      </c>
      <c r="E1559" s="4">
        <v>4</v>
      </c>
    </row>
    <row r="1560" spans="1:5" x14ac:dyDescent="0.25">
      <c r="A1560">
        <v>1559</v>
      </c>
      <c r="B1560" s="2">
        <v>1</v>
      </c>
      <c r="E1560" s="4">
        <v>4</v>
      </c>
    </row>
    <row r="1561" spans="1:5" x14ac:dyDescent="0.25">
      <c r="A1561">
        <v>1560</v>
      </c>
      <c r="B1561" s="2">
        <v>1</v>
      </c>
      <c r="C1561" s="5">
        <v>2</v>
      </c>
      <c r="E1561" s="4">
        <v>4</v>
      </c>
    </row>
    <row r="1562" spans="1:5" x14ac:dyDescent="0.25">
      <c r="A1562">
        <v>1561</v>
      </c>
      <c r="B1562" s="2">
        <v>1</v>
      </c>
      <c r="C1562" s="5">
        <v>2</v>
      </c>
      <c r="E1562" s="4">
        <v>4</v>
      </c>
    </row>
    <row r="1563" spans="1:5" x14ac:dyDescent="0.25">
      <c r="A1563">
        <v>1562</v>
      </c>
      <c r="B1563" s="2">
        <v>1</v>
      </c>
      <c r="C1563" s="5">
        <v>2</v>
      </c>
      <c r="E1563" s="4">
        <v>4</v>
      </c>
    </row>
    <row r="1564" spans="1:5" x14ac:dyDescent="0.25">
      <c r="A1564">
        <v>1563</v>
      </c>
      <c r="B1564" s="2">
        <v>1</v>
      </c>
      <c r="C1564" s="5">
        <v>2</v>
      </c>
      <c r="E1564" s="4">
        <v>4</v>
      </c>
    </row>
    <row r="1565" spans="1:5" x14ac:dyDescent="0.25">
      <c r="A1565">
        <v>1564</v>
      </c>
      <c r="B1565" s="2">
        <v>1</v>
      </c>
      <c r="C1565" s="5">
        <v>2</v>
      </c>
      <c r="E1565" s="4">
        <v>4</v>
      </c>
    </row>
    <row r="1566" spans="1:5" x14ac:dyDescent="0.25">
      <c r="A1566">
        <v>1565</v>
      </c>
      <c r="B1566" s="2">
        <v>1</v>
      </c>
      <c r="C1566" s="5">
        <v>2</v>
      </c>
      <c r="E1566" s="4">
        <v>4</v>
      </c>
    </row>
    <row r="1567" spans="1:5" x14ac:dyDescent="0.25">
      <c r="A1567">
        <v>1566</v>
      </c>
      <c r="B1567" s="2">
        <v>1</v>
      </c>
      <c r="C1567" s="5">
        <v>2</v>
      </c>
      <c r="E1567" s="4">
        <v>4</v>
      </c>
    </row>
    <row r="1568" spans="1:5" x14ac:dyDescent="0.25">
      <c r="A1568">
        <v>1567</v>
      </c>
      <c r="B1568" s="2">
        <v>1</v>
      </c>
      <c r="C1568" s="5">
        <v>2</v>
      </c>
      <c r="E1568" s="4">
        <v>4</v>
      </c>
    </row>
    <row r="1569" spans="1:5" x14ac:dyDescent="0.25">
      <c r="A1569">
        <v>1568</v>
      </c>
      <c r="C1569" s="5">
        <v>2</v>
      </c>
      <c r="E1569" s="4">
        <v>4</v>
      </c>
    </row>
    <row r="1570" spans="1:5" x14ac:dyDescent="0.25">
      <c r="A1570">
        <v>1569</v>
      </c>
      <c r="C1570" s="5">
        <v>2</v>
      </c>
      <c r="E1570" s="4">
        <v>4</v>
      </c>
    </row>
    <row r="1571" spans="1:5" x14ac:dyDescent="0.25">
      <c r="A1571">
        <v>1570</v>
      </c>
      <c r="C1571" s="5">
        <v>2</v>
      </c>
      <c r="D1571" s="3">
        <v>3</v>
      </c>
      <c r="E1571" s="4">
        <v>4</v>
      </c>
    </row>
    <row r="1572" spans="1:5" x14ac:dyDescent="0.25">
      <c r="A1572">
        <v>1571</v>
      </c>
      <c r="C1572" s="5">
        <v>2</v>
      </c>
      <c r="D1572" s="3">
        <v>3</v>
      </c>
      <c r="E1572" s="4">
        <v>4</v>
      </c>
    </row>
    <row r="1573" spans="1:5" x14ac:dyDescent="0.25">
      <c r="A1573">
        <v>1572</v>
      </c>
      <c r="C1573" s="5">
        <v>2</v>
      </c>
      <c r="D1573" s="3">
        <v>3</v>
      </c>
      <c r="E1573" s="4">
        <v>4</v>
      </c>
    </row>
    <row r="1574" spans="1:5" x14ac:dyDescent="0.25">
      <c r="A1574">
        <v>1573</v>
      </c>
      <c r="C1574" s="5">
        <v>2</v>
      </c>
      <c r="D1574" s="3">
        <v>3</v>
      </c>
      <c r="E1574" s="4">
        <v>4</v>
      </c>
    </row>
    <row r="1575" spans="1:5" x14ac:dyDescent="0.25">
      <c r="A1575">
        <v>1574</v>
      </c>
      <c r="C1575" s="5">
        <v>2</v>
      </c>
      <c r="D1575" s="3">
        <v>3</v>
      </c>
      <c r="E1575" s="4">
        <v>4</v>
      </c>
    </row>
    <row r="1576" spans="1:5" x14ac:dyDescent="0.25">
      <c r="A1576">
        <v>1575</v>
      </c>
      <c r="C1576" s="5">
        <v>2</v>
      </c>
      <c r="D1576" s="3">
        <v>3</v>
      </c>
      <c r="E1576" s="4">
        <v>4</v>
      </c>
    </row>
    <row r="1577" spans="1:5" x14ac:dyDescent="0.25">
      <c r="A1577">
        <v>1576</v>
      </c>
      <c r="C1577" s="5">
        <v>2</v>
      </c>
      <c r="D1577" s="3">
        <v>3</v>
      </c>
      <c r="E1577" s="4">
        <v>4</v>
      </c>
    </row>
    <row r="1578" spans="1:5" x14ac:dyDescent="0.25">
      <c r="A1578">
        <v>1577</v>
      </c>
      <c r="C1578" s="5">
        <v>2</v>
      </c>
      <c r="D1578" s="3">
        <v>3</v>
      </c>
      <c r="E1578" s="4">
        <v>4</v>
      </c>
    </row>
    <row r="1579" spans="1:5" x14ac:dyDescent="0.25">
      <c r="A1579">
        <v>1578</v>
      </c>
      <c r="C1579" s="5">
        <v>2</v>
      </c>
      <c r="D1579" s="3">
        <v>3</v>
      </c>
    </row>
    <row r="1580" spans="1:5" x14ac:dyDescent="0.25">
      <c r="A1580">
        <v>1579</v>
      </c>
      <c r="C1580" s="5">
        <v>2</v>
      </c>
      <c r="D1580" s="3">
        <v>3</v>
      </c>
    </row>
    <row r="1581" spans="1:5" x14ac:dyDescent="0.25">
      <c r="A1581">
        <v>1580</v>
      </c>
      <c r="C1581" s="5">
        <v>2</v>
      </c>
      <c r="D1581" s="3">
        <v>3</v>
      </c>
    </row>
    <row r="1582" spans="1:5" x14ac:dyDescent="0.25">
      <c r="A1582">
        <v>1581</v>
      </c>
      <c r="B1582" s="2">
        <v>1</v>
      </c>
      <c r="C1582" s="5">
        <v>2</v>
      </c>
      <c r="D1582" s="3">
        <v>3</v>
      </c>
    </row>
    <row r="1583" spans="1:5" x14ac:dyDescent="0.25">
      <c r="A1583">
        <v>1582</v>
      </c>
      <c r="B1583" s="2">
        <v>1</v>
      </c>
      <c r="C1583" s="5">
        <v>2</v>
      </c>
      <c r="D1583" s="3">
        <v>3</v>
      </c>
    </row>
    <row r="1584" spans="1:5" x14ac:dyDescent="0.25">
      <c r="A1584">
        <v>1583</v>
      </c>
      <c r="B1584" s="2">
        <v>1</v>
      </c>
      <c r="C1584" s="5">
        <v>2</v>
      </c>
      <c r="D1584" s="3">
        <v>3</v>
      </c>
    </row>
    <row r="1585" spans="1:6" x14ac:dyDescent="0.25">
      <c r="A1585">
        <v>1584</v>
      </c>
      <c r="B1585" s="2">
        <v>1</v>
      </c>
      <c r="C1585" s="5">
        <v>2</v>
      </c>
      <c r="D1585" s="3">
        <v>3</v>
      </c>
    </row>
    <row r="1586" spans="1:6" x14ac:dyDescent="0.25">
      <c r="A1586">
        <v>1585</v>
      </c>
      <c r="B1586" s="2">
        <v>1</v>
      </c>
      <c r="C1586" s="5">
        <v>2</v>
      </c>
      <c r="D1586" s="3">
        <v>3</v>
      </c>
    </row>
    <row r="1587" spans="1:6" x14ac:dyDescent="0.25">
      <c r="A1587">
        <v>1586</v>
      </c>
      <c r="B1587" s="2">
        <v>1</v>
      </c>
      <c r="C1587" s="5">
        <v>2</v>
      </c>
      <c r="D1587" s="3">
        <v>3</v>
      </c>
    </row>
    <row r="1588" spans="1:6" x14ac:dyDescent="0.25">
      <c r="A1588">
        <v>1587</v>
      </c>
      <c r="B1588" s="2">
        <v>1</v>
      </c>
      <c r="C1588" s="5">
        <v>2</v>
      </c>
      <c r="D1588" s="3">
        <v>3</v>
      </c>
    </row>
    <row r="1589" spans="1:6" x14ac:dyDescent="0.25">
      <c r="A1589">
        <v>1588</v>
      </c>
      <c r="B1589" s="2">
        <v>1</v>
      </c>
      <c r="D1589" s="3">
        <v>3</v>
      </c>
    </row>
    <row r="1590" spans="1:6" x14ac:dyDescent="0.25">
      <c r="A1590">
        <v>1589</v>
      </c>
      <c r="B1590" s="2">
        <v>1</v>
      </c>
      <c r="D1590" s="3">
        <v>3</v>
      </c>
      <c r="F159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72F9-478B-4CBA-B1BE-83CFC15900B0}">
  <dimension ref="A1:EA49"/>
  <sheetViews>
    <sheetView topLeftCell="A4"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312</v>
      </c>
      <c r="AP1" t="s">
        <v>313</v>
      </c>
      <c r="AQ1" t="s">
        <v>314</v>
      </c>
      <c r="AR1" t="s">
        <v>315</v>
      </c>
      <c r="AT1" t="s">
        <v>316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334</v>
      </c>
      <c r="BS1" t="s">
        <v>335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56.971790000000013</v>
      </c>
      <c r="B2">
        <v>8.5012489999999996</v>
      </c>
      <c r="C2">
        <v>64.551338000000015</v>
      </c>
      <c r="D2">
        <v>6.4930570000000003</v>
      </c>
      <c r="E2">
        <v>42.56708900000001</v>
      </c>
      <c r="F2">
        <v>7.5763499999999997</v>
      </c>
      <c r="G2">
        <v>48.928349000000011</v>
      </c>
      <c r="H2">
        <v>3.4891960000000002</v>
      </c>
      <c r="K2">
        <f>(14/200)</f>
        <v>7.0000000000000007E-2</v>
      </c>
      <c r="L2">
        <f>(14/200)</f>
        <v>7.0000000000000007E-2</v>
      </c>
      <c r="M2">
        <f>(8/200)</f>
        <v>0.04</v>
      </c>
      <c r="N2">
        <f>(12/200)</f>
        <v>0.06</v>
      </c>
      <c r="P2">
        <f>(27/200)</f>
        <v>0.13500000000000001</v>
      </c>
      <c r="Q2">
        <f>(22/200)</f>
        <v>0.11</v>
      </c>
      <c r="R2">
        <f>(23/200)</f>
        <v>0.115</v>
      </c>
      <c r="S2">
        <f>(27/200)</f>
        <v>0.13500000000000001</v>
      </c>
      <c r="U2">
        <f>0.07+0.135</f>
        <v>0.20500000000000002</v>
      </c>
      <c r="V2">
        <f>0.07+0.11</f>
        <v>0.18</v>
      </c>
      <c r="W2">
        <f>0.04+0.115</f>
        <v>0.155</v>
      </c>
      <c r="X2">
        <f>0.06+0.135</f>
        <v>0.19500000000000001</v>
      </c>
      <c r="Z2">
        <f>SQRT((ABS($A$3-$A$2)^2+(ABS($B$3-$B$2)^2)))</f>
        <v>15.501886224901956</v>
      </c>
      <c r="AA2">
        <f>SQRT((ABS($C$3-$C$2)^2+(ABS($D$3-$D$2)^2)))</f>
        <v>14.263842780537148</v>
      </c>
      <c r="AB2">
        <f>SQRT((ABS($E$3-$E$2)^2+(ABS($F$3-$F$2)^2)))</f>
        <v>12.391664784959447</v>
      </c>
      <c r="AC2">
        <f>SQRT((ABS($G$3-$G$2)^2+(ABS($H$3-$H$2)^2)))</f>
        <v>15.676240318432548</v>
      </c>
      <c r="AE2">
        <f>(COUNTA(U2:U12)/SUM(U2:U12))</f>
        <v>5.5837563451776653</v>
      </c>
      <c r="AF2">
        <f>(COUNTA(V2:V12)/SUM(V2:V12))</f>
        <v>5.6410256410256414</v>
      </c>
      <c r="AG2">
        <f>(COUNTA(W2:W12)/SUM(W2:W12))</f>
        <v>5.6994818652849739</v>
      </c>
      <c r="AH2">
        <f>(COUNTA(X2:X12)/SUM(X2:X12))</f>
        <v>5.5837563451776653</v>
      </c>
      <c r="AJ2">
        <f>1/0.205</f>
        <v>4.8780487804878048</v>
      </c>
      <c r="AK2">
        <f>1/0.18</f>
        <v>5.5555555555555554</v>
      </c>
      <c r="AL2">
        <f>1/0.155</f>
        <v>6.4516129032258069</v>
      </c>
      <c r="AM2">
        <f>1/0.195</f>
        <v>5.1282051282051277</v>
      </c>
      <c r="AO2">
        <f t="shared" ref="AO2:AO15" si="0">$Z2/$U2</f>
        <v>75.618957194643684</v>
      </c>
      <c r="AP2">
        <f t="shared" ref="AP2:AP14" si="1">$AA2/$V2</f>
        <v>79.243571002984154</v>
      </c>
      <c r="AQ2">
        <f t="shared" ref="AQ2:AQ15" si="2">$AB2/$W2</f>
        <v>79.946224419093213</v>
      </c>
      <c r="AR2">
        <f t="shared" ref="AR2:AR15" si="3">$AC2/$X2</f>
        <v>80.390975991961781</v>
      </c>
      <c r="AT2">
        <f>AT4/AT6</f>
        <v>83.599338550213631</v>
      </c>
      <c r="AV2">
        <f>((0.07/0.205)*100)</f>
        <v>34.146341463414636</v>
      </c>
      <c r="AW2">
        <f>((0.07/0.18)*100)</f>
        <v>38.888888888888893</v>
      </c>
      <c r="AX2">
        <f>((0.04/0.155)*100)</f>
        <v>25.806451612903224</v>
      </c>
      <c r="AY2">
        <f>((0.06/0.195)*100)</f>
        <v>30.769230769230766</v>
      </c>
      <c r="BA2">
        <f>((0.135/0.205)*100)</f>
        <v>65.853658536585371</v>
      </c>
      <c r="BB2">
        <f>((0.11/0.18)*100)</f>
        <v>61.111111111111114</v>
      </c>
      <c r="BC2">
        <f>((0.115/0.155)*100)</f>
        <v>74.193548387096769</v>
      </c>
      <c r="BD2">
        <f>((0.135/0.195)*100)</f>
        <v>69.230769230769226</v>
      </c>
      <c r="BF2">
        <f>ABS($B$2-$D$2)</f>
        <v>2.0081919999999993</v>
      </c>
      <c r="BG2">
        <f>ABS($F$2-$H$2)</f>
        <v>4.087154</v>
      </c>
      <c r="BL2">
        <f>SQRT((ABS($A$2-$E$3)^2+(ABS($B$2-$F$3)^2)))</f>
        <v>2.4383910549561167</v>
      </c>
      <c r="BM2">
        <f>SQRT((ABS($C$2-$G$3)^2+(ABS($D$2-$H$3)^2)))</f>
        <v>0.26640608354915557</v>
      </c>
      <c r="BO2">
        <f>SQRT((ABS($A$2-$G$2)^2+(ABS($B$2-$H$2)^2)))</f>
        <v>9.4772157512262023</v>
      </c>
      <c r="BP2">
        <f>SQRT((ABS($C$2-$E$3)^2+(ABS($D$2-$F$3)^2)))</f>
        <v>10.239802855108591</v>
      </c>
      <c r="BR2">
        <f>DEGREES(ACOS((7.56111477279084^2+12.3916647849594^2-8.46695519986258^2)/(2*7.56111477279084*12.3916647849594)))</f>
        <v>42.101857588490041</v>
      </c>
      <c r="BS2">
        <f>DEGREES(ACOS((8.31072090977197^2+13.0845887087494^2-7.43756116495575^2)/(2*8.31072090977197*13.0845887087494)))</f>
        <v>31.740684934278349</v>
      </c>
      <c r="BU2">
        <v>14</v>
      </c>
      <c r="BV2">
        <v>0</v>
      </c>
      <c r="BW2">
        <v>4</v>
      </c>
      <c r="BX2">
        <v>2</v>
      </c>
      <c r="BY2">
        <v>14</v>
      </c>
      <c r="BZ2">
        <v>0</v>
      </c>
      <c r="CA2">
        <v>7</v>
      </c>
      <c r="CB2">
        <v>6</v>
      </c>
      <c r="CC2">
        <v>8</v>
      </c>
      <c r="CD2">
        <v>4</v>
      </c>
      <c r="CE2">
        <v>0</v>
      </c>
      <c r="CF2">
        <v>0</v>
      </c>
      <c r="CG2">
        <v>12</v>
      </c>
      <c r="CH2">
        <v>2</v>
      </c>
      <c r="CI2">
        <v>6</v>
      </c>
      <c r="CJ2">
        <v>0</v>
      </c>
      <c r="CL2">
        <v>27</v>
      </c>
      <c r="CM2">
        <v>4</v>
      </c>
      <c r="CN2">
        <v>23</v>
      </c>
      <c r="CO2">
        <v>15</v>
      </c>
      <c r="CP2">
        <v>22</v>
      </c>
      <c r="CQ2">
        <v>8</v>
      </c>
      <c r="CR2">
        <v>14</v>
      </c>
      <c r="CS2">
        <v>16</v>
      </c>
      <c r="CT2">
        <v>23</v>
      </c>
      <c r="CU2">
        <v>23</v>
      </c>
      <c r="CV2">
        <v>0</v>
      </c>
      <c r="CW2">
        <v>11</v>
      </c>
      <c r="CX2">
        <v>27</v>
      </c>
      <c r="CY2">
        <v>15</v>
      </c>
      <c r="CZ2">
        <v>16</v>
      </c>
      <c r="DA2">
        <v>19</v>
      </c>
      <c r="DC2">
        <f>((0/14)*100)</f>
        <v>0</v>
      </c>
      <c r="DD2">
        <f>((4/14)*100)</f>
        <v>28.571428571428569</v>
      </c>
      <c r="DE2">
        <f>((2/14)*100)</f>
        <v>14.285714285714285</v>
      </c>
      <c r="DF2">
        <f>((0/14)*100)</f>
        <v>0</v>
      </c>
      <c r="DG2">
        <f>((7/14)*100)</f>
        <v>50</v>
      </c>
      <c r="DH2">
        <f>((6/14)*100)</f>
        <v>42.857142857142854</v>
      </c>
      <c r="DI2">
        <f>((4/8)*100)</f>
        <v>50</v>
      </c>
      <c r="DJ2">
        <f>((0/8)*100)</f>
        <v>0</v>
      </c>
      <c r="DK2">
        <f>((0/8)*100)</f>
        <v>0</v>
      </c>
      <c r="DL2">
        <f>((2/12)*100)</f>
        <v>16.666666666666664</v>
      </c>
      <c r="DM2">
        <f>((6/12)*100)</f>
        <v>50</v>
      </c>
      <c r="DN2">
        <f>((0/12)*100)</f>
        <v>0</v>
      </c>
      <c r="DP2">
        <f>((4/27)*100)</f>
        <v>14.814814814814813</v>
      </c>
      <c r="DQ2">
        <f>((23/27)*100)</f>
        <v>85.18518518518519</v>
      </c>
      <c r="DR2">
        <f>((15/27)*100)</f>
        <v>55.555555555555557</v>
      </c>
      <c r="DS2">
        <f>((8/22)*100)</f>
        <v>36.363636363636367</v>
      </c>
      <c r="DT2">
        <f>((14/22)*100)</f>
        <v>63.636363636363633</v>
      </c>
      <c r="DU2">
        <f>((16/22)*100)</f>
        <v>72.727272727272734</v>
      </c>
      <c r="DV2">
        <f>((23/23)*100)</f>
        <v>100</v>
      </c>
      <c r="DW2">
        <f>((0/23)*100)</f>
        <v>0</v>
      </c>
      <c r="DX2">
        <f>((11/23)*100)</f>
        <v>47.826086956521742</v>
      </c>
      <c r="DY2">
        <f>((15/27)*100)</f>
        <v>55.555555555555557</v>
      </c>
      <c r="DZ2">
        <f>((16/27)*100)</f>
        <v>59.259259259259252</v>
      </c>
      <c r="EA2">
        <f>((19/27)*100)</f>
        <v>70.370370370370367</v>
      </c>
    </row>
    <row r="3" spans="1:131" x14ac:dyDescent="0.25">
      <c r="A3">
        <v>72.351377000000014</v>
      </c>
      <c r="B3">
        <v>10.444642999999999</v>
      </c>
      <c r="C3">
        <v>78.725969000000006</v>
      </c>
      <c r="D3">
        <v>8.0858679999999996</v>
      </c>
      <c r="E3">
        <v>54.793037000000012</v>
      </c>
      <c r="F3">
        <v>9.5961400000000001</v>
      </c>
      <c r="G3">
        <v>64.346344000000016</v>
      </c>
      <c r="H3">
        <v>6.3229110000000004</v>
      </c>
      <c r="K3">
        <f>(13/200)</f>
        <v>6.5000000000000002E-2</v>
      </c>
      <c r="L3">
        <f>(13/200)</f>
        <v>6.5000000000000002E-2</v>
      </c>
      <c r="M3">
        <f>(11/200)</f>
        <v>5.5E-2</v>
      </c>
      <c r="N3">
        <f>(12/200)</f>
        <v>0.06</v>
      </c>
      <c r="P3">
        <f>(19/200)</f>
        <v>9.5000000000000001E-2</v>
      </c>
      <c r="Q3">
        <f>(18/200)</f>
        <v>0.09</v>
      </c>
      <c r="R3">
        <f>(21/200)</f>
        <v>0.105</v>
      </c>
      <c r="S3">
        <f>(18/200)</f>
        <v>0.09</v>
      </c>
      <c r="U3">
        <f>0.065+0.095</f>
        <v>0.16</v>
      </c>
      <c r="V3">
        <f>0.065+0.09</f>
        <v>0.155</v>
      </c>
      <c r="W3">
        <f>0.055+0.105</f>
        <v>0.16</v>
      </c>
      <c r="X3">
        <f>0.06+0.09</f>
        <v>0.15</v>
      </c>
      <c r="Z3">
        <f>SQRT((ABS($A$4-$A$3)^2+(ABS($B$4-$B$3)^2)))</f>
        <v>13.107147318711638</v>
      </c>
      <c r="AA3">
        <f>SQRT((ABS($C$4-$C$3)^2+(ABS($D$4-$D$3)^2)))</f>
        <v>14.797312747397143</v>
      </c>
      <c r="AB3">
        <f>SQRT((ABS($E$4-$E$3)^2+(ABS($F$4-$F$3)^2)))</f>
        <v>16.260637093964576</v>
      </c>
      <c r="AC3">
        <f>SQRT((ABS($G$4-$G$3)^2+(ABS($H$4-$H$3)^2)))</f>
        <v>13.084588708749424</v>
      </c>
      <c r="AJ3">
        <f>1/0.16</f>
        <v>6.25</v>
      </c>
      <c r="AK3">
        <f>1/0.155</f>
        <v>6.4516129032258069</v>
      </c>
      <c r="AL3">
        <f>1/0.16</f>
        <v>6.25</v>
      </c>
      <c r="AM3">
        <f>1/0.15</f>
        <v>6.666666666666667</v>
      </c>
      <c r="AO3">
        <f t="shared" si="0"/>
        <v>81.919670741947741</v>
      </c>
      <c r="AP3">
        <f t="shared" si="1"/>
        <v>95.466533854175111</v>
      </c>
      <c r="AQ3">
        <f t="shared" si="2"/>
        <v>101.6289818372786</v>
      </c>
      <c r="AR3">
        <f t="shared" si="3"/>
        <v>87.230591391662827</v>
      </c>
      <c r="AT3" t="s">
        <v>317</v>
      </c>
      <c r="AV3">
        <f>((0.065/0.16)*100)</f>
        <v>40.625</v>
      </c>
      <c r="AW3">
        <f>((0.065/0.155)*100)</f>
        <v>41.935483870967744</v>
      </c>
      <c r="AX3">
        <f>((0.055/0.16)*100)</f>
        <v>34.375</v>
      </c>
      <c r="AY3">
        <f>((0.06/0.15)*100)</f>
        <v>40</v>
      </c>
      <c r="BA3">
        <f>((0.095/0.16)*100)</f>
        <v>59.375</v>
      </c>
      <c r="BB3">
        <f>((0.09/0.155)*100)</f>
        <v>58.064516129032249</v>
      </c>
      <c r="BC3">
        <f>((0.105/0.16)*100)</f>
        <v>65.625</v>
      </c>
      <c r="BD3">
        <f>((0.09/0.15)*100)</f>
        <v>60</v>
      </c>
      <c r="BF3">
        <f>ABS($B$3-$D$3)</f>
        <v>2.3587749999999996</v>
      </c>
      <c r="BG3">
        <f>ABS($F$3-$H$3)</f>
        <v>3.2732289999999997</v>
      </c>
      <c r="BL3">
        <f>SQRT((ABS($A$3-$E$4)^2+(ABS($B$3-$F$4)^2)))</f>
        <v>1.6662995543689108</v>
      </c>
      <c r="BM3">
        <f>SQRT((ABS($C$3-$G$4)^2+(ABS($D$3-$H$4)^2)))</f>
        <v>1.4445917377947941</v>
      </c>
      <c r="BO3">
        <f>SQRT((ABS($A$3-$G$3)^2+(ABS($B$3-$H$3)^2)))</f>
        <v>9.0038451791949949</v>
      </c>
      <c r="BP3">
        <f>SQRT((ABS($C$3-$E$4)^2+(ABS($D$3-$F$4)^2)))</f>
        <v>8.4292163106913485</v>
      </c>
      <c r="BR3">
        <f>DEGREES(ACOS((10.098500023404^2+16.2606370939646^2-8.31072090977197^2)/(2*10.098500023404*16.2606370939646)))</f>
        <v>25.134287620896213</v>
      </c>
      <c r="BS3">
        <f>DEGREES(ACOS((8.21649090496874^2+14.2254696134857^2-8.63141042722341^2)/(2*8.21649090496874*14.2254696134857)))</f>
        <v>33.304740490504102</v>
      </c>
      <c r="BU3">
        <v>13</v>
      </c>
      <c r="BV3">
        <v>0</v>
      </c>
      <c r="BW3">
        <v>3</v>
      </c>
      <c r="BX3">
        <v>4</v>
      </c>
      <c r="BY3">
        <v>13</v>
      </c>
      <c r="BZ3">
        <v>0</v>
      </c>
      <c r="CA3">
        <v>9</v>
      </c>
      <c r="CB3">
        <v>4</v>
      </c>
      <c r="CC3">
        <v>11</v>
      </c>
      <c r="CD3">
        <v>3</v>
      </c>
      <c r="CE3">
        <v>7</v>
      </c>
      <c r="CF3">
        <v>0</v>
      </c>
      <c r="CG3">
        <v>12</v>
      </c>
      <c r="CH3">
        <v>4</v>
      </c>
      <c r="CI3">
        <v>4</v>
      </c>
      <c r="CJ3">
        <v>0</v>
      </c>
      <c r="CL3">
        <v>19</v>
      </c>
      <c r="CM3">
        <v>5</v>
      </c>
      <c r="CN3">
        <v>11</v>
      </c>
      <c r="CO3">
        <v>9</v>
      </c>
      <c r="CP3">
        <v>18</v>
      </c>
      <c r="CQ3">
        <v>5</v>
      </c>
      <c r="CR3">
        <v>14</v>
      </c>
      <c r="CS3">
        <v>10</v>
      </c>
      <c r="CT3">
        <v>21</v>
      </c>
      <c r="CU3">
        <v>11</v>
      </c>
      <c r="CV3">
        <v>14</v>
      </c>
      <c r="CW3">
        <v>9</v>
      </c>
      <c r="CX3">
        <v>18</v>
      </c>
      <c r="CY3">
        <v>9</v>
      </c>
      <c r="CZ3">
        <v>10</v>
      </c>
      <c r="DA3">
        <v>7</v>
      </c>
      <c r="DC3">
        <f>((0/13)*100)</f>
        <v>0</v>
      </c>
      <c r="DD3">
        <f>((3/13)*100)</f>
        <v>23.076923076923077</v>
      </c>
      <c r="DE3">
        <f>((4/13)*100)</f>
        <v>30.76923076923077</v>
      </c>
      <c r="DF3">
        <f>((0/13)*100)</f>
        <v>0</v>
      </c>
      <c r="DG3">
        <f>((9/13)*100)</f>
        <v>69.230769230769226</v>
      </c>
      <c r="DH3">
        <f>((4/13)*100)</f>
        <v>30.76923076923077</v>
      </c>
      <c r="DI3">
        <f>((3/11)*100)</f>
        <v>27.27272727272727</v>
      </c>
      <c r="DJ3">
        <f>((7/11)*100)</f>
        <v>63.636363636363633</v>
      </c>
      <c r="DK3">
        <f>((0/11)*100)</f>
        <v>0</v>
      </c>
      <c r="DL3">
        <f>((4/12)*100)</f>
        <v>33.333333333333329</v>
      </c>
      <c r="DM3">
        <f>((4/12)*100)</f>
        <v>33.333333333333329</v>
      </c>
      <c r="DN3">
        <f>((0/12)*100)</f>
        <v>0</v>
      </c>
      <c r="DP3">
        <f>((5/19)*100)</f>
        <v>26.315789473684209</v>
      </c>
      <c r="DQ3">
        <f>((11/19)*100)</f>
        <v>57.894736842105267</v>
      </c>
      <c r="DR3">
        <f>((9/19)*100)</f>
        <v>47.368421052631575</v>
      </c>
      <c r="DS3">
        <f>((5/18)*100)</f>
        <v>27.777777777777779</v>
      </c>
      <c r="DT3">
        <f>((14/18)*100)</f>
        <v>77.777777777777786</v>
      </c>
      <c r="DU3">
        <f>((10/18)*100)</f>
        <v>55.555555555555557</v>
      </c>
      <c r="DV3">
        <f>((11/21)*100)</f>
        <v>52.380952380952387</v>
      </c>
      <c r="DW3">
        <f>((14/21)*100)</f>
        <v>66.666666666666657</v>
      </c>
      <c r="DX3">
        <f>((9/21)*100)</f>
        <v>42.857142857142854</v>
      </c>
      <c r="DY3">
        <f>((9/18)*100)</f>
        <v>50</v>
      </c>
      <c r="DZ3">
        <f>((10/18)*100)</f>
        <v>55.555555555555557</v>
      </c>
      <c r="EA3">
        <f>((7/18)*100)</f>
        <v>38.888888888888893</v>
      </c>
    </row>
    <row r="4" spans="1:131" x14ac:dyDescent="0.25">
      <c r="A4">
        <v>85.454746</v>
      </c>
      <c r="B4">
        <v>10.759335999999999</v>
      </c>
      <c r="C4">
        <v>93.519388000000006</v>
      </c>
      <c r="D4">
        <v>7.746429</v>
      </c>
      <c r="E4">
        <v>70.957908000000003</v>
      </c>
      <c r="F4">
        <v>11.358316</v>
      </c>
      <c r="G4">
        <v>77.369541000000012</v>
      </c>
      <c r="H4">
        <v>7.5889290000000003</v>
      </c>
      <c r="K4">
        <f>(12/200)</f>
        <v>0.06</v>
      </c>
      <c r="L4">
        <f>(13/200)</f>
        <v>6.5000000000000002E-2</v>
      </c>
      <c r="M4">
        <f>(17/200)</f>
        <v>8.5000000000000006E-2</v>
      </c>
      <c r="N4">
        <f>(14/200)</f>
        <v>7.0000000000000007E-2</v>
      </c>
      <c r="P4">
        <f>(20/200)</f>
        <v>0.1</v>
      </c>
      <c r="Q4">
        <f>(21/200)</f>
        <v>0.105</v>
      </c>
      <c r="R4">
        <f>(18/200)</f>
        <v>0.09</v>
      </c>
      <c r="S4">
        <f>(20/200)</f>
        <v>0.1</v>
      </c>
      <c r="U4">
        <f>0.06+0.1</f>
        <v>0.16</v>
      </c>
      <c r="V4">
        <f>0.065+0.105</f>
        <v>0.16999999999999998</v>
      </c>
      <c r="W4">
        <f>0.085+0.09</f>
        <v>0.17499999999999999</v>
      </c>
      <c r="X4">
        <f>0.07+0.1</f>
        <v>0.17</v>
      </c>
      <c r="Z4">
        <f>SQRT((ABS($A$5-$A$4)^2+(ABS($B$5-$B$4)^2)))</f>
        <v>15.219804219234398</v>
      </c>
      <c r="AA4">
        <f>SQRT((ABS($C$5-$C$4)^2+(ABS($D$5-$D$4)^2)))</f>
        <v>16.116568686557642</v>
      </c>
      <c r="AB4">
        <f>SQRT((ABS($E$5-$E$4)^2+(ABS($F$5-$F$4)^2)))</f>
        <v>13.361639353687254</v>
      </c>
      <c r="AC4">
        <f>SQRT((ABS($G$5-$G$4)^2+(ABS($H$5-$H$4)^2)))</f>
        <v>14.225469613485688</v>
      </c>
      <c r="AJ4">
        <f>1/0.16</f>
        <v>6.25</v>
      </c>
      <c r="AK4">
        <f>1/0.17</f>
        <v>5.8823529411764701</v>
      </c>
      <c r="AL4">
        <f>1/0.175</f>
        <v>5.7142857142857144</v>
      </c>
      <c r="AM4">
        <f>1/0.17</f>
        <v>5.8823529411764701</v>
      </c>
      <c r="AO4">
        <f t="shared" si="0"/>
        <v>95.123776370214983</v>
      </c>
      <c r="AP4">
        <f t="shared" si="1"/>
        <v>94.803345215044956</v>
      </c>
      <c r="AQ4">
        <f t="shared" si="2"/>
        <v>76.35222487821288</v>
      </c>
      <c r="AR4">
        <f t="shared" si="3"/>
        <v>83.679233020504043</v>
      </c>
      <c r="AT4">
        <f>SUM(Z:AC)</f>
        <v>2472.0324409298155</v>
      </c>
      <c r="AV4">
        <f>((0.06/0.16)*100)</f>
        <v>37.5</v>
      </c>
      <c r="AW4">
        <f>((0.065/0.17)*100)</f>
        <v>38.235294117647058</v>
      </c>
      <c r="AX4">
        <f>((0.085/0.175)*100)</f>
        <v>48.571428571428577</v>
      </c>
      <c r="AY4">
        <f>((0.07/0.17)*100)</f>
        <v>41.176470588235297</v>
      </c>
      <c r="BA4">
        <f>((0.1/0.16)*100)</f>
        <v>62.5</v>
      </c>
      <c r="BB4">
        <f>((0.105/0.17)*100)</f>
        <v>61.764705882352935</v>
      </c>
      <c r="BC4">
        <f>((0.09/0.175)*100)</f>
        <v>51.428571428571438</v>
      </c>
      <c r="BD4">
        <f>((0.1/0.17)*100)</f>
        <v>58.82352941176471</v>
      </c>
      <c r="BF4">
        <f>ABS($B$4-$D$4)</f>
        <v>3.0129069999999993</v>
      </c>
      <c r="BG4">
        <f>ABS($F$4-$H$4)</f>
        <v>3.769387</v>
      </c>
      <c r="BL4">
        <f>SQRT((ABS($A$4-$E$5)^2+(ABS($B$4-$F$5)^2)))</f>
        <v>1.6887704077369421</v>
      </c>
      <c r="BM4">
        <f>SQRT((ABS($C$4-$G$5)^2+(ABS($D$4-$H$5)^2)))</f>
        <v>1.9619340709300179</v>
      </c>
      <c r="BO4">
        <f>SQRT((ABS($A$4-$G$4)^2+(ABS($B$4-$H$4)^2)))</f>
        <v>8.6845852196678806</v>
      </c>
      <c r="BP4">
        <f>SQRT((ABS($C$4-$E$5)^2+(ABS($D$4-$F$5)^2)))</f>
        <v>10.147568407639589</v>
      </c>
      <c r="BR4">
        <f>DEGREES(ACOS((7.43756116495575^2+13.3616393536873^2-8.21649090496874^2)/(2*7.43756116495575*13.3616393536873)))</f>
        <v>33.18522718396548</v>
      </c>
      <c r="BS4">
        <f>DEGREES(ACOS((9.76061761486557^2+17.3818207882742^2-11.0208827110214^2)/(2*9.76061761486557*17.3818207882742)))</f>
        <v>35.588243192030617</v>
      </c>
      <c r="BU4">
        <v>12</v>
      </c>
      <c r="BV4">
        <v>0</v>
      </c>
      <c r="BW4">
        <v>5</v>
      </c>
      <c r="BX4">
        <v>4</v>
      </c>
      <c r="BY4">
        <v>13</v>
      </c>
      <c r="BZ4">
        <v>0</v>
      </c>
      <c r="CA4">
        <v>5</v>
      </c>
      <c r="CB4">
        <v>4</v>
      </c>
      <c r="CC4">
        <v>17</v>
      </c>
      <c r="CD4">
        <v>5</v>
      </c>
      <c r="CE4">
        <v>9</v>
      </c>
      <c r="CF4">
        <v>0</v>
      </c>
      <c r="CG4">
        <v>14</v>
      </c>
      <c r="CH4">
        <v>4</v>
      </c>
      <c r="CI4">
        <v>4</v>
      </c>
      <c r="CJ4">
        <v>0</v>
      </c>
      <c r="CL4">
        <v>20</v>
      </c>
      <c r="CM4">
        <v>7</v>
      </c>
      <c r="CN4">
        <v>8</v>
      </c>
      <c r="CO4">
        <v>12</v>
      </c>
      <c r="CP4">
        <v>21</v>
      </c>
      <c r="CQ4">
        <v>9</v>
      </c>
      <c r="CR4">
        <v>13</v>
      </c>
      <c r="CS4">
        <v>11</v>
      </c>
      <c r="CT4">
        <v>18</v>
      </c>
      <c r="CU4">
        <v>8</v>
      </c>
      <c r="CV4">
        <v>14</v>
      </c>
      <c r="CW4">
        <v>6</v>
      </c>
      <c r="CX4">
        <v>20</v>
      </c>
      <c r="CY4">
        <v>12</v>
      </c>
      <c r="CZ4">
        <v>11</v>
      </c>
      <c r="DA4">
        <v>3</v>
      </c>
      <c r="DC4">
        <f>((0/12)*100)</f>
        <v>0</v>
      </c>
      <c r="DD4">
        <f>((5/12)*100)</f>
        <v>41.666666666666671</v>
      </c>
      <c r="DE4">
        <f>((4/12)*100)</f>
        <v>33.333333333333329</v>
      </c>
      <c r="DF4">
        <f>((0/13)*100)</f>
        <v>0</v>
      </c>
      <c r="DG4">
        <f>((5/13)*100)</f>
        <v>38.461538461538467</v>
      </c>
      <c r="DH4">
        <f>((4/13)*100)</f>
        <v>30.76923076923077</v>
      </c>
      <c r="DI4">
        <f>((5/17)*100)</f>
        <v>29.411764705882355</v>
      </c>
      <c r="DJ4">
        <f>((9/17)*100)</f>
        <v>52.941176470588239</v>
      </c>
      <c r="DK4">
        <f>((0/17)*100)</f>
        <v>0</v>
      </c>
      <c r="DL4">
        <f>((4/14)*100)</f>
        <v>28.571428571428569</v>
      </c>
      <c r="DM4">
        <f>((4/14)*100)</f>
        <v>28.571428571428569</v>
      </c>
      <c r="DN4">
        <f>((0/14)*100)</f>
        <v>0</v>
      </c>
      <c r="DP4">
        <f>((7/20)*100)</f>
        <v>35</v>
      </c>
      <c r="DQ4">
        <f>((8/20)*100)</f>
        <v>40</v>
      </c>
      <c r="DR4">
        <f>((12/20)*100)</f>
        <v>60</v>
      </c>
      <c r="DS4">
        <f>((9/21)*100)</f>
        <v>42.857142857142854</v>
      </c>
      <c r="DT4">
        <f>((13/21)*100)</f>
        <v>61.904761904761905</v>
      </c>
      <c r="DU4">
        <f>((11/21)*100)</f>
        <v>52.380952380952387</v>
      </c>
      <c r="DV4">
        <f>((8/18)*100)</f>
        <v>44.444444444444443</v>
      </c>
      <c r="DW4">
        <f>((14/18)*100)</f>
        <v>77.777777777777786</v>
      </c>
      <c r="DX4">
        <f>((6/18)*100)</f>
        <v>33.333333333333329</v>
      </c>
      <c r="DY4">
        <f>((12/20)*100)</f>
        <v>60</v>
      </c>
      <c r="DZ4">
        <f>((11/20)*100)</f>
        <v>55.000000000000007</v>
      </c>
      <c r="EA4">
        <f>((3/20)*100)</f>
        <v>15</v>
      </c>
    </row>
    <row r="5" spans="1:131" x14ac:dyDescent="0.25">
      <c r="A5">
        <v>100.65291000000001</v>
      </c>
      <c r="B5">
        <v>11.570663</v>
      </c>
      <c r="C5">
        <v>109.63443900000001</v>
      </c>
      <c r="D5">
        <v>7.9676020000000003</v>
      </c>
      <c r="E5">
        <v>84.304338000000001</v>
      </c>
      <c r="F5">
        <v>11.995664</v>
      </c>
      <c r="G5">
        <v>91.593367999999998</v>
      </c>
      <c r="H5">
        <v>7.3727549999999997</v>
      </c>
      <c r="K5">
        <f>(14/200)</f>
        <v>7.0000000000000007E-2</v>
      </c>
      <c r="L5">
        <f>(14/200)</f>
        <v>7.0000000000000007E-2</v>
      </c>
      <c r="M5">
        <f>(13/200)</f>
        <v>6.5000000000000002E-2</v>
      </c>
      <c r="N5">
        <f>(14/200)</f>
        <v>7.0000000000000007E-2</v>
      </c>
      <c r="P5">
        <f>(21/200)</f>
        <v>0.105</v>
      </c>
      <c r="Q5">
        <f>(20/200)</f>
        <v>0.1</v>
      </c>
      <c r="R5">
        <f>(21/200)</f>
        <v>0.105</v>
      </c>
      <c r="S5">
        <f>(20/200)</f>
        <v>0.1</v>
      </c>
      <c r="U5">
        <f>0.07+0.105</f>
        <v>0.17499999999999999</v>
      </c>
      <c r="V5">
        <f>0.07+0.1</f>
        <v>0.17</v>
      </c>
      <c r="W5">
        <f>0.065+0.105</f>
        <v>0.16999999999999998</v>
      </c>
      <c r="X5">
        <f>0.07+0.1</f>
        <v>0.17</v>
      </c>
      <c r="Z5">
        <f>SQRT((ABS($A$6-$A$5)^2+(ABS($B$6-$B$5)^2)))</f>
        <v>18.151787573576126</v>
      </c>
      <c r="AA5">
        <f>SQRT((ABS($C$6-$C$5)^2+(ABS($D$6-$D$5)^2)))</f>
        <v>16.873061060547951</v>
      </c>
      <c r="AB5">
        <f>SQRT((ABS($E$6-$E$5)^2+(ABS($F$6-$F$5)^2)))</f>
        <v>15.4678197465797</v>
      </c>
      <c r="AC5">
        <f>SQRT((ABS($G$6-$G$5)^2+(ABS($H$6-$H$5)^2)))</f>
        <v>17.381820788274233</v>
      </c>
      <c r="AJ5">
        <f>1/0.175</f>
        <v>5.7142857142857144</v>
      </c>
      <c r="AK5">
        <f>1/0.17</f>
        <v>5.8823529411764701</v>
      </c>
      <c r="AL5">
        <f>1/0.17</f>
        <v>5.8823529411764701</v>
      </c>
      <c r="AM5">
        <f>1/0.17</f>
        <v>5.8823529411764701</v>
      </c>
      <c r="AO5">
        <f t="shared" si="0"/>
        <v>103.72450042043501</v>
      </c>
      <c r="AP5">
        <f t="shared" si="1"/>
        <v>99.253300356164402</v>
      </c>
      <c r="AQ5">
        <f t="shared" si="2"/>
        <v>90.987174979880592</v>
      </c>
      <c r="AR5">
        <f t="shared" si="3"/>
        <v>102.24600463690724</v>
      </c>
      <c r="AT5" t="s">
        <v>318</v>
      </c>
      <c r="AV5">
        <f>((0.07/0.175)*100)</f>
        <v>40.000000000000007</v>
      </c>
      <c r="AW5">
        <f>((0.07/0.17)*100)</f>
        <v>41.176470588235297</v>
      </c>
      <c r="AX5">
        <f>((0.065/0.17)*100)</f>
        <v>38.235294117647058</v>
      </c>
      <c r="AY5">
        <f>((0.07/0.17)*100)</f>
        <v>41.176470588235297</v>
      </c>
      <c r="BA5">
        <f>((0.105/0.175)*100)</f>
        <v>60</v>
      </c>
      <c r="BB5">
        <f>((0.1/0.17)*100)</f>
        <v>58.82352941176471</v>
      </c>
      <c r="BC5">
        <f>((0.105/0.17)*100)</f>
        <v>61.764705882352935</v>
      </c>
      <c r="BD5">
        <f>((0.1/0.17)*100)</f>
        <v>58.82352941176471</v>
      </c>
      <c r="BF5">
        <f>ABS($B$5-$D$5)</f>
        <v>3.6030609999999994</v>
      </c>
      <c r="BG5">
        <f>ABS($F$5-$H$5)</f>
        <v>4.6229089999999999</v>
      </c>
      <c r="BL5">
        <f>SQRT((ABS($A$5-$E$6)^2+(ABS($B$5-$F$6)^2)))</f>
        <v>1.4634305286702252</v>
      </c>
      <c r="BM5">
        <f>SQRT((ABS($C$5-$G$6)^2+(ABS($D$5-$H$6)^2)))</f>
        <v>1.4644094143442297</v>
      </c>
      <c r="BO5">
        <f>SQRT((ABS($A$5-$G$5)^2+(ABS($B$5-$H$5)^2)))</f>
        <v>9.9848752033377028</v>
      </c>
      <c r="BP5">
        <f>SQRT((ABS($C$5-$E$6)^2+(ABS($D$5-$F$6)^2)))</f>
        <v>10.965825474296148</v>
      </c>
      <c r="BR5">
        <f>DEGREES(ACOS((8.63141042722341^2+15.4678197465797^2-9.76061761486557^2)/(2*8.63141042722341*15.4678197465797)))</f>
        <v>35.090978837655122</v>
      </c>
      <c r="BS5">
        <f>DEGREES(ACOS((8.79627214588914^2+16.3167241798671^2-10.2371387534184^2)/(2*8.79627214588914*16.3167241798671)))</f>
        <v>33.701363141677639</v>
      </c>
      <c r="BU5">
        <v>14</v>
      </c>
      <c r="BV5">
        <v>0</v>
      </c>
      <c r="BW5">
        <v>6</v>
      </c>
      <c r="BX5">
        <v>5</v>
      </c>
      <c r="BY5">
        <v>14</v>
      </c>
      <c r="BZ5">
        <v>0</v>
      </c>
      <c r="CA5">
        <v>6</v>
      </c>
      <c r="CB5">
        <v>5</v>
      </c>
      <c r="CC5">
        <v>13</v>
      </c>
      <c r="CD5">
        <v>6</v>
      </c>
      <c r="CE5">
        <v>5</v>
      </c>
      <c r="CF5">
        <v>0</v>
      </c>
      <c r="CG5">
        <v>14</v>
      </c>
      <c r="CH5">
        <v>5</v>
      </c>
      <c r="CI5">
        <v>5</v>
      </c>
      <c r="CJ5">
        <v>0</v>
      </c>
      <c r="CL5">
        <v>21</v>
      </c>
      <c r="CM5">
        <v>8</v>
      </c>
      <c r="CN5">
        <v>14</v>
      </c>
      <c r="CO5">
        <v>11</v>
      </c>
      <c r="CP5">
        <v>20</v>
      </c>
      <c r="CQ5">
        <v>6</v>
      </c>
      <c r="CR5">
        <v>12</v>
      </c>
      <c r="CS5">
        <v>11</v>
      </c>
      <c r="CT5">
        <v>21</v>
      </c>
      <c r="CU5">
        <v>14</v>
      </c>
      <c r="CV5">
        <v>13</v>
      </c>
      <c r="CW5">
        <v>7</v>
      </c>
      <c r="CX5">
        <v>20</v>
      </c>
      <c r="CY5">
        <v>11</v>
      </c>
      <c r="CZ5">
        <v>11</v>
      </c>
      <c r="DA5">
        <v>7</v>
      </c>
      <c r="DC5">
        <f>((0/14)*100)</f>
        <v>0</v>
      </c>
      <c r="DD5">
        <f>((6/14)*100)</f>
        <v>42.857142857142854</v>
      </c>
      <c r="DE5">
        <f>((5/14)*100)</f>
        <v>35.714285714285715</v>
      </c>
      <c r="DF5">
        <f>((0/14)*100)</f>
        <v>0</v>
      </c>
      <c r="DG5">
        <f>((6/14)*100)</f>
        <v>42.857142857142854</v>
      </c>
      <c r="DH5">
        <f>((5/14)*100)</f>
        <v>35.714285714285715</v>
      </c>
      <c r="DI5">
        <f>((6/13)*100)</f>
        <v>46.153846153846153</v>
      </c>
      <c r="DJ5">
        <f>((5/13)*100)</f>
        <v>38.461538461538467</v>
      </c>
      <c r="DK5">
        <f>((0/13)*100)</f>
        <v>0</v>
      </c>
      <c r="DL5">
        <f>((5/14)*100)</f>
        <v>35.714285714285715</v>
      </c>
      <c r="DM5">
        <f>((5/14)*100)</f>
        <v>35.714285714285715</v>
      </c>
      <c r="DN5">
        <f>((0/14)*100)</f>
        <v>0</v>
      </c>
      <c r="DP5">
        <f>((8/21)*100)</f>
        <v>38.095238095238095</v>
      </c>
      <c r="DQ5">
        <f>((14/21)*100)</f>
        <v>66.666666666666657</v>
      </c>
      <c r="DR5">
        <f>((11/21)*100)</f>
        <v>52.380952380952387</v>
      </c>
      <c r="DS5">
        <f>((6/20)*100)</f>
        <v>30</v>
      </c>
      <c r="DT5">
        <f>((12/20)*100)</f>
        <v>60</v>
      </c>
      <c r="DU5">
        <f>((11/20)*100)</f>
        <v>55.000000000000007</v>
      </c>
      <c r="DV5">
        <f>((14/21)*100)</f>
        <v>66.666666666666657</v>
      </c>
      <c r="DW5">
        <f>((13/21)*100)</f>
        <v>61.904761904761905</v>
      </c>
      <c r="DX5">
        <f>((7/21)*100)</f>
        <v>33.333333333333329</v>
      </c>
      <c r="DY5">
        <f>((11/20)*100)</f>
        <v>55.000000000000007</v>
      </c>
      <c r="DZ5">
        <f>((11/20)*100)</f>
        <v>55.000000000000007</v>
      </c>
      <c r="EA5">
        <f>((7/20)*100)</f>
        <v>35</v>
      </c>
    </row>
    <row r="6" spans="1:131" x14ac:dyDescent="0.25">
      <c r="A6">
        <v>118.689798</v>
      </c>
      <c r="B6">
        <v>9.5315300000000001</v>
      </c>
      <c r="C6">
        <v>126.442915</v>
      </c>
      <c r="D6">
        <v>6.4927039999999998</v>
      </c>
      <c r="E6">
        <v>99.754897999999997</v>
      </c>
      <c r="F6">
        <v>12.726172999999999</v>
      </c>
      <c r="G6">
        <v>108.96086700000001</v>
      </c>
      <c r="H6">
        <v>6.6672960000000003</v>
      </c>
      <c r="K6">
        <f>(15/200)</f>
        <v>7.4999999999999997E-2</v>
      </c>
      <c r="L6">
        <f>(12/200)</f>
        <v>0.06</v>
      </c>
      <c r="M6">
        <f>(13/200)</f>
        <v>6.5000000000000002E-2</v>
      </c>
      <c r="N6">
        <f>(14/200)</f>
        <v>7.0000000000000007E-2</v>
      </c>
      <c r="P6">
        <f>(21/200)</f>
        <v>0.105</v>
      </c>
      <c r="Q6">
        <f>(23/200)</f>
        <v>0.115</v>
      </c>
      <c r="R6">
        <f>(20/200)</f>
        <v>0.1</v>
      </c>
      <c r="S6">
        <f>(21/200)</f>
        <v>0.105</v>
      </c>
      <c r="U6">
        <f>0.075+0.105</f>
        <v>0.18</v>
      </c>
      <c r="V6">
        <f>0.06+0.115</f>
        <v>0.17499999999999999</v>
      </c>
      <c r="W6">
        <f>0.065+0.1</f>
        <v>0.16500000000000001</v>
      </c>
      <c r="X6">
        <f>0.07+0.105</f>
        <v>0.17499999999999999</v>
      </c>
      <c r="Z6">
        <f>SQRT((ABS($A$7-$A$6)^2+(ABS($B$7-$B$6)^2)))</f>
        <v>14.866743505655645</v>
      </c>
      <c r="AA6">
        <f>SQRT((ABS($C$7-$C$6)^2+(ABS($D$7-$D$6)^2)))</f>
        <v>24.450873538063902</v>
      </c>
      <c r="AB6">
        <f>SQRT((ABS($E$7-$E$6)^2+(ABS($F$7-$F$6)^2)))</f>
        <v>17.103481148112675</v>
      </c>
      <c r="AC6">
        <f>SQRT((ABS($G$7-$G$6)^2+(ABS($H$7-$H$6)^2)))</f>
        <v>16.316724179867112</v>
      </c>
      <c r="AJ6">
        <f>1/0.18</f>
        <v>5.5555555555555554</v>
      </c>
      <c r="AK6">
        <f>1/0.175</f>
        <v>5.7142857142857144</v>
      </c>
      <c r="AL6">
        <f>1/0.165</f>
        <v>6.0606060606060606</v>
      </c>
      <c r="AM6">
        <f>1/0.175</f>
        <v>5.7142857142857144</v>
      </c>
      <c r="AO6">
        <f t="shared" si="0"/>
        <v>82.593019475864693</v>
      </c>
      <c r="AP6">
        <f t="shared" si="1"/>
        <v>139.71927736036517</v>
      </c>
      <c r="AQ6">
        <f t="shared" si="2"/>
        <v>103.65746150371318</v>
      </c>
      <c r="AR6">
        <f t="shared" si="3"/>
        <v>93.238423884954926</v>
      </c>
      <c r="AT6">
        <f>SUM(U:X)</f>
        <v>29.569999999999983</v>
      </c>
      <c r="AV6">
        <f>((0.075/0.18)*100)</f>
        <v>41.666666666666671</v>
      </c>
      <c r="AW6">
        <f>((0.06/0.175)*100)</f>
        <v>34.285714285714285</v>
      </c>
      <c r="AX6">
        <f>((0.065/0.165)*100)</f>
        <v>39.393939393939391</v>
      </c>
      <c r="AY6">
        <f>((0.07/0.175)*100)</f>
        <v>40.000000000000007</v>
      </c>
      <c r="BA6">
        <f>((0.105/0.18)*100)</f>
        <v>58.333333333333336</v>
      </c>
      <c r="BB6">
        <f>((0.115/0.175)*100)</f>
        <v>65.714285714285722</v>
      </c>
      <c r="BC6">
        <f>((0.1/0.165)*100)</f>
        <v>60.606060606060609</v>
      </c>
      <c r="BD6">
        <f>((0.105/0.175)*100)</f>
        <v>60</v>
      </c>
      <c r="BF6">
        <f>ABS($B$6-$D$6)</f>
        <v>3.0388260000000002</v>
      </c>
      <c r="BG6">
        <f>ABS($F$6-$H$6)</f>
        <v>6.058876999999999</v>
      </c>
      <c r="BL6">
        <f>SQRT((ABS($A$6-$E$7)^2+(ABS($B$6-$F$7)^2)))</f>
        <v>2.3016900315463689</v>
      </c>
      <c r="BM6">
        <f>SQRT((ABS($C$6-$G$7)^2+(ABS($D$6-$H$7)^2)))</f>
        <v>1.9675391137082818</v>
      </c>
      <c r="BO6">
        <f>SQRT((ABS($A$6-$G$6)^2+(ABS($B$6-$H$6)^2)))</f>
        <v>10.141791499016177</v>
      </c>
      <c r="BP6">
        <f>SQRT((ABS($C$6-$E$7)^2+(ABS($D$6-$F$7)^2)))</f>
        <v>10.596201166931509</v>
      </c>
      <c r="BR6">
        <f>DEGREES(ACOS((11.0208827110214^2+17.1034811481127^2-8.79627214588914^2)/(2*11.0208827110214*17.1034811481127)))</f>
        <v>26.760274424378604</v>
      </c>
      <c r="BS6">
        <f>DEGREES(ACOS((7.63105921567827^2+25.0914551954954^2-19.760530027114^2)/(2*7.63105921567827*25.0914551954954)))</f>
        <v>39.064488820027535</v>
      </c>
      <c r="BU6">
        <v>15</v>
      </c>
      <c r="BV6">
        <v>0</v>
      </c>
      <c r="BW6">
        <v>4</v>
      </c>
      <c r="BX6">
        <v>6</v>
      </c>
      <c r="BY6">
        <v>12</v>
      </c>
      <c r="BZ6">
        <v>0</v>
      </c>
      <c r="CA6">
        <v>3</v>
      </c>
      <c r="CB6">
        <v>3</v>
      </c>
      <c r="CC6">
        <v>13</v>
      </c>
      <c r="CD6">
        <v>4</v>
      </c>
      <c r="CE6">
        <v>6</v>
      </c>
      <c r="CF6">
        <v>0</v>
      </c>
      <c r="CG6">
        <v>14</v>
      </c>
      <c r="CH6">
        <v>6</v>
      </c>
      <c r="CI6">
        <v>3</v>
      </c>
      <c r="CJ6">
        <v>0</v>
      </c>
      <c r="CL6">
        <v>21</v>
      </c>
      <c r="CM6">
        <v>7</v>
      </c>
      <c r="CN6">
        <v>12</v>
      </c>
      <c r="CO6">
        <v>12</v>
      </c>
      <c r="CP6">
        <v>23</v>
      </c>
      <c r="CQ6">
        <v>8</v>
      </c>
      <c r="CR6">
        <v>16</v>
      </c>
      <c r="CS6">
        <v>12</v>
      </c>
      <c r="CT6">
        <v>20</v>
      </c>
      <c r="CU6">
        <v>12</v>
      </c>
      <c r="CV6">
        <v>12</v>
      </c>
      <c r="CW6">
        <v>6</v>
      </c>
      <c r="CX6">
        <v>21</v>
      </c>
      <c r="CY6">
        <v>12</v>
      </c>
      <c r="CZ6">
        <v>12</v>
      </c>
      <c r="DA6">
        <v>8</v>
      </c>
      <c r="DC6">
        <f>((0/15)*100)</f>
        <v>0</v>
      </c>
      <c r="DD6">
        <f>((4/15)*100)</f>
        <v>26.666666666666668</v>
      </c>
      <c r="DE6">
        <f>((6/15)*100)</f>
        <v>40</v>
      </c>
      <c r="DF6">
        <f>((0/12)*100)</f>
        <v>0</v>
      </c>
      <c r="DG6">
        <f>((3/12)*100)</f>
        <v>25</v>
      </c>
      <c r="DH6">
        <f>((3/12)*100)</f>
        <v>25</v>
      </c>
      <c r="DI6">
        <f>((4/13)*100)</f>
        <v>30.76923076923077</v>
      </c>
      <c r="DJ6">
        <f>((6/13)*100)</f>
        <v>46.153846153846153</v>
      </c>
      <c r="DK6">
        <f>((0/13)*100)</f>
        <v>0</v>
      </c>
      <c r="DL6">
        <f>((6/14)*100)</f>
        <v>42.857142857142854</v>
      </c>
      <c r="DM6">
        <f>((3/14)*100)</f>
        <v>21.428571428571427</v>
      </c>
      <c r="DN6">
        <f>((0/14)*100)</f>
        <v>0</v>
      </c>
      <c r="DP6">
        <f>((7/21)*100)</f>
        <v>33.333333333333329</v>
      </c>
      <c r="DQ6">
        <f>((12/21)*100)</f>
        <v>57.142857142857139</v>
      </c>
      <c r="DR6">
        <f>((12/21)*100)</f>
        <v>57.142857142857139</v>
      </c>
      <c r="DS6">
        <f>((8/23)*100)</f>
        <v>34.782608695652172</v>
      </c>
      <c r="DT6">
        <f>((16/23)*100)</f>
        <v>69.565217391304344</v>
      </c>
      <c r="DU6">
        <f>((12/23)*100)</f>
        <v>52.173913043478258</v>
      </c>
      <c r="DV6">
        <f>((12/20)*100)</f>
        <v>60</v>
      </c>
      <c r="DW6">
        <f>((12/20)*100)</f>
        <v>60</v>
      </c>
      <c r="DX6">
        <f>((6/20)*100)</f>
        <v>30</v>
      </c>
      <c r="DY6">
        <f>((12/21)*100)</f>
        <v>57.142857142857139</v>
      </c>
      <c r="DZ6">
        <f>((12/21)*100)</f>
        <v>57.142857142857139</v>
      </c>
      <c r="EA6">
        <f>((8/21)*100)</f>
        <v>38.095238095238095</v>
      </c>
    </row>
    <row r="7" spans="1:131" x14ac:dyDescent="0.25">
      <c r="A7">
        <v>133.54847100000001</v>
      </c>
      <c r="B7">
        <v>9.0417349999999992</v>
      </c>
      <c r="C7">
        <v>150.88437999999999</v>
      </c>
      <c r="D7">
        <v>7.170941</v>
      </c>
      <c r="E7">
        <v>116.74535600000002</v>
      </c>
      <c r="F7">
        <v>10.763164</v>
      </c>
      <c r="G7">
        <v>125.18969100000001</v>
      </c>
      <c r="H7">
        <v>4.9759180000000001</v>
      </c>
      <c r="K7">
        <f>(12/200)</f>
        <v>0.06</v>
      </c>
      <c r="L7">
        <f>(13/200)</f>
        <v>6.5000000000000002E-2</v>
      </c>
      <c r="M7">
        <f>(12/200)</f>
        <v>0.06</v>
      </c>
      <c r="N7">
        <f>(12/200)</f>
        <v>0.06</v>
      </c>
      <c r="P7">
        <f>(23/200)</f>
        <v>0.115</v>
      </c>
      <c r="Q7">
        <f>(23/200)</f>
        <v>0.115</v>
      </c>
      <c r="R7">
        <f>(25/200)</f>
        <v>0.125</v>
      </c>
      <c r="S7">
        <f>(26/200)</f>
        <v>0.13</v>
      </c>
      <c r="U7">
        <f>0.06+0.115</f>
        <v>0.17499999999999999</v>
      </c>
      <c r="V7">
        <f>0.065+0.115</f>
        <v>0.18</v>
      </c>
      <c r="W7">
        <f>0.06+0.125</f>
        <v>0.185</v>
      </c>
      <c r="X7">
        <f>0.06+0.13</f>
        <v>0.19</v>
      </c>
      <c r="Z7">
        <f>SQRT((ABS($A$8-$A$7)^2+(ABS($B$8-$B$7)^2)))</f>
        <v>22.551746673271239</v>
      </c>
      <c r="AA7">
        <f>SQRT((ABS($C$8-$C$7)^2+(ABS($D$8-$D$7)^2)))</f>
        <v>10.484186350327473</v>
      </c>
      <c r="AB7">
        <f>SQRT((ABS($E$8-$E$7)^2+(ABS($F$8-$F$7)^2)))</f>
        <v>13.986461403661504</v>
      </c>
      <c r="AC7">
        <f>SQRT((ABS($G$8-$G$7)^2+(ABS($H$8-$H$7)^2)))</f>
        <v>25.091455195495421</v>
      </c>
      <c r="AJ7">
        <f>1/0.175</f>
        <v>5.7142857142857144</v>
      </c>
      <c r="AK7">
        <f>1/0.18</f>
        <v>5.5555555555555554</v>
      </c>
      <c r="AL7">
        <f>1/0.185</f>
        <v>5.4054054054054053</v>
      </c>
      <c r="AM7">
        <f>1/0.19</f>
        <v>5.2631578947368425</v>
      </c>
      <c r="AO7">
        <f t="shared" si="0"/>
        <v>128.86712384726422</v>
      </c>
      <c r="AP7">
        <f t="shared" si="1"/>
        <v>58.245479724041516</v>
      </c>
      <c r="AQ7">
        <f t="shared" si="2"/>
        <v>75.602494073845975</v>
      </c>
      <c r="AR7">
        <f t="shared" si="3"/>
        <v>132.06029050260747</v>
      </c>
      <c r="AV7">
        <f>((0.06/0.175)*100)</f>
        <v>34.285714285714285</v>
      </c>
      <c r="AW7">
        <f>((0.065/0.18)*100)</f>
        <v>36.111111111111114</v>
      </c>
      <c r="AX7">
        <f>((0.06/0.185)*100)</f>
        <v>32.432432432432435</v>
      </c>
      <c r="AY7">
        <f>((0.06/0.19)*100)</f>
        <v>31.578947368421051</v>
      </c>
      <c r="BA7">
        <f>((0.115/0.175)*100)</f>
        <v>65.714285714285722</v>
      </c>
      <c r="BB7">
        <f>((0.115/0.18)*100)</f>
        <v>63.888888888888893</v>
      </c>
      <c r="BC7">
        <f>((0.125/0.185)*100)</f>
        <v>67.567567567567565</v>
      </c>
      <c r="BD7">
        <f>((0.13/0.19)*100)</f>
        <v>68.421052631578945</v>
      </c>
      <c r="BF7">
        <f>ABS($B$7-$D$7)</f>
        <v>1.8707939999999992</v>
      </c>
      <c r="BG7">
        <f>ABS($F$7-$H$7)</f>
        <v>5.7872459999999997</v>
      </c>
      <c r="BL7">
        <f>SQRT((ABS($A$7-$E$8)^2+(ABS($B$7-$F$8)^2)))</f>
        <v>3.0672217550325507</v>
      </c>
      <c r="BM7">
        <f>SQRT((ABS($C$7-$G$8)^2+(ABS($D$7-$H$8)^2)))</f>
        <v>0.72031234114096288</v>
      </c>
      <c r="BO7">
        <f>SQRT((ABS($A$7-$G$7)^2+(ABS($B$7-$H$7)^2)))</f>
        <v>9.2951638482540435</v>
      </c>
      <c r="BP7">
        <f>SQRT((ABS($C$7-$E$8)^2+(ABS($D$7-$F$8)^2)))</f>
        <v>20.393724194734641</v>
      </c>
      <c r="BR7">
        <f>DEGREES(ACOS((10.2371387534184^2+13.9864614036615^2-7.63105921567827^2)/(2*10.2371387534184*13.9864614036615)))</f>
        <v>32.249193134644912</v>
      </c>
      <c r="BS7">
        <f>DEGREES(ACOS((5.94584302256459^2+11.7874646257363^2-7.99005126261709^2)/(2*5.94584302256459*11.7874646257363)))</f>
        <v>38.000825861389067</v>
      </c>
      <c r="BU7">
        <v>12</v>
      </c>
      <c r="BV7">
        <v>0</v>
      </c>
      <c r="BW7">
        <v>3</v>
      </c>
      <c r="BX7">
        <v>1</v>
      </c>
      <c r="BY7">
        <v>13</v>
      </c>
      <c r="BZ7">
        <v>0</v>
      </c>
      <c r="CA7">
        <v>2</v>
      </c>
      <c r="CB7">
        <v>6</v>
      </c>
      <c r="CC7">
        <v>12</v>
      </c>
      <c r="CD7">
        <v>3</v>
      </c>
      <c r="CE7">
        <v>3</v>
      </c>
      <c r="CF7">
        <v>0</v>
      </c>
      <c r="CG7">
        <v>12</v>
      </c>
      <c r="CH7">
        <v>1</v>
      </c>
      <c r="CI7">
        <v>6</v>
      </c>
      <c r="CJ7">
        <v>0</v>
      </c>
      <c r="CL7">
        <v>23</v>
      </c>
      <c r="CM7">
        <v>11</v>
      </c>
      <c r="CN7">
        <v>14</v>
      </c>
      <c r="CO7">
        <v>15</v>
      </c>
      <c r="CP7">
        <v>23</v>
      </c>
      <c r="CQ7">
        <v>11</v>
      </c>
      <c r="CR7">
        <v>14</v>
      </c>
      <c r="CS7">
        <v>17</v>
      </c>
      <c r="CT7">
        <v>25</v>
      </c>
      <c r="CU7">
        <v>14</v>
      </c>
      <c r="CV7">
        <v>16</v>
      </c>
      <c r="CW7">
        <v>11</v>
      </c>
      <c r="CX7">
        <v>26</v>
      </c>
      <c r="CY7">
        <v>15</v>
      </c>
      <c r="CZ7">
        <v>17</v>
      </c>
      <c r="DA7">
        <v>14</v>
      </c>
      <c r="DC7">
        <f>((0/12)*100)</f>
        <v>0</v>
      </c>
      <c r="DD7">
        <f>((3/12)*100)</f>
        <v>25</v>
      </c>
      <c r="DE7">
        <f>((1/12)*100)</f>
        <v>8.3333333333333321</v>
      </c>
      <c r="DF7">
        <f>((0/13)*100)</f>
        <v>0</v>
      </c>
      <c r="DG7">
        <f>((2/13)*100)</f>
        <v>15.384615384615385</v>
      </c>
      <c r="DH7">
        <f>((6/13)*100)</f>
        <v>46.153846153846153</v>
      </c>
      <c r="DI7">
        <f>((3/12)*100)</f>
        <v>25</v>
      </c>
      <c r="DJ7">
        <f>((3/12)*100)</f>
        <v>25</v>
      </c>
      <c r="DK7">
        <f>((0/12)*100)</f>
        <v>0</v>
      </c>
      <c r="DL7">
        <f>((1/12)*100)</f>
        <v>8.3333333333333321</v>
      </c>
      <c r="DM7">
        <f>((6/12)*100)</f>
        <v>50</v>
      </c>
      <c r="DN7">
        <f>((0/12)*100)</f>
        <v>0</v>
      </c>
      <c r="DP7">
        <f>((11/23)*100)</f>
        <v>47.826086956521742</v>
      </c>
      <c r="DQ7">
        <f>((14/23)*100)</f>
        <v>60.869565217391312</v>
      </c>
      <c r="DR7">
        <f>((15/23)*100)</f>
        <v>65.217391304347828</v>
      </c>
      <c r="DS7">
        <f>((11/23)*100)</f>
        <v>47.826086956521742</v>
      </c>
      <c r="DT7">
        <f>((14/23)*100)</f>
        <v>60.869565217391312</v>
      </c>
      <c r="DU7">
        <f>((17/23)*100)</f>
        <v>73.91304347826086</v>
      </c>
      <c r="DV7">
        <f>((14/25)*100)</f>
        <v>56.000000000000007</v>
      </c>
      <c r="DW7">
        <f>((16/25)*100)</f>
        <v>64</v>
      </c>
      <c r="DX7">
        <f>((11/25)*100)</f>
        <v>44</v>
      </c>
      <c r="DY7">
        <f>((15/26)*100)</f>
        <v>57.692307692307686</v>
      </c>
      <c r="DZ7">
        <f>((17/26)*100)</f>
        <v>65.384615384615387</v>
      </c>
      <c r="EA7">
        <f>((14/26)*100)</f>
        <v>53.846153846153847</v>
      </c>
    </row>
    <row r="8" spans="1:131" x14ac:dyDescent="0.25">
      <c r="A8">
        <v>156.08996999999999</v>
      </c>
      <c r="B8">
        <v>9.7215150000000001</v>
      </c>
      <c r="C8">
        <v>161.32730799999999</v>
      </c>
      <c r="D8">
        <v>6.2417379999999998</v>
      </c>
      <c r="E8">
        <v>130.72173900000001</v>
      </c>
      <c r="F8">
        <v>10.232296</v>
      </c>
      <c r="G8">
        <v>150.20476400000001</v>
      </c>
      <c r="H8">
        <v>6.9322530000000002</v>
      </c>
      <c r="K8">
        <f>(15/200)</f>
        <v>7.4999999999999997E-2</v>
      </c>
      <c r="L8">
        <f>(14/200)</f>
        <v>7.0000000000000007E-2</v>
      </c>
      <c r="M8">
        <f>(13/200)</f>
        <v>6.5000000000000002E-2</v>
      </c>
      <c r="N8">
        <f>(14/200)</f>
        <v>7.0000000000000007E-2</v>
      </c>
      <c r="P8">
        <f>(23/200)</f>
        <v>0.115</v>
      </c>
      <c r="Q8">
        <f>(23/200)</f>
        <v>0.115</v>
      </c>
      <c r="R8">
        <f>(25/200)</f>
        <v>0.125</v>
      </c>
      <c r="S8">
        <f>(23/200)</f>
        <v>0.115</v>
      </c>
      <c r="U8">
        <f>0.075+0.115</f>
        <v>0.19</v>
      </c>
      <c r="V8">
        <f>0.07+0.115</f>
        <v>0.185</v>
      </c>
      <c r="W8">
        <f>0.065+0.125</f>
        <v>0.19</v>
      </c>
      <c r="X8">
        <f>0.07+0.115</f>
        <v>0.185</v>
      </c>
      <c r="Z8">
        <f>SQRT((ABS($A$9-$A$8)^2+(ABS($B$9-$B$8)^2)))</f>
        <v>12.860392856380781</v>
      </c>
      <c r="AA8">
        <f>SQRT((ABS($C$9-$C$8)^2+(ABS($D$9-$D$8)^2)))</f>
        <v>14.997450759076667</v>
      </c>
      <c r="AB8">
        <f>SQRT((ABS($E$9-$E$8)^2+(ABS($F$9-$F$8)^2)))</f>
        <v>24.649798140358268</v>
      </c>
      <c r="AC8">
        <f>SQRT((ABS($G$9-$G$8)^2+(ABS($H$9-$H$8)^2)))</f>
        <v>11.787464625736312</v>
      </c>
      <c r="AJ8">
        <f>1/0.19</f>
        <v>5.2631578947368425</v>
      </c>
      <c r="AK8">
        <f>1/0.185</f>
        <v>5.4054054054054053</v>
      </c>
      <c r="AL8">
        <f>1/0.19</f>
        <v>5.2631578947368425</v>
      </c>
      <c r="AM8">
        <f>1/0.185</f>
        <v>5.4054054054054053</v>
      </c>
      <c r="AO8">
        <f t="shared" si="0"/>
        <v>67.686278191477797</v>
      </c>
      <c r="AP8">
        <f t="shared" si="1"/>
        <v>81.067301400414422</v>
      </c>
      <c r="AQ8">
        <f t="shared" si="2"/>
        <v>129.73577968609615</v>
      </c>
      <c r="AR8">
        <f t="shared" si="3"/>
        <v>63.716025003980072</v>
      </c>
      <c r="AV8">
        <f>((0.075/0.19)*100)</f>
        <v>39.473684210526315</v>
      </c>
      <c r="AW8">
        <f>((0.07/0.185)*100)</f>
        <v>37.837837837837839</v>
      </c>
      <c r="AX8">
        <f>((0.065/0.19)*100)</f>
        <v>34.210526315789473</v>
      </c>
      <c r="AY8">
        <f>((0.07/0.185)*100)</f>
        <v>37.837837837837839</v>
      </c>
      <c r="BA8">
        <f>((0.115/0.19)*100)</f>
        <v>60.526315789473685</v>
      </c>
      <c r="BB8">
        <f>((0.115/0.185)*100)</f>
        <v>62.162162162162161</v>
      </c>
      <c r="BC8">
        <f>((0.125/0.19)*100)</f>
        <v>65.789473684210535</v>
      </c>
      <c r="BD8">
        <f>((0.115/0.185)*100)</f>
        <v>62.162162162162161</v>
      </c>
      <c r="BF8">
        <f>ABS($B$8-$D$8)</f>
        <v>3.4797770000000003</v>
      </c>
      <c r="BG8">
        <f>ABS($F$8-$H$8)</f>
        <v>3.3000429999999996</v>
      </c>
      <c r="BL8">
        <f>SQRT((ABS($A$8-$E$9)^2+(ABS($B$8-$F$9)^2)))</f>
        <v>0.73797599626273225</v>
      </c>
      <c r="BM8">
        <f>SQRT((ABS($C$8-$G$9)^2+(ABS($D$8-$H$9)^2)))</f>
        <v>1.1454463552388736</v>
      </c>
      <c r="BO8">
        <f>SQRT((ABS($A$8-$G$8)^2+(ABS($B$8-$H$8)^2)))</f>
        <v>6.512728473311304</v>
      </c>
      <c r="BP8">
        <f>SQRT((ABS($C$8-$E$9)^2+(ABS($D$8-$F$9)^2)))</f>
        <v>6.9807916621945321</v>
      </c>
      <c r="BR8">
        <f>DEGREES(ACOS((19.760530027114^2+24.6497981403583^2-5.94584302256459^2)/(2*19.760530027114*24.6497981403583)))</f>
        <v>8.7924458960176075</v>
      </c>
      <c r="BS8">
        <f>DEGREES(ACOS((7.77002895530794^2+14.7291592711393^2-9.00571908893084^2)/(2*7.77002895530794*14.7291592711393)))</f>
        <v>30.990385726622641</v>
      </c>
      <c r="BU8">
        <v>15</v>
      </c>
      <c r="BV8">
        <v>0</v>
      </c>
      <c r="BW8">
        <v>6</v>
      </c>
      <c r="BX8">
        <v>4</v>
      </c>
      <c r="BY8">
        <v>14</v>
      </c>
      <c r="BZ8">
        <v>0</v>
      </c>
      <c r="CA8">
        <v>2</v>
      </c>
      <c r="CB8">
        <v>7</v>
      </c>
      <c r="CC8">
        <v>13</v>
      </c>
      <c r="CD8">
        <v>6</v>
      </c>
      <c r="CE8">
        <v>2</v>
      </c>
      <c r="CF8">
        <v>0</v>
      </c>
      <c r="CG8">
        <v>14</v>
      </c>
      <c r="CH8">
        <v>4</v>
      </c>
      <c r="CI8">
        <v>7</v>
      </c>
      <c r="CJ8">
        <v>0</v>
      </c>
      <c r="CL8">
        <v>23</v>
      </c>
      <c r="CM8">
        <v>10</v>
      </c>
      <c r="CN8">
        <v>16</v>
      </c>
      <c r="CO8">
        <v>12</v>
      </c>
      <c r="CP8">
        <v>23</v>
      </c>
      <c r="CQ8">
        <v>8</v>
      </c>
      <c r="CR8">
        <v>12</v>
      </c>
      <c r="CS8">
        <v>16</v>
      </c>
      <c r="CT8">
        <v>25</v>
      </c>
      <c r="CU8">
        <v>16</v>
      </c>
      <c r="CV8">
        <v>14</v>
      </c>
      <c r="CW8">
        <v>13</v>
      </c>
      <c r="CX8">
        <v>23</v>
      </c>
      <c r="CY8">
        <v>12</v>
      </c>
      <c r="CZ8">
        <v>16</v>
      </c>
      <c r="DA8">
        <v>10</v>
      </c>
      <c r="DC8">
        <f>((0/15)*100)</f>
        <v>0</v>
      </c>
      <c r="DD8">
        <f>((6/15)*100)</f>
        <v>40</v>
      </c>
      <c r="DE8">
        <f>((4/15)*100)</f>
        <v>26.666666666666668</v>
      </c>
      <c r="DF8">
        <f>((0/14)*100)</f>
        <v>0</v>
      </c>
      <c r="DG8">
        <f>((2/14)*100)</f>
        <v>14.285714285714285</v>
      </c>
      <c r="DH8">
        <f>((7/14)*100)</f>
        <v>50</v>
      </c>
      <c r="DI8">
        <f>((6/13)*100)</f>
        <v>46.153846153846153</v>
      </c>
      <c r="DJ8">
        <f>((2/13)*100)</f>
        <v>15.384615384615385</v>
      </c>
      <c r="DK8">
        <f>((0/13)*100)</f>
        <v>0</v>
      </c>
      <c r="DL8">
        <f>((4/14)*100)</f>
        <v>28.571428571428569</v>
      </c>
      <c r="DM8">
        <f>((7/14)*100)</f>
        <v>50</v>
      </c>
      <c r="DN8">
        <f>((0/14)*100)</f>
        <v>0</v>
      </c>
      <c r="DP8">
        <f>((10/23)*100)</f>
        <v>43.478260869565219</v>
      </c>
      <c r="DQ8">
        <f>((16/23)*100)</f>
        <v>69.565217391304344</v>
      </c>
      <c r="DR8">
        <f>((12/23)*100)</f>
        <v>52.173913043478258</v>
      </c>
      <c r="DS8">
        <f>((8/23)*100)</f>
        <v>34.782608695652172</v>
      </c>
      <c r="DT8">
        <f>((12/23)*100)</f>
        <v>52.173913043478258</v>
      </c>
      <c r="DU8">
        <f>((16/23)*100)</f>
        <v>69.565217391304344</v>
      </c>
      <c r="DV8">
        <f>((16/25)*100)</f>
        <v>64</v>
      </c>
      <c r="DW8">
        <f>((14/25)*100)</f>
        <v>56.000000000000007</v>
      </c>
      <c r="DX8">
        <f>((13/25)*100)</f>
        <v>52</v>
      </c>
      <c r="DY8">
        <f>((12/23)*100)</f>
        <v>52.173913043478258</v>
      </c>
      <c r="DZ8">
        <f>((16/23)*100)</f>
        <v>69.565217391304344</v>
      </c>
      <c r="EA8">
        <f>((10/23)*100)</f>
        <v>43.478260869565219</v>
      </c>
    </row>
    <row r="9" spans="1:131" x14ac:dyDescent="0.25">
      <c r="A9">
        <v>168.86503099999999</v>
      </c>
      <c r="B9">
        <v>8.2424879999999998</v>
      </c>
      <c r="C9">
        <v>176.324456</v>
      </c>
      <c r="D9">
        <v>6.3370329999999999</v>
      </c>
      <c r="E9">
        <v>155.36900600000001</v>
      </c>
      <c r="F9">
        <v>9.8790569999999995</v>
      </c>
      <c r="G9">
        <v>161.86903100000001</v>
      </c>
      <c r="H9">
        <v>5.2324890000000002</v>
      </c>
      <c r="K9">
        <f>(16/200)</f>
        <v>0.08</v>
      </c>
      <c r="L9">
        <f>(12/200)</f>
        <v>0.06</v>
      </c>
      <c r="M9">
        <f>(15/200)</f>
        <v>7.4999999999999997E-2</v>
      </c>
      <c r="N9">
        <f>(11/200)</f>
        <v>5.5E-2</v>
      </c>
      <c r="P9">
        <f>(21/200)</f>
        <v>0.105</v>
      </c>
      <c r="Q9">
        <f>(22/200)</f>
        <v>0.11</v>
      </c>
      <c r="R9">
        <f>(24/200)</f>
        <v>0.12</v>
      </c>
      <c r="S9">
        <f>(23/200)</f>
        <v>0.115</v>
      </c>
      <c r="U9">
        <f>0.08+0.105</f>
        <v>0.185</v>
      </c>
      <c r="V9">
        <f>0.06+0.11</f>
        <v>0.16999999999999998</v>
      </c>
      <c r="W9">
        <f>0.075+0.12</f>
        <v>0.19500000000000001</v>
      </c>
      <c r="X9">
        <f>0.055+0.115</f>
        <v>0.17</v>
      </c>
      <c r="Z9">
        <f>SQRT((ABS($A$10-$A$9)^2+(ABS($B$10-$B$9)^2)))</f>
        <v>16.481355955114399</v>
      </c>
      <c r="AA9">
        <f>SQRT((ABS($C$10-$C$9)^2+(ABS($D$10-$D$9)^2)))</f>
        <v>15.97686315993953</v>
      </c>
      <c r="AB9">
        <f>SQRT((ABS($E$10-$E$9)^2+(ABS($F$10-$F$9)^2)))</f>
        <v>13.574157099817295</v>
      </c>
      <c r="AC9">
        <f>SQRT((ABS($G$10-$G$9)^2+(ABS($H$10-$H$9)^2)))</f>
        <v>14.729159271139302</v>
      </c>
      <c r="AJ9">
        <f>1/0.185</f>
        <v>5.4054054054054053</v>
      </c>
      <c r="AK9">
        <f>1/0.17</f>
        <v>5.8823529411764701</v>
      </c>
      <c r="AL9">
        <f>1/0.195</f>
        <v>5.1282051282051277</v>
      </c>
      <c r="AM9">
        <f>1/0.17</f>
        <v>5.8823529411764701</v>
      </c>
      <c r="AO9">
        <f t="shared" si="0"/>
        <v>89.088410568185935</v>
      </c>
      <c r="AP9">
        <f t="shared" si="1"/>
        <v>93.981547999644306</v>
      </c>
      <c r="AQ9">
        <f t="shared" si="2"/>
        <v>69.611062050345097</v>
      </c>
      <c r="AR9">
        <f t="shared" si="3"/>
        <v>86.642113359642948</v>
      </c>
      <c r="AV9">
        <f>((0.08/0.185)*100)</f>
        <v>43.243243243243242</v>
      </c>
      <c r="AW9">
        <f>((0.06/0.17)*100)</f>
        <v>35.294117647058819</v>
      </c>
      <c r="AX9">
        <f>((0.075/0.195)*100)</f>
        <v>38.46153846153846</v>
      </c>
      <c r="AY9">
        <f>((0.055/0.17)*100)</f>
        <v>32.352941176470587</v>
      </c>
      <c r="BA9">
        <f>((0.105/0.185)*100)</f>
        <v>56.756756756756758</v>
      </c>
      <c r="BB9">
        <f>((0.11/0.17)*100)</f>
        <v>64.705882352941174</v>
      </c>
      <c r="BC9">
        <f>((0.12/0.195)*100)</f>
        <v>61.538461538461533</v>
      </c>
      <c r="BD9">
        <f>((0.115/0.17)*100)</f>
        <v>67.647058823529406</v>
      </c>
      <c r="BF9">
        <f>ABS($B$9-$D$9)</f>
        <v>1.9054549999999999</v>
      </c>
      <c r="BG9">
        <f>ABS($F$9-$H$9)</f>
        <v>4.6465679999999994</v>
      </c>
      <c r="BL9">
        <f>SQRT((ABS($A$9-$E$10)^2+(ABS($B$9-$F$10)^2)))</f>
        <v>0.33810472015190807</v>
      </c>
      <c r="BM9">
        <f>SQRT((ABS($C$9-$G$10)^2+(ABS($D$9-$H$10)^2)))</f>
        <v>2.5167757234088226</v>
      </c>
      <c r="BO9">
        <f>SQRT((ABS($A$9-$G$9)^2+(ABS($B$9-$H$9)^2)))</f>
        <v>7.6160429344903733</v>
      </c>
      <c r="BP9">
        <f>SQRT((ABS($C$9-$E$10)^2+(ABS($D$9-$F$10)^2)))</f>
        <v>7.774233157293982</v>
      </c>
      <c r="BR9">
        <f>DEGREES(ACOS((7.99005126261709^2+13.5741570998173^2-7.77002895530794^2)/(2*7.99005126261709*13.5741570998173)))</f>
        <v>30.068510754121981</v>
      </c>
      <c r="BS9">
        <f>DEGREES(ACOS((8.44249944972057^2+15.1129783226553^2-8.48804174676143^2)/(2*8.44249944972057*15.1129783226553)))</f>
        <v>26.87029521580892</v>
      </c>
      <c r="BU9">
        <v>16</v>
      </c>
      <c r="BV9">
        <v>0</v>
      </c>
      <c r="BW9">
        <v>9</v>
      </c>
      <c r="BX9">
        <v>4</v>
      </c>
      <c r="BY9">
        <v>12</v>
      </c>
      <c r="BZ9">
        <v>0</v>
      </c>
      <c r="CA9">
        <v>2</v>
      </c>
      <c r="CB9">
        <v>5</v>
      </c>
      <c r="CC9">
        <v>15</v>
      </c>
      <c r="CD9">
        <v>9</v>
      </c>
      <c r="CE9">
        <v>2</v>
      </c>
      <c r="CF9">
        <v>0</v>
      </c>
      <c r="CG9">
        <v>11</v>
      </c>
      <c r="CH9">
        <v>4</v>
      </c>
      <c r="CI9">
        <v>5</v>
      </c>
      <c r="CJ9">
        <v>0</v>
      </c>
      <c r="CL9">
        <v>21</v>
      </c>
      <c r="CM9">
        <v>7</v>
      </c>
      <c r="CN9">
        <v>15</v>
      </c>
      <c r="CO9">
        <v>11</v>
      </c>
      <c r="CP9">
        <v>22</v>
      </c>
      <c r="CQ9">
        <v>6</v>
      </c>
      <c r="CR9">
        <v>9</v>
      </c>
      <c r="CS9">
        <v>16</v>
      </c>
      <c r="CT9">
        <v>24</v>
      </c>
      <c r="CU9">
        <v>15</v>
      </c>
      <c r="CV9">
        <v>12</v>
      </c>
      <c r="CW9">
        <v>10</v>
      </c>
      <c r="CX9">
        <v>23</v>
      </c>
      <c r="CY9">
        <v>11</v>
      </c>
      <c r="CZ9">
        <v>16</v>
      </c>
      <c r="DA9">
        <v>8</v>
      </c>
      <c r="DC9">
        <f>((0/16)*100)</f>
        <v>0</v>
      </c>
      <c r="DD9">
        <f>((9/16)*100)</f>
        <v>56.25</v>
      </c>
      <c r="DE9">
        <f>((4/16)*100)</f>
        <v>25</v>
      </c>
      <c r="DF9">
        <f>((0/12)*100)</f>
        <v>0</v>
      </c>
      <c r="DG9">
        <f>((2/12)*100)</f>
        <v>16.666666666666664</v>
      </c>
      <c r="DH9">
        <f>((5/12)*100)</f>
        <v>41.666666666666671</v>
      </c>
      <c r="DI9">
        <f>((9/15)*100)</f>
        <v>60</v>
      </c>
      <c r="DJ9">
        <f>((2/15)*100)</f>
        <v>13.333333333333334</v>
      </c>
      <c r="DK9">
        <f>((0/15)*100)</f>
        <v>0</v>
      </c>
      <c r="DL9">
        <f>((4/11)*100)</f>
        <v>36.363636363636367</v>
      </c>
      <c r="DM9">
        <f>((5/11)*100)</f>
        <v>45.454545454545453</v>
      </c>
      <c r="DN9">
        <f>((0/11)*100)</f>
        <v>0</v>
      </c>
      <c r="DP9">
        <f>((7/21)*100)</f>
        <v>33.333333333333329</v>
      </c>
      <c r="DQ9">
        <f>((15/21)*100)</f>
        <v>71.428571428571431</v>
      </c>
      <c r="DR9">
        <f>((11/21)*100)</f>
        <v>52.380952380952387</v>
      </c>
      <c r="DS9">
        <f>((6/22)*100)</f>
        <v>27.27272727272727</v>
      </c>
      <c r="DT9">
        <f>((9/22)*100)</f>
        <v>40.909090909090914</v>
      </c>
      <c r="DU9">
        <f>((16/22)*100)</f>
        <v>72.727272727272734</v>
      </c>
      <c r="DV9">
        <f>((15/24)*100)</f>
        <v>62.5</v>
      </c>
      <c r="DW9">
        <f>((12/24)*100)</f>
        <v>50</v>
      </c>
      <c r="DX9">
        <f>((10/24)*100)</f>
        <v>41.666666666666671</v>
      </c>
      <c r="DY9">
        <f>((11/23)*100)</f>
        <v>47.826086956521742</v>
      </c>
      <c r="DZ9">
        <f>((16/23)*100)</f>
        <v>69.565217391304344</v>
      </c>
      <c r="EA9">
        <f>((8/23)*100)</f>
        <v>34.782608695652172</v>
      </c>
    </row>
    <row r="10" spans="1:131" x14ac:dyDescent="0.25">
      <c r="A10">
        <v>185.30285900000001</v>
      </c>
      <c r="B10">
        <v>7.0454480000000004</v>
      </c>
      <c r="C10">
        <v>192.295008</v>
      </c>
      <c r="D10">
        <v>5.8880059999999999</v>
      </c>
      <c r="E10">
        <v>168.88088099999999</v>
      </c>
      <c r="F10">
        <v>8.5802209999999999</v>
      </c>
      <c r="G10">
        <v>176.531148</v>
      </c>
      <c r="H10">
        <v>3.8287589999999998</v>
      </c>
      <c r="K10">
        <f>(14/200)</f>
        <v>7.0000000000000007E-2</v>
      </c>
      <c r="L10">
        <f>(11/200)</f>
        <v>5.5E-2</v>
      </c>
      <c r="M10">
        <f>(17/200)</f>
        <v>8.5000000000000006E-2</v>
      </c>
      <c r="N10">
        <f>(11/200)</f>
        <v>5.5E-2</v>
      </c>
      <c r="P10">
        <f>(20/200)</f>
        <v>0.1</v>
      </c>
      <c r="Q10">
        <f>(23/200)</f>
        <v>0.115</v>
      </c>
      <c r="R10">
        <f>(19/200)</f>
        <v>9.5000000000000001E-2</v>
      </c>
      <c r="S10">
        <f>(22/200)</f>
        <v>0.11</v>
      </c>
      <c r="U10">
        <f>0.07+0.1</f>
        <v>0.17</v>
      </c>
      <c r="V10">
        <f>0.055+0.115</f>
        <v>0.17</v>
      </c>
      <c r="W10">
        <f>0.085+0.095</f>
        <v>0.18</v>
      </c>
      <c r="X10">
        <f>0.055+0.11</f>
        <v>0.16500000000000001</v>
      </c>
      <c r="Z10">
        <f>SQRT((ABS($A$11-$A$10)^2+(ABS($B$11-$B$10)^2)))</f>
        <v>14.837918982992795</v>
      </c>
      <c r="AA10">
        <f>SQRT((ABS($C$11-$C$10)^2+(ABS($D$11-$D$10)^2)))</f>
        <v>13.934859939593395</v>
      </c>
      <c r="AB10">
        <f>SQRT((ABS($E$11-$E$10)^2+(ABS($F$11-$F$10)^2)))</f>
        <v>15.378196868717501</v>
      </c>
      <c r="AC10">
        <f>SQRT((ABS($G$11-$G$10)^2+(ABS($H$11-$H$10)^2)))</f>
        <v>15.112978322655296</v>
      </c>
      <c r="AJ10">
        <f>1/0.17</f>
        <v>5.8823529411764701</v>
      </c>
      <c r="AK10">
        <f>1/0.17</f>
        <v>5.8823529411764701</v>
      </c>
      <c r="AL10">
        <f>1/0.18</f>
        <v>5.5555555555555554</v>
      </c>
      <c r="AM10">
        <f>1/0.165</f>
        <v>6.0606060606060606</v>
      </c>
      <c r="AO10">
        <f t="shared" si="0"/>
        <v>87.281876370545845</v>
      </c>
      <c r="AP10">
        <f t="shared" si="1"/>
        <v>81.969764350549369</v>
      </c>
      <c r="AQ10">
        <f t="shared" si="2"/>
        <v>85.434427048430564</v>
      </c>
      <c r="AR10">
        <f t="shared" si="3"/>
        <v>91.593808016092694</v>
      </c>
      <c r="AV10">
        <f>((0.07/0.17)*100)</f>
        <v>41.176470588235297</v>
      </c>
      <c r="AW10">
        <f>((0.055/0.17)*100)</f>
        <v>32.352941176470587</v>
      </c>
      <c r="AX10">
        <f>((0.085/0.18)*100)</f>
        <v>47.222222222222229</v>
      </c>
      <c r="AY10">
        <f>((0.055/0.165)*100)</f>
        <v>33.333333333333329</v>
      </c>
      <c r="BA10">
        <f>((0.1/0.17)*100)</f>
        <v>58.82352941176471</v>
      </c>
      <c r="BB10">
        <f>((0.115/0.17)*100)</f>
        <v>67.647058823529406</v>
      </c>
      <c r="BC10">
        <f>((0.095/0.18)*100)</f>
        <v>52.777777777777779</v>
      </c>
      <c r="BD10">
        <f>((0.11/0.165)*100)</f>
        <v>66.666666666666657</v>
      </c>
      <c r="BF10">
        <f>ABS($B$10-$D$10)</f>
        <v>1.1574420000000005</v>
      </c>
      <c r="BG10">
        <f>ABS($F$10-$H$10)</f>
        <v>4.7514620000000001</v>
      </c>
      <c r="BL10">
        <f>SQRT((ABS($A$10-$E$11)^2+(ABS($B$10-$F$11)^2)))</f>
        <v>1.1327885646713023</v>
      </c>
      <c r="BM10">
        <f>SQRT((ABS($C$10-$G$11)^2+(ABS($D$10-$H$11)^2)))</f>
        <v>2.7460106894507885</v>
      </c>
      <c r="BO10">
        <f>SQRT((ABS($A$10-$G$10)^2+(ABS($B$10-$H$10)^2)))</f>
        <v>9.3429118582079216</v>
      </c>
      <c r="BP10">
        <f>SQRT((ABS($C$10-$E$11)^2+(ABS($D$10-$F$11)^2)))</f>
        <v>8.2153282863477379</v>
      </c>
      <c r="BR10">
        <f>DEGREES(ACOS((9.00571908893084^2+15.3781968687175^2-8.44249944972057^2)/(2*9.00571908893084*15.3781968687175)))</f>
        <v>27.216961090576618</v>
      </c>
      <c r="BS10">
        <f>DEGREES(ACOS((7.05822344778997^2+13.6304027707232^2-9.46779399131866^2)/(2*7.05822344778997*13.6304027707232)))</f>
        <v>40.657751064077196</v>
      </c>
      <c r="BU10">
        <v>14</v>
      </c>
      <c r="BV10">
        <v>0</v>
      </c>
      <c r="BW10">
        <v>9</v>
      </c>
      <c r="BX10">
        <v>5</v>
      </c>
      <c r="BY10">
        <v>11</v>
      </c>
      <c r="BZ10">
        <v>0</v>
      </c>
      <c r="CA10">
        <v>2</v>
      </c>
      <c r="CB10">
        <v>3</v>
      </c>
      <c r="CC10">
        <v>17</v>
      </c>
      <c r="CD10">
        <v>9</v>
      </c>
      <c r="CE10">
        <v>2</v>
      </c>
      <c r="CF10">
        <v>0</v>
      </c>
      <c r="CG10">
        <v>11</v>
      </c>
      <c r="CH10">
        <v>5</v>
      </c>
      <c r="CI10">
        <v>3</v>
      </c>
      <c r="CJ10">
        <v>0</v>
      </c>
      <c r="CL10">
        <v>20</v>
      </c>
      <c r="CM10">
        <v>8</v>
      </c>
      <c r="CN10">
        <v>12</v>
      </c>
      <c r="CO10">
        <v>13</v>
      </c>
      <c r="CP10">
        <v>23</v>
      </c>
      <c r="CQ10">
        <v>9</v>
      </c>
      <c r="CR10">
        <v>8</v>
      </c>
      <c r="CS10">
        <v>15</v>
      </c>
      <c r="CT10">
        <v>19</v>
      </c>
      <c r="CU10">
        <v>12</v>
      </c>
      <c r="CV10">
        <v>9</v>
      </c>
      <c r="CW10">
        <v>8</v>
      </c>
      <c r="CX10">
        <v>22</v>
      </c>
      <c r="CY10">
        <v>13</v>
      </c>
      <c r="CZ10">
        <v>15</v>
      </c>
      <c r="DA10">
        <v>5</v>
      </c>
      <c r="DC10">
        <f>((0/14)*100)</f>
        <v>0</v>
      </c>
      <c r="DD10">
        <f>((9/14)*100)</f>
        <v>64.285714285714292</v>
      </c>
      <c r="DE10">
        <f>((5/14)*100)</f>
        <v>35.714285714285715</v>
      </c>
      <c r="DF10">
        <f>((0/11)*100)</f>
        <v>0</v>
      </c>
      <c r="DG10">
        <f>((2/11)*100)</f>
        <v>18.181818181818183</v>
      </c>
      <c r="DH10">
        <f>((3/11)*100)</f>
        <v>27.27272727272727</v>
      </c>
      <c r="DI10">
        <f>((9/17)*100)</f>
        <v>52.941176470588239</v>
      </c>
      <c r="DJ10">
        <f>((2/17)*100)</f>
        <v>11.76470588235294</v>
      </c>
      <c r="DK10">
        <f>((0/17)*100)</f>
        <v>0</v>
      </c>
      <c r="DL10">
        <f>((5/11)*100)</f>
        <v>45.454545454545453</v>
      </c>
      <c r="DM10">
        <f>((3/11)*100)</f>
        <v>27.27272727272727</v>
      </c>
      <c r="DN10">
        <f>((0/11)*100)</f>
        <v>0</v>
      </c>
      <c r="DP10">
        <f>((8/20)*100)</f>
        <v>40</v>
      </c>
      <c r="DQ10">
        <f>((12/20)*100)</f>
        <v>60</v>
      </c>
      <c r="DR10">
        <f>((13/20)*100)</f>
        <v>65</v>
      </c>
      <c r="DS10">
        <f>((9/23)*100)</f>
        <v>39.130434782608695</v>
      </c>
      <c r="DT10">
        <f>((8/23)*100)</f>
        <v>34.782608695652172</v>
      </c>
      <c r="DU10">
        <f>((15/23)*100)</f>
        <v>65.217391304347828</v>
      </c>
      <c r="DV10">
        <f>((12/19)*100)</f>
        <v>63.157894736842103</v>
      </c>
      <c r="DW10">
        <f>((9/19)*100)</f>
        <v>47.368421052631575</v>
      </c>
      <c r="DX10">
        <f>((8/19)*100)</f>
        <v>42.105263157894733</v>
      </c>
      <c r="DY10">
        <f>((13/22)*100)</f>
        <v>59.090909090909093</v>
      </c>
      <c r="DZ10">
        <f>((15/22)*100)</f>
        <v>68.181818181818173</v>
      </c>
      <c r="EA10">
        <f>((5/22)*100)</f>
        <v>22.727272727272727</v>
      </c>
    </row>
    <row r="11" spans="1:131" x14ac:dyDescent="0.25">
      <c r="A11">
        <v>200.14066600000001</v>
      </c>
      <c r="B11">
        <v>6.9878010000000002</v>
      </c>
      <c r="C11">
        <v>206.22826599999999</v>
      </c>
      <c r="D11">
        <v>6.0992949999999997</v>
      </c>
      <c r="E11">
        <v>184.20896399999998</v>
      </c>
      <c r="F11">
        <v>7.3397329999999998</v>
      </c>
      <c r="G11">
        <v>191.631991</v>
      </c>
      <c r="H11">
        <v>3.223239</v>
      </c>
      <c r="K11">
        <f>(16/200)</f>
        <v>0.08</v>
      </c>
      <c r="L11">
        <f>(13/200)</f>
        <v>6.5000000000000002E-2</v>
      </c>
      <c r="M11">
        <f>(12/200)</f>
        <v>0.06</v>
      </c>
      <c r="N11">
        <f>(12/200)</f>
        <v>0.06</v>
      </c>
      <c r="P11">
        <f>(21/200)</f>
        <v>0.105</v>
      </c>
      <c r="Q11">
        <f>(29/200)</f>
        <v>0.14499999999999999</v>
      </c>
      <c r="R11">
        <f>(17/200)</f>
        <v>8.5000000000000006E-2</v>
      </c>
      <c r="S11">
        <f>(28/200)</f>
        <v>0.14000000000000001</v>
      </c>
      <c r="U11">
        <f>0.08+0.105</f>
        <v>0.185</v>
      </c>
      <c r="V11">
        <f>0.065+0.145</f>
        <v>0.21</v>
      </c>
      <c r="W11">
        <f>0.06+0.085</f>
        <v>0.14500000000000002</v>
      </c>
      <c r="X11">
        <f>0.06+0.14</f>
        <v>0.2</v>
      </c>
      <c r="Z11">
        <f>SQRT((ABS($A$12-$A$11)^2+(ABS($B$12-$B$11)^2)))</f>
        <v>14.451705775877128</v>
      </c>
      <c r="AA11">
        <f>SQRT((ABS($C$12-$C$11)^2+(ABS($D$12-$D$11)^2)))</f>
        <v>13.213398985905689</v>
      </c>
      <c r="AB11">
        <f>SQRT((ABS($E$12-$E$11)^2+(ABS($F$12-$F$11)^2)))</f>
        <v>12.506070465211275</v>
      </c>
      <c r="AC11">
        <f>SQRT((ABS($G$12-$G$11)^2+(ABS($H$12-$H$11)^2)))</f>
        <v>13.630402770723167</v>
      </c>
      <c r="AJ11">
        <f>1/0.185</f>
        <v>5.4054054054054053</v>
      </c>
      <c r="AK11">
        <f>1/0.21</f>
        <v>4.7619047619047619</v>
      </c>
      <c r="AL11">
        <f>1/0.145</f>
        <v>6.8965517241379315</v>
      </c>
      <c r="AM11">
        <f>1/0.2</f>
        <v>5</v>
      </c>
      <c r="AO11">
        <f t="shared" si="0"/>
        <v>78.117328518254752</v>
      </c>
      <c r="AP11">
        <f t="shared" si="1"/>
        <v>62.920947551931853</v>
      </c>
      <c r="AQ11">
        <f t="shared" si="2"/>
        <v>86.248761829043261</v>
      </c>
      <c r="AR11">
        <f t="shared" si="3"/>
        <v>68.152013853615827</v>
      </c>
      <c r="AV11">
        <f>((0.08/0.185)*100)</f>
        <v>43.243243243243242</v>
      </c>
      <c r="AW11">
        <f>((0.065/0.21)*100)</f>
        <v>30.952380952380953</v>
      </c>
      <c r="AX11">
        <f>((0.06/0.145)*100)</f>
        <v>41.379310344827587</v>
      </c>
      <c r="AY11">
        <f>((0.06/0.2)*100)</f>
        <v>30</v>
      </c>
      <c r="BA11">
        <f>((0.105/0.185)*100)</f>
        <v>56.756756756756758</v>
      </c>
      <c r="BB11">
        <f>((0.145/0.21)*100)</f>
        <v>69.047619047619051</v>
      </c>
      <c r="BC11">
        <f>((0.085/0.145)*100)</f>
        <v>58.62068965517242</v>
      </c>
      <c r="BD11">
        <f>((0.14/0.2)*100)</f>
        <v>70</v>
      </c>
      <c r="BF11">
        <f>ABS($B$11-$D$11)</f>
        <v>0.88850600000000046</v>
      </c>
      <c r="BG11">
        <f>ABS($F$11-$H$11)</f>
        <v>4.1164939999999994</v>
      </c>
      <c r="BL11">
        <f>SQRT((ABS($A$11-$E$12)^2+(ABS($B$11-$F$12)^2)))</f>
        <v>3.6412551188848332</v>
      </c>
      <c r="BM11">
        <f>SQRT((ABS($C$11-$G$12)^2+(ABS($D$11-$H$12)^2)))</f>
        <v>2.2552608172814508</v>
      </c>
      <c r="BO11">
        <f>SQRT((ABS($A$11-$G$11)^2+(ABS($B$11-$H$11)^2)))</f>
        <v>9.3042719923414303</v>
      </c>
      <c r="BP11">
        <f>SQRT((ABS($C$11-$E$12)^2+(ABS($D$11-$F$12)^2)))</f>
        <v>9.7566843128669802</v>
      </c>
      <c r="BR11">
        <f>DEGREES(ACOS((8.48804174676143^2+12.5060704652112^2-7.05822344778997^2)/(2*8.48804174676143*12.5060704652112)))</f>
        <v>32.713012538293498</v>
      </c>
      <c r="BS11">
        <f>DEGREES(ACOS((9.40586738805062^2+13.9743122585854^2-7.42329074685264^2)/(2*9.40586738805062*13.9743122585854)))</f>
        <v>29.56788135169263</v>
      </c>
      <c r="BU11">
        <v>16</v>
      </c>
      <c r="BV11">
        <v>0</v>
      </c>
      <c r="BW11">
        <v>3</v>
      </c>
      <c r="BX11">
        <v>3</v>
      </c>
      <c r="BY11">
        <v>13</v>
      </c>
      <c r="BZ11">
        <v>0</v>
      </c>
      <c r="CA11">
        <v>3</v>
      </c>
      <c r="CB11">
        <v>3</v>
      </c>
      <c r="CC11">
        <v>12</v>
      </c>
      <c r="CD11">
        <v>3</v>
      </c>
      <c r="CE11">
        <v>2</v>
      </c>
      <c r="CF11">
        <v>0</v>
      </c>
      <c r="CG11">
        <v>12</v>
      </c>
      <c r="CH11">
        <v>3</v>
      </c>
      <c r="CI11">
        <v>3</v>
      </c>
      <c r="CJ11">
        <v>0</v>
      </c>
      <c r="CL11">
        <v>21</v>
      </c>
      <c r="CM11">
        <v>10</v>
      </c>
      <c r="CN11">
        <v>12</v>
      </c>
      <c r="CO11">
        <v>15</v>
      </c>
      <c r="CP11">
        <v>29</v>
      </c>
      <c r="CQ11">
        <v>13</v>
      </c>
      <c r="CR11">
        <v>19</v>
      </c>
      <c r="CS11">
        <v>20</v>
      </c>
      <c r="CT11">
        <v>17</v>
      </c>
      <c r="CU11">
        <v>12</v>
      </c>
      <c r="CV11">
        <v>8</v>
      </c>
      <c r="CW11">
        <v>6</v>
      </c>
      <c r="CX11">
        <v>28</v>
      </c>
      <c r="CY11">
        <v>15</v>
      </c>
      <c r="CZ11">
        <v>20</v>
      </c>
      <c r="DA11">
        <v>16</v>
      </c>
      <c r="DC11">
        <f>((0/16)*100)</f>
        <v>0</v>
      </c>
      <c r="DD11">
        <f>((3/16)*100)</f>
        <v>18.75</v>
      </c>
      <c r="DE11">
        <f>((3/16)*100)</f>
        <v>18.75</v>
      </c>
      <c r="DF11">
        <f>((0/13)*100)</f>
        <v>0</v>
      </c>
      <c r="DG11">
        <f>((3/13)*100)</f>
        <v>23.076923076923077</v>
      </c>
      <c r="DH11">
        <f>((3/13)*100)</f>
        <v>23.076923076923077</v>
      </c>
      <c r="DI11">
        <f>((3/12)*100)</f>
        <v>25</v>
      </c>
      <c r="DJ11">
        <f>((2/12)*100)</f>
        <v>16.666666666666664</v>
      </c>
      <c r="DK11">
        <f>((0/12)*100)</f>
        <v>0</v>
      </c>
      <c r="DL11">
        <f>((3/12)*100)</f>
        <v>25</v>
      </c>
      <c r="DM11">
        <f>((3/12)*100)</f>
        <v>25</v>
      </c>
      <c r="DN11">
        <f>((0/12)*100)</f>
        <v>0</v>
      </c>
      <c r="DP11">
        <f>((10/21)*100)</f>
        <v>47.619047619047613</v>
      </c>
      <c r="DQ11">
        <f>((12/21)*100)</f>
        <v>57.142857142857139</v>
      </c>
      <c r="DR11">
        <f>((15/21)*100)</f>
        <v>71.428571428571431</v>
      </c>
      <c r="DS11">
        <f>((13/29)*100)</f>
        <v>44.827586206896555</v>
      </c>
      <c r="DT11">
        <f>((19/29)*100)</f>
        <v>65.517241379310349</v>
      </c>
      <c r="DU11">
        <f>((20/29)*100)</f>
        <v>68.965517241379317</v>
      </c>
      <c r="DV11">
        <f>((12/17)*100)</f>
        <v>70.588235294117652</v>
      </c>
      <c r="DW11">
        <f>((8/17)*100)</f>
        <v>47.058823529411761</v>
      </c>
      <c r="DX11">
        <f>((6/17)*100)</f>
        <v>35.294117647058826</v>
      </c>
      <c r="DY11">
        <f>((15/28)*100)</f>
        <v>53.571428571428569</v>
      </c>
      <c r="DZ11">
        <f>((20/28)*100)</f>
        <v>71.428571428571431</v>
      </c>
      <c r="EA11">
        <f>((16/28)*100)</f>
        <v>57.142857142857139</v>
      </c>
    </row>
    <row r="12" spans="1:131" x14ac:dyDescent="0.25">
      <c r="A12">
        <v>214.27030199999999</v>
      </c>
      <c r="B12">
        <v>10.021806</v>
      </c>
      <c r="C12">
        <v>219.39166800000001</v>
      </c>
      <c r="D12">
        <v>7.247668</v>
      </c>
      <c r="E12">
        <v>196.68893700000001</v>
      </c>
      <c r="F12">
        <v>8.1472429999999996</v>
      </c>
      <c r="G12">
        <v>205.23580799999999</v>
      </c>
      <c r="H12">
        <v>4.0741459999999998</v>
      </c>
      <c r="K12">
        <f>(12/200)</f>
        <v>0.06</v>
      </c>
      <c r="L12">
        <f>(14/200)</f>
        <v>7.0000000000000007E-2</v>
      </c>
      <c r="M12">
        <f>(13/200)</f>
        <v>6.5000000000000002E-2</v>
      </c>
      <c r="N12">
        <f>(14/200)</f>
        <v>7.0000000000000007E-2</v>
      </c>
      <c r="P12">
        <f>(25/200)</f>
        <v>0.125</v>
      </c>
      <c r="Q12">
        <f>(23/200)</f>
        <v>0.115</v>
      </c>
      <c r="R12">
        <f>(29/200)</f>
        <v>0.14499999999999999</v>
      </c>
      <c r="S12">
        <f>(26/200)</f>
        <v>0.13</v>
      </c>
      <c r="U12">
        <f>0.06+0.125</f>
        <v>0.185</v>
      </c>
      <c r="V12">
        <f>0.07+0.115</f>
        <v>0.185</v>
      </c>
      <c r="W12">
        <f>0.065+0.145</f>
        <v>0.21</v>
      </c>
      <c r="X12">
        <f>0.07+0.13</f>
        <v>0.2</v>
      </c>
      <c r="Z12">
        <f>SQRT((ABS($A$13-$A$12)^2+(ABS($B$13-$B$12)^2)))</f>
        <v>11.923180668465632</v>
      </c>
      <c r="AA12">
        <f>SQRT((ABS($C$13-$C$12)^2+(ABS($D$13-$D$12)^2)))</f>
        <v>14.519696985165616</v>
      </c>
      <c r="AB12">
        <f>SQRT((ABS($E$13-$E$12)^2+(ABS($F$13-$F$12)^2)))</f>
        <v>15.579525978561607</v>
      </c>
      <c r="AC12">
        <f>SQRT((ABS($G$13-$G$12)^2+(ABS($H$13-$H$12)^2)))</f>
        <v>13.97431225858541</v>
      </c>
      <c r="AJ12">
        <f>1/0.185</f>
        <v>5.4054054054054053</v>
      </c>
      <c r="AK12">
        <f>1/0.185</f>
        <v>5.4054054054054053</v>
      </c>
      <c r="AL12">
        <f>1/0.21</f>
        <v>4.7619047619047619</v>
      </c>
      <c r="AM12">
        <f>1/0.2</f>
        <v>5</v>
      </c>
      <c r="AO12">
        <f t="shared" si="0"/>
        <v>64.449625234949366</v>
      </c>
      <c r="AP12">
        <f t="shared" si="1"/>
        <v>78.484848568462795</v>
      </c>
      <c r="AQ12">
        <f t="shared" si="2"/>
        <v>74.18821894553146</v>
      </c>
      <c r="AR12">
        <f t="shared" si="3"/>
        <v>69.871561292927041</v>
      </c>
      <c r="AV12">
        <f>((0.06/0.185)*100)</f>
        <v>32.432432432432435</v>
      </c>
      <c r="AW12">
        <f>((0.07/0.185)*100)</f>
        <v>37.837837837837839</v>
      </c>
      <c r="AX12">
        <f>((0.065/0.21)*100)</f>
        <v>30.952380952380953</v>
      </c>
      <c r="AY12">
        <f>((0.07/0.2)*100)</f>
        <v>35</v>
      </c>
      <c r="BA12">
        <f>((0.125/0.185)*100)</f>
        <v>67.567567567567565</v>
      </c>
      <c r="BB12">
        <f>((0.115/0.185)*100)</f>
        <v>62.162162162162161</v>
      </c>
      <c r="BC12">
        <f>((0.145/0.21)*100)</f>
        <v>69.047619047619051</v>
      </c>
      <c r="BD12">
        <f>((0.13/0.2)*100)</f>
        <v>65</v>
      </c>
      <c r="BF12">
        <f>ABS($B$12-$D$12)</f>
        <v>2.7741379999999998</v>
      </c>
      <c r="BG12">
        <f>ABS($F$12-$H$12)</f>
        <v>4.0730969999999997</v>
      </c>
      <c r="BL12">
        <f>SQRT((ABS($A$12-$E$13)^2+(ABS($B$12-$F$13)^2)))</f>
        <v>2.2392239657189048</v>
      </c>
      <c r="BM12">
        <f>SQRT((ABS($C$12-$G$13)^2+(ABS($D$12-$H$13)^2)))</f>
        <v>0.59281171302362268</v>
      </c>
      <c r="BO12">
        <f>SQRT((ABS($A$12-$G$12)^2+(ABS($B$12-$H$12)^2)))</f>
        <v>10.816503192420178</v>
      </c>
      <c r="BP12">
        <f>SQRT((ABS($C$12-$E$13)^2+(ABS($D$12-$F$13)^2)))</f>
        <v>8.0037061318023159</v>
      </c>
      <c r="BR12">
        <f>DEGREES(ACOS((9.46779399131866^2+15.5795259785616^2-9.40586738805062^2)/(2*9.46779399131866*15.5795259785616)))</f>
        <v>34.236108183547294</v>
      </c>
      <c r="BS12">
        <f>DEGREES(ACOS((7.64324312959687^2+13.8124466108317^2-9.33848612245438^2)/(2*7.64324312959687*13.8124466108317)))</f>
        <v>39.89434048324852</v>
      </c>
      <c r="BU12">
        <v>12</v>
      </c>
      <c r="BV12">
        <v>0</v>
      </c>
      <c r="BW12">
        <v>4</v>
      </c>
      <c r="BX12">
        <v>2</v>
      </c>
      <c r="BY12">
        <v>14</v>
      </c>
      <c r="BZ12">
        <v>0</v>
      </c>
      <c r="CA12">
        <v>4</v>
      </c>
      <c r="CB12">
        <v>7</v>
      </c>
      <c r="CC12">
        <v>13</v>
      </c>
      <c r="CD12">
        <v>4</v>
      </c>
      <c r="CE12">
        <v>3</v>
      </c>
      <c r="CF12">
        <v>0</v>
      </c>
      <c r="CG12">
        <v>14</v>
      </c>
      <c r="CH12">
        <v>2</v>
      </c>
      <c r="CI12">
        <v>7</v>
      </c>
      <c r="CJ12">
        <v>0</v>
      </c>
      <c r="CL12">
        <v>25</v>
      </c>
      <c r="CM12">
        <v>12</v>
      </c>
      <c r="CN12">
        <v>16</v>
      </c>
      <c r="CO12">
        <v>16</v>
      </c>
      <c r="CP12">
        <v>23</v>
      </c>
      <c r="CQ12">
        <v>11</v>
      </c>
      <c r="CR12">
        <v>13</v>
      </c>
      <c r="CS12">
        <v>16</v>
      </c>
      <c r="CT12">
        <v>29</v>
      </c>
      <c r="CU12">
        <v>16</v>
      </c>
      <c r="CV12">
        <v>19</v>
      </c>
      <c r="CW12">
        <v>17</v>
      </c>
      <c r="CX12">
        <v>26</v>
      </c>
      <c r="CY12">
        <v>16</v>
      </c>
      <c r="CZ12">
        <v>16</v>
      </c>
      <c r="DA12">
        <v>13</v>
      </c>
      <c r="DC12">
        <f>((0/12)*100)</f>
        <v>0</v>
      </c>
      <c r="DD12">
        <f>((4/12)*100)</f>
        <v>33.333333333333329</v>
      </c>
      <c r="DE12">
        <f>((2/12)*100)</f>
        <v>16.666666666666664</v>
      </c>
      <c r="DF12">
        <f>((0/14)*100)</f>
        <v>0</v>
      </c>
      <c r="DG12">
        <f>((4/14)*100)</f>
        <v>28.571428571428569</v>
      </c>
      <c r="DH12">
        <f>((7/14)*100)</f>
        <v>50</v>
      </c>
      <c r="DI12">
        <f>((4/13)*100)</f>
        <v>30.76923076923077</v>
      </c>
      <c r="DJ12">
        <f>((3/13)*100)</f>
        <v>23.076923076923077</v>
      </c>
      <c r="DK12">
        <f>((0/13)*100)</f>
        <v>0</v>
      </c>
      <c r="DL12">
        <f>((2/14)*100)</f>
        <v>14.285714285714285</v>
      </c>
      <c r="DM12">
        <f>((7/14)*100)</f>
        <v>50</v>
      </c>
      <c r="DN12">
        <f>((0/14)*100)</f>
        <v>0</v>
      </c>
      <c r="DP12">
        <f>((12/25)*100)</f>
        <v>48</v>
      </c>
      <c r="DQ12">
        <f>((16/25)*100)</f>
        <v>64</v>
      </c>
      <c r="DR12">
        <f>((16/25)*100)</f>
        <v>64</v>
      </c>
      <c r="DS12">
        <f>((11/23)*100)</f>
        <v>47.826086956521742</v>
      </c>
      <c r="DT12">
        <f>((13/23)*100)</f>
        <v>56.521739130434781</v>
      </c>
      <c r="DU12">
        <f>((16/23)*100)</f>
        <v>69.565217391304344</v>
      </c>
      <c r="DV12">
        <f>((16/29)*100)</f>
        <v>55.172413793103445</v>
      </c>
      <c r="DW12">
        <f>((19/29)*100)</f>
        <v>65.517241379310349</v>
      </c>
      <c r="DX12">
        <f>((17/29)*100)</f>
        <v>58.620689655172406</v>
      </c>
      <c r="DY12">
        <f>((16/26)*100)</f>
        <v>61.53846153846154</v>
      </c>
      <c r="DZ12">
        <f>((16/26)*100)</f>
        <v>61.53846153846154</v>
      </c>
      <c r="EA12">
        <f>((13/26)*100)</f>
        <v>50</v>
      </c>
    </row>
    <row r="13" spans="1:131" x14ac:dyDescent="0.25">
      <c r="A13">
        <v>226.15930800000001</v>
      </c>
      <c r="B13">
        <v>10.9239</v>
      </c>
      <c r="C13">
        <v>233.90735599999999</v>
      </c>
      <c r="D13">
        <v>7.5888460000000002</v>
      </c>
      <c r="E13">
        <v>212.08691300000001</v>
      </c>
      <c r="F13">
        <v>10.518732999999999</v>
      </c>
      <c r="G13">
        <v>218.81364500000001</v>
      </c>
      <c r="H13">
        <v>7.3792549999999997</v>
      </c>
      <c r="K13">
        <f>(15/200)</f>
        <v>7.4999999999999997E-2</v>
      </c>
      <c r="L13">
        <f>(15/200)</f>
        <v>7.4999999999999997E-2</v>
      </c>
      <c r="M13">
        <f>(13/200)</f>
        <v>6.5000000000000002E-2</v>
      </c>
      <c r="N13">
        <f>(15/200)</f>
        <v>7.4999999999999997E-2</v>
      </c>
      <c r="P13">
        <f>(23/200)</f>
        <v>0.115</v>
      </c>
      <c r="Q13">
        <f>(24/200)</f>
        <v>0.12</v>
      </c>
      <c r="R13">
        <f>(23/200)</f>
        <v>0.115</v>
      </c>
      <c r="S13">
        <f>(21/200)</f>
        <v>0.105</v>
      </c>
      <c r="U13">
        <f>0.075+0.115</f>
        <v>0.19</v>
      </c>
      <c r="V13">
        <f>0.075+0.12</f>
        <v>0.19500000000000001</v>
      </c>
      <c r="W13">
        <f>0.065+0.115</f>
        <v>0.18</v>
      </c>
      <c r="X13">
        <f>0.075+0.105</f>
        <v>0.18</v>
      </c>
      <c r="Z13">
        <f>SQRT((ABS($A$14-$A$13)^2+(ABS($B$14-$B$13)^2)))</f>
        <v>16.198965641554082</v>
      </c>
      <c r="AA13">
        <f>SQRT((ABS($C$14-$C$13)^2+(ABS($D$14-$D$13)^2)))</f>
        <v>16.915205815151683</v>
      </c>
      <c r="AB13">
        <f>SQRT((ABS($E$14-$E$13)^2+(ABS($F$14-$F$13)^2)))</f>
        <v>12.796735408151939</v>
      </c>
      <c r="AC13">
        <f>SQRT((ABS($G$14-$G$13)^2+(ABS($H$14-$H$13)^2)))</f>
        <v>13.812446610831714</v>
      </c>
      <c r="AJ13">
        <f>1/0.19</f>
        <v>5.2631578947368425</v>
      </c>
      <c r="AK13">
        <f>1/0.195</f>
        <v>5.1282051282051277</v>
      </c>
      <c r="AL13">
        <f>1/0.18</f>
        <v>5.5555555555555554</v>
      </c>
      <c r="AM13">
        <f>1/0.18</f>
        <v>5.5555555555555554</v>
      </c>
      <c r="AO13">
        <f t="shared" si="0"/>
        <v>85.257713902916223</v>
      </c>
      <c r="AP13">
        <f t="shared" si="1"/>
        <v>86.744645205906068</v>
      </c>
      <c r="AQ13">
        <f t="shared" si="2"/>
        <v>71.092974489732995</v>
      </c>
      <c r="AR13">
        <f t="shared" si="3"/>
        <v>76.735814504620635</v>
      </c>
      <c r="AV13">
        <f>((0.075/0.19)*100)</f>
        <v>39.473684210526315</v>
      </c>
      <c r="AW13">
        <f>((0.075/0.195)*100)</f>
        <v>38.46153846153846</v>
      </c>
      <c r="AX13">
        <f>((0.065/0.18)*100)</f>
        <v>36.111111111111114</v>
      </c>
      <c r="AY13">
        <f>((0.075/0.18)*100)</f>
        <v>41.666666666666671</v>
      </c>
      <c r="BA13">
        <f>((0.115/0.19)*100)</f>
        <v>60.526315789473685</v>
      </c>
      <c r="BB13">
        <f>((0.12/0.195)*100)</f>
        <v>61.538461538461533</v>
      </c>
      <c r="BC13">
        <f>((0.115/0.18)*100)</f>
        <v>63.888888888888893</v>
      </c>
      <c r="BD13">
        <f>((0.105/0.18)*100)</f>
        <v>58.333333333333336</v>
      </c>
      <c r="BF13">
        <f>ABS($B$13-$D$13)</f>
        <v>3.3350539999999995</v>
      </c>
      <c r="BG13">
        <f>ABS($F$13-$H$13)</f>
        <v>3.1394779999999995</v>
      </c>
      <c r="BL13">
        <f>SQRT((ABS($A$13-$E$14)^2+(ABS($B$13-$F$14)^2)))</f>
        <v>1.8527667462182189</v>
      </c>
      <c r="BM13">
        <f>SQRT((ABS($C$13-$G$14)^2+(ABS($D$13-$H$14)^2)))</f>
        <v>1.3766501605102901</v>
      </c>
      <c r="BO13">
        <f>SQRT((ABS($A$13-$G$13)^2+(ABS($B$13-$H$13)^2)))</f>
        <v>8.1561800547556587</v>
      </c>
      <c r="BP13">
        <f>SQRT((ABS($C$13-$E$14)^2+(ABS($D$13-$F$14)^2)))</f>
        <v>10.209202378831364</v>
      </c>
      <c r="BR13">
        <f>DEGREES(ACOS((7.42329074685264^2+12.7967354081519^2-7.64324312959687^2)/(2*7.42329074685264*12.7967354081519)))</f>
        <v>32.38281119613935</v>
      </c>
      <c r="BS13">
        <f>DEGREES(ACOS((8.81318374294766^2+15.9717019665453^2-10.0416234095461^2)/(2*8.81318374294766*15.9717019665453)))</f>
        <v>34.527758064582514</v>
      </c>
      <c r="BU13">
        <v>15</v>
      </c>
      <c r="BV13">
        <v>0</v>
      </c>
      <c r="BW13">
        <v>5</v>
      </c>
      <c r="BX13">
        <v>5</v>
      </c>
      <c r="BY13">
        <v>15</v>
      </c>
      <c r="BZ13">
        <v>0</v>
      </c>
      <c r="CA13">
        <v>4</v>
      </c>
      <c r="CB13">
        <v>5</v>
      </c>
      <c r="CC13">
        <v>13</v>
      </c>
      <c r="CD13">
        <v>5</v>
      </c>
      <c r="CE13">
        <v>4</v>
      </c>
      <c r="CF13">
        <v>0</v>
      </c>
      <c r="CG13">
        <v>15</v>
      </c>
      <c r="CH13">
        <v>5</v>
      </c>
      <c r="CI13">
        <v>5</v>
      </c>
      <c r="CJ13">
        <v>0</v>
      </c>
      <c r="CL13">
        <v>23</v>
      </c>
      <c r="CM13">
        <v>9</v>
      </c>
      <c r="CN13">
        <v>15</v>
      </c>
      <c r="CO13">
        <v>11</v>
      </c>
      <c r="CP13">
        <v>24</v>
      </c>
      <c r="CQ13">
        <v>9</v>
      </c>
      <c r="CR13">
        <v>15</v>
      </c>
      <c r="CS13">
        <v>14</v>
      </c>
      <c r="CT13">
        <v>23</v>
      </c>
      <c r="CU13">
        <v>15</v>
      </c>
      <c r="CV13">
        <v>13</v>
      </c>
      <c r="CW13">
        <v>9</v>
      </c>
      <c r="CX13">
        <v>21</v>
      </c>
      <c r="CY13">
        <v>11</v>
      </c>
      <c r="CZ13">
        <v>14</v>
      </c>
      <c r="DA13">
        <v>8</v>
      </c>
      <c r="DC13">
        <f>((0/15)*100)</f>
        <v>0</v>
      </c>
      <c r="DD13">
        <f>((5/15)*100)</f>
        <v>33.333333333333329</v>
      </c>
      <c r="DE13">
        <f>((5/15)*100)</f>
        <v>33.333333333333329</v>
      </c>
      <c r="DF13">
        <f>((0/15)*100)</f>
        <v>0</v>
      </c>
      <c r="DG13">
        <f>((4/15)*100)</f>
        <v>26.666666666666668</v>
      </c>
      <c r="DH13">
        <f>((5/15)*100)</f>
        <v>33.333333333333329</v>
      </c>
      <c r="DI13">
        <f>((5/13)*100)</f>
        <v>38.461538461538467</v>
      </c>
      <c r="DJ13">
        <f>((4/13)*100)</f>
        <v>30.76923076923077</v>
      </c>
      <c r="DK13">
        <f>((0/13)*100)</f>
        <v>0</v>
      </c>
      <c r="DL13">
        <f>((5/15)*100)</f>
        <v>33.333333333333329</v>
      </c>
      <c r="DM13">
        <f>((5/15)*100)</f>
        <v>33.333333333333329</v>
      </c>
      <c r="DN13">
        <f>((0/15)*100)</f>
        <v>0</v>
      </c>
      <c r="DP13">
        <f>((9/23)*100)</f>
        <v>39.130434782608695</v>
      </c>
      <c r="DQ13">
        <f>((15/23)*100)</f>
        <v>65.217391304347828</v>
      </c>
      <c r="DR13">
        <f>((11/23)*100)</f>
        <v>47.826086956521742</v>
      </c>
      <c r="DS13">
        <f>((9/24)*100)</f>
        <v>37.5</v>
      </c>
      <c r="DT13">
        <f>((15/24)*100)</f>
        <v>62.5</v>
      </c>
      <c r="DU13">
        <f>((14/24)*100)</f>
        <v>58.333333333333336</v>
      </c>
      <c r="DV13">
        <f>((15/23)*100)</f>
        <v>65.217391304347828</v>
      </c>
      <c r="DW13">
        <f>((13/23)*100)</f>
        <v>56.521739130434781</v>
      </c>
      <c r="DX13">
        <f>((9/23)*100)</f>
        <v>39.130434782608695</v>
      </c>
      <c r="DY13">
        <f>((11/21)*100)</f>
        <v>52.380952380952387</v>
      </c>
      <c r="DZ13">
        <f>((14/21)*100)</f>
        <v>66.666666666666657</v>
      </c>
      <c r="EA13">
        <f>((8/21)*100)</f>
        <v>38.095238095238095</v>
      </c>
    </row>
    <row r="14" spans="1:131" x14ac:dyDescent="0.25">
      <c r="A14">
        <v>242.348783</v>
      </c>
      <c r="B14">
        <v>10.369475</v>
      </c>
      <c r="C14">
        <v>250.811385</v>
      </c>
      <c r="D14">
        <v>6.9740359999999999</v>
      </c>
      <c r="E14">
        <v>224.77811199999999</v>
      </c>
      <c r="F14">
        <v>12.158825999999999</v>
      </c>
      <c r="G14">
        <v>232.62312399999999</v>
      </c>
      <c r="H14">
        <v>7.0929489999999999</v>
      </c>
      <c r="K14">
        <f>(13/200)</f>
        <v>6.5000000000000002E-2</v>
      </c>
      <c r="L14">
        <f>(13/200)</f>
        <v>6.5000000000000002E-2</v>
      </c>
      <c r="M14">
        <f>(13/200)</f>
        <v>6.5000000000000002E-2</v>
      </c>
      <c r="N14">
        <f>(15/200)</f>
        <v>7.4999999999999997E-2</v>
      </c>
      <c r="P14">
        <f>(25/200)</f>
        <v>0.125</v>
      </c>
      <c r="Q14">
        <f>(25/200)</f>
        <v>0.125</v>
      </c>
      <c r="R14">
        <f>(26/200)</f>
        <v>0.13</v>
      </c>
      <c r="S14">
        <f>(25/200)</f>
        <v>0.125</v>
      </c>
      <c r="U14">
        <f>0.065+0.125</f>
        <v>0.19</v>
      </c>
      <c r="V14">
        <f>0.065+0.125</f>
        <v>0.19</v>
      </c>
      <c r="W14">
        <f>0.065+0.13</f>
        <v>0.19500000000000001</v>
      </c>
      <c r="X14">
        <f>0.075+0.125</f>
        <v>0.2</v>
      </c>
      <c r="Z14">
        <f>SQRT((ABS($A$15-$A$14)^2+(ABS($B$15-$B$14)^2)))</f>
        <v>16.333951658588521</v>
      </c>
      <c r="AA14">
        <f>SQRT((ABS($C$15-$C$14)^2+(ABS($D$15-$D$14)^2)))</f>
        <v>15.17184138313122</v>
      </c>
      <c r="AB14">
        <f>SQRT((ABS($E$15-$E$14)^2+(ABS($F$15-$F$14)^2)))</f>
        <v>15.1721199278377</v>
      </c>
      <c r="AC14">
        <f>SQRT((ABS($G$15-$G$14)^2+(ABS($H$15-$H$14)^2)))</f>
        <v>15.971701966545293</v>
      </c>
      <c r="AJ14">
        <f>1/0.19</f>
        <v>5.2631578947368425</v>
      </c>
      <c r="AK14">
        <f>1/0.19</f>
        <v>5.2631578947368425</v>
      </c>
      <c r="AL14">
        <f>1/0.195</f>
        <v>5.1282051282051277</v>
      </c>
      <c r="AM14">
        <f>1/0.2</f>
        <v>5</v>
      </c>
      <c r="AO14">
        <f t="shared" si="0"/>
        <v>85.968166624150115</v>
      </c>
      <c r="AP14">
        <f t="shared" si="1"/>
        <v>79.851796753322205</v>
      </c>
      <c r="AQ14">
        <f t="shared" si="2"/>
        <v>77.805743219680508</v>
      </c>
      <c r="AR14">
        <f t="shared" si="3"/>
        <v>79.858509832726455</v>
      </c>
      <c r="AV14">
        <f>((0.065/0.19)*100)</f>
        <v>34.210526315789473</v>
      </c>
      <c r="AW14">
        <f>((0.065/0.19)*100)</f>
        <v>34.210526315789473</v>
      </c>
      <c r="AX14">
        <f>((0.065/0.195)*100)</f>
        <v>33.333333333333329</v>
      </c>
      <c r="AY14">
        <f>((0.075/0.2)*100)</f>
        <v>37.499999999999993</v>
      </c>
      <c r="BA14">
        <f>((0.125/0.19)*100)</f>
        <v>65.789473684210535</v>
      </c>
      <c r="BB14">
        <f>((0.125/0.19)*100)</f>
        <v>65.789473684210535</v>
      </c>
      <c r="BC14">
        <f>((0.13/0.195)*100)</f>
        <v>66.666666666666657</v>
      </c>
      <c r="BD14">
        <f>((0.125/0.2)*100)</f>
        <v>62.5</v>
      </c>
      <c r="BF14">
        <f>ABS($B$14-$D$14)</f>
        <v>3.3954389999999997</v>
      </c>
      <c r="BG14">
        <f>ABS($F$14-$H$14)</f>
        <v>5.0658769999999995</v>
      </c>
      <c r="BL14">
        <f>SQRT((ABS($A$14-$E$15)^2+(ABS($B$14-$F$15)^2)))</f>
        <v>2.8964692659035824</v>
      </c>
      <c r="BM14">
        <f>SQRT((ABS($C$14-$G$15)^2+(ABS($D$14-$H$15)^2)))</f>
        <v>2.219876777709056</v>
      </c>
      <c r="BO14">
        <f>SQRT((ABS($A$14-$G$14)^2+(ABS($B$14-$H$14)^2)))</f>
        <v>10.262751366614955</v>
      </c>
      <c r="BP14">
        <f>SQRT((ABS($C$14-$E$15)^2+(ABS($D$14-$F$15)^2)))</f>
        <v>11.965073974799873</v>
      </c>
      <c r="BR14">
        <f>DEGREES(ACOS((9.33848612245438^2+15.1721199278377^2-8.81318374294766^2)/(2*9.33848612245438*15.1721199278377)))</f>
        <v>32.221543953299999</v>
      </c>
      <c r="BS14">
        <f>DEGREES(ACOS((9.2590301361331^2+14.014933613648^2-8.86096962419363^2)/(2*9.2590301361331*14.014933613648)))</f>
        <v>38.314711883257097</v>
      </c>
      <c r="BU14">
        <v>13</v>
      </c>
      <c r="BV14">
        <v>0</v>
      </c>
      <c r="BW14">
        <v>4</v>
      </c>
      <c r="BX14">
        <v>3</v>
      </c>
      <c r="BY14">
        <v>13</v>
      </c>
      <c r="BZ14">
        <v>0</v>
      </c>
      <c r="CA14">
        <v>3</v>
      </c>
      <c r="CB14">
        <v>5</v>
      </c>
      <c r="CC14">
        <v>13</v>
      </c>
      <c r="CD14">
        <v>4</v>
      </c>
      <c r="CE14">
        <v>4</v>
      </c>
      <c r="CF14">
        <v>0</v>
      </c>
      <c r="CG14">
        <v>15</v>
      </c>
      <c r="CH14">
        <v>3</v>
      </c>
      <c r="CI14">
        <v>5</v>
      </c>
      <c r="CJ14">
        <v>0</v>
      </c>
      <c r="CL14">
        <v>25</v>
      </c>
      <c r="CM14">
        <v>10</v>
      </c>
      <c r="CN14">
        <v>16</v>
      </c>
      <c r="CO14">
        <v>15</v>
      </c>
      <c r="CP14">
        <v>25</v>
      </c>
      <c r="CQ14">
        <v>12</v>
      </c>
      <c r="CR14">
        <v>16</v>
      </c>
      <c r="CS14">
        <v>15</v>
      </c>
      <c r="CT14">
        <v>26</v>
      </c>
      <c r="CU14">
        <v>16</v>
      </c>
      <c r="CV14">
        <v>15</v>
      </c>
      <c r="CW14">
        <v>11</v>
      </c>
      <c r="CX14">
        <v>25</v>
      </c>
      <c r="CY14">
        <v>15</v>
      </c>
      <c r="CZ14">
        <v>15</v>
      </c>
      <c r="DA14">
        <v>12</v>
      </c>
      <c r="DC14">
        <f>((0/13)*100)</f>
        <v>0</v>
      </c>
      <c r="DD14">
        <f>((4/13)*100)</f>
        <v>30.76923076923077</v>
      </c>
      <c r="DE14">
        <f>((3/13)*100)</f>
        <v>23.076923076923077</v>
      </c>
      <c r="DF14">
        <f>((0/13)*100)</f>
        <v>0</v>
      </c>
      <c r="DG14">
        <f>((3/13)*100)</f>
        <v>23.076923076923077</v>
      </c>
      <c r="DH14">
        <f>((5/13)*100)</f>
        <v>38.461538461538467</v>
      </c>
      <c r="DI14">
        <f>((4/13)*100)</f>
        <v>30.76923076923077</v>
      </c>
      <c r="DJ14">
        <f>((4/13)*100)</f>
        <v>30.76923076923077</v>
      </c>
      <c r="DK14">
        <f>((0/13)*100)</f>
        <v>0</v>
      </c>
      <c r="DL14">
        <f>((3/15)*100)</f>
        <v>20</v>
      </c>
      <c r="DM14">
        <f>((5/15)*100)</f>
        <v>33.333333333333329</v>
      </c>
      <c r="DN14">
        <f>((0/15)*100)</f>
        <v>0</v>
      </c>
      <c r="DP14">
        <f>((10/25)*100)</f>
        <v>40</v>
      </c>
      <c r="DQ14">
        <f>((16/25)*100)</f>
        <v>64</v>
      </c>
      <c r="DR14">
        <f>((15/25)*100)</f>
        <v>60</v>
      </c>
      <c r="DS14">
        <f>((12/25)*100)</f>
        <v>48</v>
      </c>
      <c r="DT14">
        <f>((16/25)*100)</f>
        <v>64</v>
      </c>
      <c r="DU14">
        <f>((15/25)*100)</f>
        <v>60</v>
      </c>
      <c r="DV14">
        <f>((16/26)*100)</f>
        <v>61.53846153846154</v>
      </c>
      <c r="DW14">
        <f>((15/26)*100)</f>
        <v>57.692307692307686</v>
      </c>
      <c r="DX14">
        <f>((11/26)*100)</f>
        <v>42.307692307692307</v>
      </c>
      <c r="DY14">
        <f>((15/25)*100)</f>
        <v>60</v>
      </c>
      <c r="DZ14">
        <f>((15/25)*100)</f>
        <v>60</v>
      </c>
      <c r="EA14">
        <f>((12/25)*100)</f>
        <v>48</v>
      </c>
    </row>
    <row r="15" spans="1:131" x14ac:dyDescent="0.25">
      <c r="A15">
        <v>258.68267400000002</v>
      </c>
      <c r="B15">
        <v>10.41399</v>
      </c>
      <c r="C15">
        <v>265.983203</v>
      </c>
      <c r="D15">
        <v>6.9473989999999999</v>
      </c>
      <c r="E15">
        <v>239.94931299999999</v>
      </c>
      <c r="F15">
        <v>11.991842999999999</v>
      </c>
      <c r="G15">
        <v>248.59342900000001</v>
      </c>
      <c r="H15">
        <v>6.88171</v>
      </c>
      <c r="K15">
        <f>(12/200)</f>
        <v>0.06</v>
      </c>
      <c r="M15">
        <f>(13/200)</f>
        <v>6.5000000000000002E-2</v>
      </c>
      <c r="N15">
        <f>(12/200)</f>
        <v>0.06</v>
      </c>
      <c r="P15">
        <f>(26/200)</f>
        <v>0.13</v>
      </c>
      <c r="Q15">
        <f>(28/200)</f>
        <v>0.14000000000000001</v>
      </c>
      <c r="R15">
        <f>(26/200)</f>
        <v>0.13</v>
      </c>
      <c r="S15">
        <f>(27/200)</f>
        <v>0.13500000000000001</v>
      </c>
      <c r="U15">
        <f>0.06+0.13</f>
        <v>0.19</v>
      </c>
      <c r="W15">
        <f>0.065+0.13</f>
        <v>0.19500000000000001</v>
      </c>
      <c r="X15">
        <f>0.06+0.135</f>
        <v>0.19500000000000001</v>
      </c>
      <c r="Z15">
        <f>SQRT((ABS($A$16-$A$15)^2+(ABS($B$16-$B$15)^2)))</f>
        <v>13.475664520497848</v>
      </c>
      <c r="AB15">
        <f>SQRT((ABS($E$16-$E$15)^2+(ABS($F$16-$F$15)^2)))</f>
        <v>16.420142655151441</v>
      </c>
      <c r="AC15">
        <f>SQRT((ABS($G$16-$G$15)^2+(ABS($H$16-$H$15)^2)))</f>
        <v>14.014933613648006</v>
      </c>
      <c r="AJ15">
        <f>1/0.19</f>
        <v>5.2631578947368425</v>
      </c>
      <c r="AL15">
        <f>1/0.195</f>
        <v>5.1282051282051277</v>
      </c>
      <c r="AM15">
        <f>1/0.195</f>
        <v>5.1282051282051277</v>
      </c>
      <c r="AO15">
        <f t="shared" si="0"/>
        <v>70.924550107883405</v>
      </c>
      <c r="AQ15">
        <f t="shared" si="2"/>
        <v>84.205859770007393</v>
      </c>
      <c r="AR15">
        <f t="shared" si="3"/>
        <v>71.871454428964128</v>
      </c>
      <c r="AV15">
        <f>((0.06/0.19)*100)</f>
        <v>31.578947368421051</v>
      </c>
      <c r="AX15">
        <f>((0.065/0.195)*100)</f>
        <v>33.333333333333329</v>
      </c>
      <c r="AY15">
        <f>((0.06/0.195)*100)</f>
        <v>30.769230769230766</v>
      </c>
      <c r="BA15">
        <f>((0.13/0.19)*100)</f>
        <v>68.421052631578945</v>
      </c>
      <c r="BC15">
        <f>((0.13/0.195)*100)</f>
        <v>66.666666666666657</v>
      </c>
      <c r="BD15">
        <f>((0.135/0.195)*100)</f>
        <v>69.230769230769226</v>
      </c>
      <c r="BF15">
        <f>ABS($B$15-$D$15)</f>
        <v>3.4665910000000002</v>
      </c>
      <c r="BG15">
        <f>ABS($F$15-$H$15)</f>
        <v>5.1101329999999994</v>
      </c>
      <c r="BL15">
        <f>SQRT((ABS($A$15-$E$16)^2+(ABS($B$15-$F$16)^2)))</f>
        <v>2.7540607569525712</v>
      </c>
      <c r="BO15">
        <f>SQRT((ABS($A$15-$G$15)^2+(ABS($B$15-$H$15)^2)))</f>
        <v>10.68970844637145</v>
      </c>
      <c r="BP15">
        <f>SQRT((ABS($C$15-$E$16)^2+(ABS($D$15-$F$16)^2)))</f>
        <v>10.818434155134298</v>
      </c>
      <c r="BR15" t="e">
        <f>DEGREES(ACOS((8.86096962419363^2+0^2-8.86096962419363^2)/(2*8.86096962419363*0)))</f>
        <v>#DIV/0!</v>
      </c>
      <c r="BS15" t="e">
        <f>DEGREES(ACOS((8.86096962419363^2+0^2-8.86096962419363^2)/(2*8.86096962419363*0)))</f>
        <v>#DIV/0!</v>
      </c>
      <c r="BU15">
        <v>12</v>
      </c>
      <c r="BV15">
        <v>0</v>
      </c>
      <c r="BW15">
        <v>4</v>
      </c>
      <c r="BX15">
        <v>0</v>
      </c>
      <c r="CC15">
        <v>13</v>
      </c>
      <c r="CD15">
        <v>4</v>
      </c>
      <c r="CE15">
        <v>3</v>
      </c>
      <c r="CF15">
        <v>0</v>
      </c>
      <c r="CG15">
        <v>12</v>
      </c>
      <c r="CH15">
        <v>0</v>
      </c>
      <c r="CI15">
        <v>3</v>
      </c>
      <c r="CJ15">
        <v>0</v>
      </c>
      <c r="CL15">
        <v>26</v>
      </c>
      <c r="CM15">
        <v>13</v>
      </c>
      <c r="CN15">
        <v>17</v>
      </c>
      <c r="CO15">
        <v>14</v>
      </c>
      <c r="CP15">
        <v>28</v>
      </c>
      <c r="CQ15">
        <v>16</v>
      </c>
      <c r="CR15">
        <v>18</v>
      </c>
      <c r="CS15">
        <v>19</v>
      </c>
      <c r="CT15">
        <v>26</v>
      </c>
      <c r="CU15">
        <v>17</v>
      </c>
      <c r="CV15">
        <v>16</v>
      </c>
      <c r="CW15">
        <v>11</v>
      </c>
      <c r="CX15">
        <v>27</v>
      </c>
      <c r="CY15">
        <v>15</v>
      </c>
      <c r="CZ15">
        <v>19</v>
      </c>
      <c r="DA15">
        <v>14</v>
      </c>
      <c r="DC15">
        <f>((0/12)*100)</f>
        <v>0</v>
      </c>
      <c r="DD15">
        <f>((4/12)*100)</f>
        <v>33.333333333333329</v>
      </c>
      <c r="DE15">
        <f>((0/12)*100)</f>
        <v>0</v>
      </c>
      <c r="DI15">
        <f>((4/13)*100)</f>
        <v>30.76923076923077</v>
      </c>
      <c r="DJ15">
        <f>((3/13)*100)</f>
        <v>23.076923076923077</v>
      </c>
      <c r="DK15">
        <f>((0/13)*100)</f>
        <v>0</v>
      </c>
      <c r="DL15">
        <f>((0/12)*100)</f>
        <v>0</v>
      </c>
      <c r="DM15">
        <f>((3/12)*100)</f>
        <v>25</v>
      </c>
      <c r="DN15">
        <f>((0/12)*100)</f>
        <v>0</v>
      </c>
      <c r="DP15">
        <f>((13/26)*100)</f>
        <v>50</v>
      </c>
      <c r="DQ15">
        <f>((17/26)*100)</f>
        <v>65.384615384615387</v>
      </c>
      <c r="DR15">
        <f>((14/26)*100)</f>
        <v>53.846153846153847</v>
      </c>
      <c r="DS15">
        <f>((16/28)*100)</f>
        <v>57.142857142857139</v>
      </c>
      <c r="DT15">
        <f>((18/28)*100)</f>
        <v>64.285714285714292</v>
      </c>
      <c r="DU15">
        <f>((19/28)*100)</f>
        <v>67.857142857142861</v>
      </c>
      <c r="DV15">
        <f>((17/26)*100)</f>
        <v>65.384615384615387</v>
      </c>
      <c r="DW15">
        <f>((16/26)*100)</f>
        <v>61.53846153846154</v>
      </c>
      <c r="DX15">
        <f>((11/26)*100)</f>
        <v>42.307692307692307</v>
      </c>
      <c r="DY15">
        <f>((15/27)*100)</f>
        <v>55.555555555555557</v>
      </c>
      <c r="DZ15">
        <f>((19/27)*100)</f>
        <v>70.370370370370367</v>
      </c>
      <c r="EA15">
        <f>((14/27)*100)</f>
        <v>51.851851851851848</v>
      </c>
    </row>
    <row r="16" spans="1:131" x14ac:dyDescent="0.25">
      <c r="A16">
        <v>272.08596</v>
      </c>
      <c r="B16">
        <v>9.0191929999999996</v>
      </c>
      <c r="E16">
        <v>256.36924299999998</v>
      </c>
      <c r="F16">
        <v>11.908275</v>
      </c>
      <c r="G16">
        <v>262.54536400000001</v>
      </c>
      <c r="H16">
        <v>5.554354</v>
      </c>
      <c r="BG16">
        <f>ABS($F$16-$H$16)</f>
        <v>6.3539209999999997</v>
      </c>
      <c r="BI16">
        <v>3.4230759999999996</v>
      </c>
      <c r="BJ16">
        <v>4.8760650000000005</v>
      </c>
      <c r="BO16">
        <f>SQRT((ABS($A$16-$G$16)^2+(ABS($B$16-$H$16)^2)))</f>
        <v>10.150274938696827</v>
      </c>
    </row>
    <row r="17" spans="1:131" x14ac:dyDescent="0.25">
      <c r="A17" t="s">
        <v>22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</row>
    <row r="18" spans="1:131" x14ac:dyDescent="0.25">
      <c r="A18">
        <v>49.789951000000009</v>
      </c>
      <c r="B18">
        <v>9.8072110000000006</v>
      </c>
      <c r="C18">
        <v>55.514648000000008</v>
      </c>
      <c r="D18">
        <v>6.6020200000000004</v>
      </c>
      <c r="E18">
        <v>39.029446000000007</v>
      </c>
      <c r="F18">
        <v>11.060649</v>
      </c>
      <c r="G18">
        <v>45.175713000000009</v>
      </c>
      <c r="H18">
        <v>5.8853059999999999</v>
      </c>
      <c r="K18">
        <f>(8/200)</f>
        <v>0.04</v>
      </c>
      <c r="L18">
        <f>(11/200)</f>
        <v>5.5E-2</v>
      </c>
      <c r="M18">
        <f>(13/200)</f>
        <v>6.5000000000000002E-2</v>
      </c>
      <c r="N18">
        <f>(16/200)</f>
        <v>0.08</v>
      </c>
      <c r="P18">
        <f>(28/200)</f>
        <v>0.14000000000000001</v>
      </c>
      <c r="Q18">
        <f>(23/200)</f>
        <v>0.115</v>
      </c>
      <c r="R18">
        <f>(32/200)</f>
        <v>0.16</v>
      </c>
      <c r="S18">
        <f>(24/200)</f>
        <v>0.12</v>
      </c>
      <c r="U18">
        <f>0.04+0.14</f>
        <v>0.18000000000000002</v>
      </c>
      <c r="V18">
        <f>0.055+0.115</f>
        <v>0.17</v>
      </c>
      <c r="W18">
        <f>0.065+0.16</f>
        <v>0.22500000000000001</v>
      </c>
      <c r="X18">
        <f>0.08+0.12</f>
        <v>0.2</v>
      </c>
      <c r="Z18">
        <f>SQRT((ABS($A$19-$A$18)^2+(ABS($B$19-$B$18)^2)))</f>
        <v>11.651625140136716</v>
      </c>
      <c r="AA18">
        <f>SQRT((ABS($C$19-$C$18)^2+(ABS($D$19-$D$18)^2)))</f>
        <v>14.447240268089686</v>
      </c>
      <c r="AB18">
        <f>SQRT((ABS($E$19-$E$18)^2+(ABS($F$19-$F$18)^2)))</f>
        <v>14.752137925845902</v>
      </c>
      <c r="AC18">
        <f>SQRT((ABS($G$19-$G$18)^2+(ABS($H$19-$H$18)^2)))</f>
        <v>16.623546390026231</v>
      </c>
      <c r="AJ18">
        <f>1/0.18</f>
        <v>5.5555555555555554</v>
      </c>
      <c r="AK18">
        <f>1/0.17</f>
        <v>5.8823529411764701</v>
      </c>
      <c r="AL18">
        <f>1/0.225</f>
        <v>4.4444444444444446</v>
      </c>
      <c r="AM18">
        <f>1/0.2</f>
        <v>5</v>
      </c>
      <c r="AO18">
        <f t="shared" ref="AO18:AO31" si="4">$Z18/$U18</f>
        <v>64.731250778537301</v>
      </c>
      <c r="AP18">
        <f t="shared" ref="AP18:AP31" si="5">$AA18/$V18</f>
        <v>84.983766282880495</v>
      </c>
      <c r="AQ18">
        <f t="shared" ref="AQ18:AQ31" si="6">$AB18/$W18</f>
        <v>65.565057448204016</v>
      </c>
      <c r="AR18">
        <f t="shared" ref="AR18:AR30" si="7">$AC18/$X18</f>
        <v>83.117731950131144</v>
      </c>
      <c r="AV18">
        <f>((0.04/0.18)*100)</f>
        <v>22.222222222222225</v>
      </c>
      <c r="AW18">
        <f>((0.055/0.17)*100)</f>
        <v>32.352941176470587</v>
      </c>
      <c r="AX18">
        <f>((0.065/0.225)*100)</f>
        <v>28.888888888888893</v>
      </c>
      <c r="AY18">
        <f>((0.08/0.2)*100)</f>
        <v>40</v>
      </c>
      <c r="BA18">
        <f>((0.14/0.18)*100)</f>
        <v>77.777777777777786</v>
      </c>
      <c r="BB18">
        <f>((0.115/0.17)*100)</f>
        <v>67.647058823529406</v>
      </c>
      <c r="BC18">
        <f>((0.16/0.225)*100)</f>
        <v>71.111111111111114</v>
      </c>
      <c r="BD18">
        <f>((0.12/0.2)*100)</f>
        <v>60</v>
      </c>
      <c r="BF18">
        <f>ABS($B$18-$D$18)</f>
        <v>3.2051910000000001</v>
      </c>
      <c r="BG18">
        <f>ABS($F$18-$H$18)</f>
        <v>5.1753429999999998</v>
      </c>
      <c r="BL18">
        <f>SQRT((ABS($A$18-$E$18)^2+(ABS($B$18-$F$18)^2)))</f>
        <v>10.833262420659302</v>
      </c>
      <c r="BM18">
        <f>SQRT((ABS($C$18-$G$18)^2+(ABS($D$18-$H$18)^2)))</f>
        <v>10.363747193559913</v>
      </c>
      <c r="BO18">
        <f>SQRT((ABS($A$18-$G$18)^2+(ABS($B$18-$H$18)^2)))</f>
        <v>6.0557849325805</v>
      </c>
      <c r="BP18">
        <f>SQRT((ABS($C$18-$E$19)^2+(ABS($D$18-$F$19)^2)))</f>
        <v>5.0521578403422831</v>
      </c>
      <c r="BR18">
        <f>DEGREES(ACOS((8.03497188563457^2+14.7521379258459^2-10.1901519848658^2)/(2*8.03497188563457*14.7521379258459)))</f>
        <v>41.209122286308869</v>
      </c>
      <c r="BS18">
        <f>DEGREES(ACOS((10.1901519848658^2+16.6235463900262^2-10.0977097631109^2)/(2*10.1901519848658*16.6235463900262)))</f>
        <v>34.79460521952759</v>
      </c>
      <c r="BU18">
        <v>8</v>
      </c>
      <c r="BV18">
        <v>0</v>
      </c>
      <c r="BW18">
        <v>0</v>
      </c>
      <c r="BX18">
        <v>1</v>
      </c>
      <c r="BY18">
        <v>11</v>
      </c>
      <c r="BZ18">
        <v>0</v>
      </c>
      <c r="CA18">
        <v>7</v>
      </c>
      <c r="CB18">
        <v>1</v>
      </c>
      <c r="CC18">
        <v>13</v>
      </c>
      <c r="CD18">
        <v>0</v>
      </c>
      <c r="CE18">
        <v>7</v>
      </c>
      <c r="CF18">
        <v>0</v>
      </c>
      <c r="CG18">
        <v>16</v>
      </c>
      <c r="CH18">
        <v>10</v>
      </c>
      <c r="CI18">
        <v>1</v>
      </c>
      <c r="CJ18">
        <v>0</v>
      </c>
      <c r="CL18">
        <v>28</v>
      </c>
      <c r="CM18">
        <v>8</v>
      </c>
      <c r="CN18">
        <v>23</v>
      </c>
      <c r="CO18">
        <v>0</v>
      </c>
      <c r="CP18">
        <v>23</v>
      </c>
      <c r="CQ18">
        <v>15</v>
      </c>
      <c r="CR18">
        <v>17</v>
      </c>
      <c r="CS18">
        <v>14</v>
      </c>
      <c r="CT18">
        <v>32</v>
      </c>
      <c r="CU18">
        <v>24</v>
      </c>
      <c r="CV18">
        <v>17</v>
      </c>
      <c r="CW18">
        <v>8</v>
      </c>
      <c r="CX18">
        <v>24</v>
      </c>
      <c r="CY18">
        <v>17</v>
      </c>
      <c r="CZ18">
        <v>14</v>
      </c>
      <c r="DA18">
        <v>11</v>
      </c>
      <c r="DC18">
        <f>((0/8)*100)</f>
        <v>0</v>
      </c>
      <c r="DD18">
        <f>((0/8)*100)</f>
        <v>0</v>
      </c>
      <c r="DE18">
        <f>((1/8)*100)</f>
        <v>12.5</v>
      </c>
      <c r="DF18">
        <f>((0/11)*100)</f>
        <v>0</v>
      </c>
      <c r="DG18">
        <f>((7/11)*100)</f>
        <v>63.636363636363633</v>
      </c>
      <c r="DH18">
        <f>((1/11)*100)</f>
        <v>9.0909090909090917</v>
      </c>
      <c r="DI18">
        <f>((0/13)*100)</f>
        <v>0</v>
      </c>
      <c r="DJ18">
        <f>((7/13)*100)</f>
        <v>53.846153846153847</v>
      </c>
      <c r="DK18">
        <f>((0/13)*100)</f>
        <v>0</v>
      </c>
      <c r="DL18">
        <f>((10/16)*100)</f>
        <v>62.5</v>
      </c>
      <c r="DM18">
        <f>((1/16)*100)</f>
        <v>6.25</v>
      </c>
      <c r="DN18">
        <f>((0/16)*100)</f>
        <v>0</v>
      </c>
      <c r="DP18">
        <f>((8/28)*100)</f>
        <v>28.571428571428569</v>
      </c>
      <c r="DQ18">
        <f>((23/28)*100)</f>
        <v>82.142857142857139</v>
      </c>
      <c r="DR18">
        <f>((0/28)*100)</f>
        <v>0</v>
      </c>
      <c r="DS18">
        <f>((15/23)*100)</f>
        <v>65.217391304347828</v>
      </c>
      <c r="DT18">
        <f>((17/23)*100)</f>
        <v>73.91304347826086</v>
      </c>
      <c r="DU18">
        <f>((14/23)*100)</f>
        <v>60.869565217391312</v>
      </c>
      <c r="DV18">
        <f>((24/32)*100)</f>
        <v>75</v>
      </c>
      <c r="DW18">
        <f>((17/32)*100)</f>
        <v>53.125</v>
      </c>
      <c r="DX18">
        <f>((8/32)*100)</f>
        <v>25</v>
      </c>
      <c r="DY18">
        <f>((17/24)*100)</f>
        <v>70.833333333333343</v>
      </c>
      <c r="DZ18">
        <f>((14/24)*100)</f>
        <v>58.333333333333336</v>
      </c>
      <c r="EA18">
        <f>((11/24)*100)</f>
        <v>45.833333333333329</v>
      </c>
    </row>
    <row r="19" spans="1:131" x14ac:dyDescent="0.25">
      <c r="A19">
        <v>61.440880000000007</v>
      </c>
      <c r="B19">
        <v>9.6798459999999995</v>
      </c>
      <c r="C19">
        <v>69.939234000000013</v>
      </c>
      <c r="D19">
        <v>7.4107659999999997</v>
      </c>
      <c r="E19">
        <v>53.778812000000009</v>
      </c>
      <c r="F19">
        <v>11.346614000000001</v>
      </c>
      <c r="G19">
        <v>61.784836000000013</v>
      </c>
      <c r="H19">
        <v>5.192971</v>
      </c>
      <c r="K19">
        <f>(10/200)</f>
        <v>0.05</v>
      </c>
      <c r="L19">
        <f>(13/200)</f>
        <v>6.5000000000000002E-2</v>
      </c>
      <c r="M19">
        <f>(16/200)</f>
        <v>0.08</v>
      </c>
      <c r="N19" s="1">
        <f>(14/200)</f>
        <v>7.0000000000000007E-2</v>
      </c>
      <c r="P19">
        <f>(23/200)</f>
        <v>0.115</v>
      </c>
      <c r="Q19">
        <f>(22/200)</f>
        <v>0.11</v>
      </c>
      <c r="R19">
        <f>(21/200)</f>
        <v>0.105</v>
      </c>
      <c r="S19">
        <f>(23/200)</f>
        <v>0.115</v>
      </c>
      <c r="U19">
        <f>0.05+0.115</f>
        <v>0.16500000000000001</v>
      </c>
      <c r="V19">
        <f>0.065+0.11</f>
        <v>0.17499999999999999</v>
      </c>
      <c r="W19">
        <f>0.08+0.105</f>
        <v>0.185</v>
      </c>
      <c r="X19" s="1">
        <f>0.07+0.115</f>
        <v>0.185</v>
      </c>
      <c r="Z19">
        <f>SQRT((ABS($A$20-$A$19)^2+(ABS($B$20-$B$19)^2)))</f>
        <v>12.767128202668596</v>
      </c>
      <c r="AA19">
        <f>SQRT((ABS($C$20-$C$19)^2+(ABS($D$20-$D$19)^2)))</f>
        <v>9.7057347413601249</v>
      </c>
      <c r="AB19">
        <f>SQRT((ABS($E$20-$E$19)^2+(ABS($F$20-$F$19)^2)))</f>
        <v>16.48495205218347</v>
      </c>
      <c r="AC19" s="1">
        <f>SQRT((ABS($G$20-$G$19)^2+(ABS($H$20-$H$19)^2)))</f>
        <v>13.462875316717886</v>
      </c>
      <c r="AJ19">
        <f>1/0.165</f>
        <v>6.0606060606060606</v>
      </c>
      <c r="AK19">
        <f>1/0.175</f>
        <v>5.7142857142857144</v>
      </c>
      <c r="AL19">
        <f>1/0.185</f>
        <v>5.4054054054054053</v>
      </c>
      <c r="AM19" s="1">
        <f>1/0.185</f>
        <v>5.4054054054054053</v>
      </c>
      <c r="AO19">
        <f t="shared" si="4"/>
        <v>77.376534561627849</v>
      </c>
      <c r="AP19">
        <f t="shared" si="5"/>
        <v>55.461341379200718</v>
      </c>
      <c r="AQ19">
        <f t="shared" si="6"/>
        <v>89.10784893072146</v>
      </c>
      <c r="AR19" s="1">
        <f t="shared" si="7"/>
        <v>72.772299009285874</v>
      </c>
      <c r="AV19">
        <f>((0.05/0.165)*100)</f>
        <v>30.303030303030305</v>
      </c>
      <c r="AW19">
        <f>((0.065/0.175)*100)</f>
        <v>37.142857142857146</v>
      </c>
      <c r="AX19">
        <f>((0.08/0.185)*100)</f>
        <v>43.243243243243242</v>
      </c>
      <c r="AY19" s="1">
        <f>((0.07/0.185)*100)</f>
        <v>37.837837837837839</v>
      </c>
      <c r="BA19">
        <f>((0.115/0.165)*100)</f>
        <v>69.696969696969703</v>
      </c>
      <c r="BB19">
        <f>((0.11/0.175)*100)</f>
        <v>62.857142857142868</v>
      </c>
      <c r="BC19">
        <f>((0.105/0.185)*100)</f>
        <v>56.756756756756758</v>
      </c>
      <c r="BD19" s="1">
        <f>((0.115/0.185)*100)</f>
        <v>62.162162162162161</v>
      </c>
      <c r="BF19">
        <f>ABS($B$19-$D$19)</f>
        <v>2.2690799999999998</v>
      </c>
      <c r="BG19">
        <f>ABS($F$19-$H$19)</f>
        <v>6.1536430000000006</v>
      </c>
      <c r="BL19">
        <f>SQRT((ABS($A$19-$E$19)^2+(ABS($B$19-$F$19)^2)))</f>
        <v>7.8412627556056282</v>
      </c>
      <c r="BM19">
        <f>SQRT((ABS($C$19-$G$19)^2+(ABS($D$19-$H$19)^2)))</f>
        <v>8.4506107119207066</v>
      </c>
      <c r="BO19">
        <f>SQRT((ABS($A$19-$G$19)^2+(ABS($B$19-$H$19)^2)))</f>
        <v>4.5000392215580742</v>
      </c>
      <c r="BP19">
        <f>SQRT((ABS($C$19-$E$20)^2+(ABS($D$19-$F$20)^2)))</f>
        <v>4.1063045294493206</v>
      </c>
      <c r="BR19">
        <f>DEGREES(ACOS((10.0977097631109^2+16.4849520521835^2-10.5693959810152^2)/(2*10.0977097631109*16.4849520521835)))</f>
        <v>38.094857496238141</v>
      </c>
      <c r="BS19">
        <f>DEGREES(ACOS((10.5693959810152^2+13.4628753167179^2-7.50264425733655^2)/(2*10.5693959810152*13.4628753167179)))</f>
        <v>33.733894954826326</v>
      </c>
      <c r="BU19">
        <v>10</v>
      </c>
      <c r="BV19">
        <v>0</v>
      </c>
      <c r="BW19">
        <v>0</v>
      </c>
      <c r="BX19">
        <v>10</v>
      </c>
      <c r="BY19">
        <v>13</v>
      </c>
      <c r="BZ19">
        <v>0</v>
      </c>
      <c r="CA19">
        <v>11</v>
      </c>
      <c r="CB19">
        <v>0</v>
      </c>
      <c r="CC19">
        <v>16</v>
      </c>
      <c r="CD19">
        <v>0</v>
      </c>
      <c r="CE19">
        <v>11</v>
      </c>
      <c r="CF19">
        <v>0</v>
      </c>
      <c r="CG19">
        <v>14</v>
      </c>
      <c r="CH19">
        <v>14</v>
      </c>
      <c r="CI19">
        <v>0</v>
      </c>
      <c r="CJ19">
        <v>0</v>
      </c>
      <c r="CL19">
        <v>23</v>
      </c>
      <c r="CM19">
        <v>12</v>
      </c>
      <c r="CN19">
        <v>10</v>
      </c>
      <c r="CO19">
        <v>17</v>
      </c>
      <c r="CP19">
        <v>22</v>
      </c>
      <c r="CQ19">
        <v>12</v>
      </c>
      <c r="CR19">
        <v>17</v>
      </c>
      <c r="CS19">
        <v>7</v>
      </c>
      <c r="CT19">
        <v>21</v>
      </c>
      <c r="CU19">
        <v>11</v>
      </c>
      <c r="CV19">
        <v>17</v>
      </c>
      <c r="CW19">
        <v>5</v>
      </c>
      <c r="CX19">
        <v>23</v>
      </c>
      <c r="CY19">
        <v>23</v>
      </c>
      <c r="CZ19">
        <v>10</v>
      </c>
      <c r="DA19">
        <v>7</v>
      </c>
      <c r="DC19">
        <f>((0/10)*100)</f>
        <v>0</v>
      </c>
      <c r="DD19">
        <f>((0/10)*100)</f>
        <v>0</v>
      </c>
      <c r="DE19">
        <f>((10/10)*100)</f>
        <v>100</v>
      </c>
      <c r="DF19">
        <f>((0/13)*100)</f>
        <v>0</v>
      </c>
      <c r="DG19">
        <f>((11/13)*100)</f>
        <v>84.615384615384613</v>
      </c>
      <c r="DH19">
        <f>((0/13)*100)</f>
        <v>0</v>
      </c>
      <c r="DI19">
        <f>((0/16)*100)</f>
        <v>0</v>
      </c>
      <c r="DJ19">
        <f>((11/16)*100)</f>
        <v>68.75</v>
      </c>
      <c r="DK19">
        <f>((0/16)*100)</f>
        <v>0</v>
      </c>
      <c r="DL19">
        <f>((14/14)*100)</f>
        <v>100</v>
      </c>
      <c r="DM19">
        <f>((0/14)*100)</f>
        <v>0</v>
      </c>
      <c r="DN19">
        <f>((0/14)*100)</f>
        <v>0</v>
      </c>
      <c r="DP19">
        <f>((12/23)*100)</f>
        <v>52.173913043478258</v>
      </c>
      <c r="DQ19">
        <f>((10/23)*100)</f>
        <v>43.478260869565219</v>
      </c>
      <c r="DR19">
        <f>((17/23)*100)</f>
        <v>73.91304347826086</v>
      </c>
      <c r="DS19">
        <f>((12/22)*100)</f>
        <v>54.54545454545454</v>
      </c>
      <c r="DT19">
        <f>((17/22)*100)</f>
        <v>77.272727272727266</v>
      </c>
      <c r="DU19">
        <f>((7/22)*100)</f>
        <v>31.818181818181817</v>
      </c>
      <c r="DV19">
        <f>((11/21)*100)</f>
        <v>52.380952380952387</v>
      </c>
      <c r="DW19">
        <f>((17/21)*100)</f>
        <v>80.952380952380949</v>
      </c>
      <c r="DX19">
        <f>((5/21)*100)</f>
        <v>23.809523809523807</v>
      </c>
      <c r="DY19">
        <f>((23/23)*100)</f>
        <v>100</v>
      </c>
      <c r="DZ19">
        <f>((10/23)*100)</f>
        <v>43.478260869565219</v>
      </c>
      <c r="EA19">
        <f>((7/23)*100)</f>
        <v>30.434782608695656</v>
      </c>
    </row>
    <row r="20" spans="1:131" x14ac:dyDescent="0.25">
      <c r="A20">
        <v>74.182704000000001</v>
      </c>
      <c r="B20">
        <v>10.483266</v>
      </c>
      <c r="C20">
        <v>79.644388000000006</v>
      </c>
      <c r="D20">
        <v>7.5169389999999998</v>
      </c>
      <c r="E20">
        <v>70.263010000000008</v>
      </c>
      <c r="F20">
        <v>11.504286</v>
      </c>
      <c r="G20" s="1">
        <v>75.230102000000002</v>
      </c>
      <c r="H20" s="1">
        <v>5.8813269999999997</v>
      </c>
      <c r="K20">
        <f>(15/200)</f>
        <v>7.4999999999999997E-2</v>
      </c>
      <c r="L20">
        <f>(10/200)</f>
        <v>0.05</v>
      </c>
      <c r="M20">
        <f>(20/200)</f>
        <v>0.1</v>
      </c>
      <c r="N20" s="1">
        <f>(18/200)</f>
        <v>0.09</v>
      </c>
      <c r="P20">
        <f>(23/200)</f>
        <v>0.115</v>
      </c>
      <c r="Q20">
        <f>(25/200)</f>
        <v>0.125</v>
      </c>
      <c r="R20">
        <f>(23/200)</f>
        <v>0.115</v>
      </c>
      <c r="S20" s="1">
        <f>(19/200)</f>
        <v>9.5000000000000001E-2</v>
      </c>
      <c r="U20">
        <f>0.075+0.115</f>
        <v>0.19</v>
      </c>
      <c r="V20">
        <f>0.05+0.125</f>
        <v>0.17499999999999999</v>
      </c>
      <c r="W20">
        <f>0.1+0.115</f>
        <v>0.21500000000000002</v>
      </c>
      <c r="X20" s="1">
        <f>0.09+0.095</f>
        <v>0.185</v>
      </c>
      <c r="Z20">
        <f>SQRT((ABS($A$21-$A$20)^2+(ABS($B$21-$B$20)^2)))</f>
        <v>12.060513154651099</v>
      </c>
      <c r="AA20">
        <f>SQRT((ABS($C$21-$C$20)^2+(ABS($D$21-$D$20)^2)))</f>
        <v>11.576660709738791</v>
      </c>
      <c r="AB20">
        <f>SQRT((ABS($E$21-$E$20)^2+(ABS($F$21-$F$20)^2)))</f>
        <v>10.842199483530084</v>
      </c>
      <c r="AC20" s="1">
        <f>SQRT((ABS($G$21-$G$20)^2+(ABS($H$21-$H$20)^2)))</f>
        <v>9.3020696793525488</v>
      </c>
      <c r="AJ20">
        <f>1/0.19</f>
        <v>5.2631578947368425</v>
      </c>
      <c r="AK20">
        <f>1/0.175</f>
        <v>5.7142857142857144</v>
      </c>
      <c r="AL20">
        <f>1/0.215</f>
        <v>4.6511627906976747</v>
      </c>
      <c r="AM20" s="1">
        <f>1/0.185</f>
        <v>5.4054054054054053</v>
      </c>
      <c r="AO20">
        <f t="shared" si="4"/>
        <v>63.47638502447947</v>
      </c>
      <c r="AP20">
        <f t="shared" si="5"/>
        <v>66.152346912793092</v>
      </c>
      <c r="AQ20">
        <f t="shared" si="6"/>
        <v>50.428834807116665</v>
      </c>
      <c r="AR20" s="1">
        <f t="shared" si="7"/>
        <v>50.281457726229995</v>
      </c>
      <c r="AV20">
        <f>((0.075/0.19)*100)</f>
        <v>39.473684210526315</v>
      </c>
      <c r="AW20">
        <f>((0.05/0.175)*100)</f>
        <v>28.571428571428577</v>
      </c>
      <c r="AX20">
        <f>((0.1/0.215)*100)</f>
        <v>46.511627906976749</v>
      </c>
      <c r="AY20" s="1">
        <f>((0.09/0.185)*100)</f>
        <v>48.648648648648646</v>
      </c>
      <c r="BA20">
        <f>((0.115/0.19)*100)</f>
        <v>60.526315789473685</v>
      </c>
      <c r="BB20">
        <f>((0.125/0.175)*100)</f>
        <v>71.428571428571431</v>
      </c>
      <c r="BC20">
        <f>((0.115/0.215)*100)</f>
        <v>53.488372093023258</v>
      </c>
      <c r="BD20" s="1">
        <f>((0.095/0.185)*100)</f>
        <v>51.351351351351347</v>
      </c>
      <c r="BF20">
        <f>ABS($B$20-$D$20)</f>
        <v>2.9663270000000006</v>
      </c>
      <c r="BG20" s="1">
        <f>ABS($F$20-$H$20)</f>
        <v>5.6229590000000007</v>
      </c>
      <c r="BL20">
        <f>SQRT((ABS($A$20-$E$20)^2+(ABS($B$20-$F$20)^2)))</f>
        <v>4.0504916854668327</v>
      </c>
      <c r="BM20" s="1">
        <f>SQRT((ABS($C$20-$G$20)^2+(ABS($D$20-$H$20)^2)))</f>
        <v>4.7075627987675359</v>
      </c>
      <c r="BO20" s="1">
        <f>SQRT((ABS($A$20-$G$20)^2+(ABS($B$20-$H$20)^2)))</f>
        <v>4.7196276474023895</v>
      </c>
      <c r="BP20">
        <f>SQRT((ABS($C$20-$E$21)^2+(ABS($D$20-$F$21)^2)))</f>
        <v>4.1335282507075002</v>
      </c>
      <c r="BR20">
        <f>DEGREES(ACOS((7.50264425733655^2+10.8421994835301^2-8.04911394825598^2)/(2*7.50264425733655*10.8421994835301)))</f>
        <v>47.908165150126834</v>
      </c>
      <c r="BS20">
        <f>DEGREES(ACOS((8.04911394825598^2+9.30206967935255^2-6.98581378764687^2)/(2*8.04911394825598*9.30206967935255)))</f>
        <v>46.796652731316016</v>
      </c>
      <c r="BU20">
        <v>15</v>
      </c>
      <c r="BV20">
        <v>0</v>
      </c>
      <c r="BW20">
        <v>0</v>
      </c>
      <c r="BX20">
        <v>14</v>
      </c>
      <c r="BY20">
        <v>10</v>
      </c>
      <c r="BZ20">
        <v>0</v>
      </c>
      <c r="CA20">
        <v>10</v>
      </c>
      <c r="CB20">
        <v>0</v>
      </c>
      <c r="CC20">
        <v>20</v>
      </c>
      <c r="CD20">
        <v>0</v>
      </c>
      <c r="CE20">
        <v>10</v>
      </c>
      <c r="CF20">
        <v>5</v>
      </c>
      <c r="CG20">
        <v>18</v>
      </c>
      <c r="CH20">
        <v>8</v>
      </c>
      <c r="CI20">
        <v>0</v>
      </c>
      <c r="CJ20">
        <v>5</v>
      </c>
      <c r="CL20">
        <v>23</v>
      </c>
      <c r="CM20">
        <v>10</v>
      </c>
      <c r="CN20">
        <v>7</v>
      </c>
      <c r="CO20">
        <v>23</v>
      </c>
      <c r="CP20">
        <v>25</v>
      </c>
      <c r="CQ20">
        <v>10</v>
      </c>
      <c r="CR20">
        <v>21</v>
      </c>
      <c r="CS20">
        <v>11</v>
      </c>
      <c r="CT20">
        <v>23</v>
      </c>
      <c r="CU20">
        <v>8</v>
      </c>
      <c r="CV20">
        <v>21</v>
      </c>
      <c r="CW20">
        <v>9</v>
      </c>
      <c r="CX20">
        <v>19</v>
      </c>
      <c r="CY20">
        <v>18</v>
      </c>
      <c r="CZ20">
        <v>9</v>
      </c>
      <c r="DA20">
        <v>4</v>
      </c>
      <c r="DC20">
        <f>((0/15)*100)</f>
        <v>0</v>
      </c>
      <c r="DD20">
        <f>((0/15)*100)</f>
        <v>0</v>
      </c>
      <c r="DE20">
        <f>((14/15)*100)</f>
        <v>93.333333333333329</v>
      </c>
      <c r="DF20">
        <f>((0/10)*100)</f>
        <v>0</v>
      </c>
      <c r="DG20">
        <f>((10/10)*100)</f>
        <v>100</v>
      </c>
      <c r="DH20">
        <f>((0/10)*100)</f>
        <v>0</v>
      </c>
      <c r="DI20">
        <f>((0/20)*100)</f>
        <v>0</v>
      </c>
      <c r="DJ20">
        <f>((10/20)*100)</f>
        <v>50</v>
      </c>
      <c r="DK20">
        <f>((5/20)*100)</f>
        <v>25</v>
      </c>
      <c r="DL20">
        <f>((8/18)*100)</f>
        <v>44.444444444444443</v>
      </c>
      <c r="DM20">
        <f>((0/18)*100)</f>
        <v>0</v>
      </c>
      <c r="DN20">
        <f>((5/18)*100)</f>
        <v>27.777777777777779</v>
      </c>
      <c r="DP20">
        <f>((10/23)*100)</f>
        <v>43.478260869565219</v>
      </c>
      <c r="DQ20">
        <f>((7/23)*100)</f>
        <v>30.434782608695656</v>
      </c>
      <c r="DR20">
        <f>((23/23)*100)</f>
        <v>100</v>
      </c>
      <c r="DS20">
        <f>((10/25)*100)</f>
        <v>40</v>
      </c>
      <c r="DT20">
        <f>((21/25)*100)</f>
        <v>84</v>
      </c>
      <c r="DU20">
        <f>((11/25)*100)</f>
        <v>44</v>
      </c>
      <c r="DV20">
        <f>((8/23)*100)</f>
        <v>34.782608695652172</v>
      </c>
      <c r="DW20">
        <f>((21/23)*100)</f>
        <v>91.304347826086953</v>
      </c>
      <c r="DX20">
        <f>((9/23)*100)</f>
        <v>39.130434782608695</v>
      </c>
      <c r="DY20">
        <f>((18/19)*100)</f>
        <v>94.73684210526315</v>
      </c>
      <c r="DZ20">
        <f>((9/19)*100)</f>
        <v>47.368421052631575</v>
      </c>
      <c r="EA20">
        <f>((4/19)*100)</f>
        <v>21.052631578947366</v>
      </c>
    </row>
    <row r="21" spans="1:131" x14ac:dyDescent="0.25">
      <c r="A21">
        <v>86.23035800000001</v>
      </c>
      <c r="B21">
        <v>9.9264799999999997</v>
      </c>
      <c r="C21">
        <v>91.184235000000001</v>
      </c>
      <c r="D21">
        <v>6.5944399999999996</v>
      </c>
      <c r="E21">
        <v>81.104542000000009</v>
      </c>
      <c r="F21">
        <v>11.383979999999999</v>
      </c>
      <c r="G21" s="1">
        <v>84.513113000000004</v>
      </c>
      <c r="H21" s="1">
        <v>5.2861739999999999</v>
      </c>
      <c r="K21">
        <f>(14/200)</f>
        <v>7.0000000000000007E-2</v>
      </c>
      <c r="L21">
        <f>(14/200)</f>
        <v>7.0000000000000007E-2</v>
      </c>
      <c r="M21" s="1">
        <f>(9/200)</f>
        <v>4.4999999999999998E-2</v>
      </c>
      <c r="N21" s="1">
        <f>(12/200)</f>
        <v>0.06</v>
      </c>
      <c r="P21">
        <f>(28/200)</f>
        <v>0.14000000000000001</v>
      </c>
      <c r="Q21">
        <f>(33/200)</f>
        <v>0.16500000000000001</v>
      </c>
      <c r="R21">
        <f>(31/200)</f>
        <v>0.155</v>
      </c>
      <c r="S21" s="1">
        <f>(25/200)</f>
        <v>0.125</v>
      </c>
      <c r="U21">
        <f>0.07+0.14</f>
        <v>0.21000000000000002</v>
      </c>
      <c r="V21">
        <f>0.07+0.165</f>
        <v>0.23500000000000001</v>
      </c>
      <c r="W21" s="1">
        <f>0.045+0.155</f>
        <v>0.2</v>
      </c>
      <c r="X21" s="1">
        <f>0.06+0.125</f>
        <v>0.185</v>
      </c>
      <c r="Z21">
        <f>SQRT((ABS($A$22-$A$21)^2+(ABS($B$22-$B$21)^2)))</f>
        <v>12.328839283963269</v>
      </c>
      <c r="AA21">
        <f>SQRT((ABS($C$22-$C$21)^2+(ABS($D$22-$D$21)^2)))</f>
        <v>13.359711417042849</v>
      </c>
      <c r="AB21" s="1">
        <f>SQRT((ABS($E$22-$E$21)^2+(ABS($F$22-$F$21)^2)))</f>
        <v>10.368672827665158</v>
      </c>
      <c r="AC21" s="1">
        <f>SQRT((ABS($G$22-$G$21)^2+(ABS($H$22-$H$21)^2)))</f>
        <v>9.1337666101315556</v>
      </c>
      <c r="AJ21">
        <f>1/0.21</f>
        <v>4.7619047619047619</v>
      </c>
      <c r="AK21">
        <f>1/0.235</f>
        <v>4.2553191489361701</v>
      </c>
      <c r="AL21" s="1">
        <f>1/0.2</f>
        <v>5</v>
      </c>
      <c r="AM21" s="1">
        <f>1/0.185</f>
        <v>5.4054054054054053</v>
      </c>
      <c r="AO21">
        <f t="shared" si="4"/>
        <v>58.708758495063179</v>
      </c>
      <c r="AP21">
        <f t="shared" si="5"/>
        <v>56.849835817203612</v>
      </c>
      <c r="AQ21" s="1">
        <f t="shared" si="6"/>
        <v>51.843364138325789</v>
      </c>
      <c r="AR21" s="1">
        <f t="shared" si="7"/>
        <v>49.371711406116518</v>
      </c>
      <c r="AV21">
        <f>((0.07/0.21)*100)</f>
        <v>33.333333333333336</v>
      </c>
      <c r="AW21">
        <f>((0.07/0.235)*100)</f>
        <v>29.787234042553195</v>
      </c>
      <c r="AX21" s="1">
        <f>((0.045/0.2)*100)</f>
        <v>22.499999999999996</v>
      </c>
      <c r="AY21" s="1">
        <f>((0.06/0.185)*100)</f>
        <v>32.432432432432435</v>
      </c>
      <c r="BA21">
        <f>((0.14/0.21)*100)</f>
        <v>66.666666666666671</v>
      </c>
      <c r="BB21">
        <f>((0.165/0.235)*100)</f>
        <v>70.21276595744682</v>
      </c>
      <c r="BC21" s="1">
        <f>((0.155/0.2)*100)</f>
        <v>77.499999999999986</v>
      </c>
      <c r="BD21" s="1">
        <f>((0.125/0.185)*100)</f>
        <v>67.567567567567565</v>
      </c>
      <c r="BF21">
        <f>ABS($B$21-$D$21)</f>
        <v>3.3320400000000001</v>
      </c>
      <c r="BG21" s="1">
        <f>ABS($F$21-$H$21)</f>
        <v>6.0978059999999994</v>
      </c>
      <c r="BL21">
        <f>SQRT((ABS($A$21-$E$21)^2+(ABS($B$21-$F$21)^2)))</f>
        <v>5.3290051525454549</v>
      </c>
      <c r="BM21" s="1">
        <f>SQRT((ABS($C$21-$G$21)^2+(ABS($D$21-$H$21)^2)))</f>
        <v>6.7981930441581282</v>
      </c>
      <c r="BO21" s="1">
        <f>SQRT((ABS($A$21-$G$21)^2+(ABS($B$21-$H$21)^2)))</f>
        <v>4.9478652127620677</v>
      </c>
      <c r="BP21">
        <f>SQRT((ABS($C$21-$E$21)^2+(ABS($D$21-$F$21)^2)))</f>
        <v>11.159744817237033</v>
      </c>
      <c r="BR21">
        <f>DEGREES(ACOS((6.98581378764687^2+10.3686728276652^2-9.205606009282^2)/(2*6.98581378764687*10.3686728276652)))</f>
        <v>60.39463426863017</v>
      </c>
      <c r="BS21">
        <f>DEGREES(ACOS((9.205606009282^2+9.13376661013154^2-6.12490240492377^2)/(2*9.205606009282*9.13376661013154)))</f>
        <v>39.018028302955827</v>
      </c>
      <c r="BU21">
        <v>14</v>
      </c>
      <c r="BV21">
        <v>0</v>
      </c>
      <c r="BW21">
        <v>0</v>
      </c>
      <c r="BX21">
        <v>8</v>
      </c>
      <c r="BY21">
        <v>14</v>
      </c>
      <c r="BZ21">
        <v>0</v>
      </c>
      <c r="CA21">
        <v>9</v>
      </c>
      <c r="CB21">
        <v>3</v>
      </c>
      <c r="CC21">
        <v>9</v>
      </c>
      <c r="CD21">
        <v>0</v>
      </c>
      <c r="CE21">
        <v>9</v>
      </c>
      <c r="CF21">
        <v>2</v>
      </c>
      <c r="CG21">
        <v>12</v>
      </c>
      <c r="CH21">
        <v>0</v>
      </c>
      <c r="CI21">
        <v>3</v>
      </c>
      <c r="CJ21">
        <v>2</v>
      </c>
      <c r="CL21">
        <v>28</v>
      </c>
      <c r="CM21">
        <v>18</v>
      </c>
      <c r="CN21">
        <v>8</v>
      </c>
      <c r="CO21">
        <v>18</v>
      </c>
      <c r="CP21">
        <v>33</v>
      </c>
      <c r="CQ21">
        <v>19</v>
      </c>
      <c r="CR21">
        <v>27</v>
      </c>
      <c r="CS21">
        <v>15</v>
      </c>
      <c r="CT21">
        <v>31</v>
      </c>
      <c r="CU21">
        <v>17</v>
      </c>
      <c r="CV21">
        <v>27</v>
      </c>
      <c r="CW21">
        <v>18</v>
      </c>
      <c r="CX21">
        <v>25</v>
      </c>
      <c r="CY21">
        <v>19</v>
      </c>
      <c r="CZ21">
        <v>14</v>
      </c>
      <c r="DA21">
        <v>18</v>
      </c>
      <c r="DC21">
        <f>((0/14)*100)</f>
        <v>0</v>
      </c>
      <c r="DD21">
        <f>((0/14)*100)</f>
        <v>0</v>
      </c>
      <c r="DE21">
        <f>((8/14)*100)</f>
        <v>57.142857142857139</v>
      </c>
      <c r="DF21">
        <f>((0/14)*100)</f>
        <v>0</v>
      </c>
      <c r="DG21">
        <f>((9/14)*100)</f>
        <v>64.285714285714292</v>
      </c>
      <c r="DH21">
        <f>((3/14)*100)</f>
        <v>21.428571428571427</v>
      </c>
      <c r="DI21">
        <f>((0/9)*100)</f>
        <v>0</v>
      </c>
      <c r="DJ21">
        <f>((9/9)*100)</f>
        <v>100</v>
      </c>
      <c r="DK21">
        <f>((2/9)*100)</f>
        <v>22.222222222222221</v>
      </c>
      <c r="DL21">
        <f>((0/12)*100)</f>
        <v>0</v>
      </c>
      <c r="DM21">
        <f>((3/12)*100)</f>
        <v>25</v>
      </c>
      <c r="DN21">
        <f>((2/12)*100)</f>
        <v>16.666666666666664</v>
      </c>
      <c r="DP21">
        <f>((18/28)*100)</f>
        <v>64.285714285714292</v>
      </c>
      <c r="DQ21">
        <f>((8/28)*100)</f>
        <v>28.571428571428569</v>
      </c>
      <c r="DR21">
        <f>((18/28)*100)</f>
        <v>64.285714285714292</v>
      </c>
      <c r="DS21">
        <f>((19/33)*100)</f>
        <v>57.575757575757578</v>
      </c>
      <c r="DT21">
        <f>((27/33)*100)</f>
        <v>81.818181818181827</v>
      </c>
      <c r="DU21">
        <f>((15/33)*100)</f>
        <v>45.454545454545453</v>
      </c>
      <c r="DV21">
        <f>((17/31)*100)</f>
        <v>54.838709677419352</v>
      </c>
      <c r="DW21">
        <f>((27/31)*100)</f>
        <v>87.096774193548384</v>
      </c>
      <c r="DX21">
        <f>((18/31)*100)</f>
        <v>58.064516129032263</v>
      </c>
      <c r="DY21">
        <f>((19/25)*100)</f>
        <v>76</v>
      </c>
      <c r="DZ21">
        <f>((14/25)*100)</f>
        <v>56.000000000000007</v>
      </c>
      <c r="EA21">
        <f>((18/25)*100)</f>
        <v>72</v>
      </c>
    </row>
    <row r="22" spans="1:131" x14ac:dyDescent="0.25">
      <c r="A22">
        <v>98.557144000000008</v>
      </c>
      <c r="B22">
        <v>10.151479999999999</v>
      </c>
      <c r="C22">
        <v>104.532656</v>
      </c>
      <c r="D22">
        <v>7.1435719999999998</v>
      </c>
      <c r="E22" s="1">
        <v>91.472960999999998</v>
      </c>
      <c r="F22" s="1">
        <v>11.311429</v>
      </c>
      <c r="G22" s="1">
        <v>93.642040000000009</v>
      </c>
      <c r="H22" s="1">
        <v>5.583469</v>
      </c>
      <c r="K22">
        <f>(10/200)</f>
        <v>0.05</v>
      </c>
      <c r="L22">
        <f>(10/200)</f>
        <v>0.05</v>
      </c>
      <c r="M22" s="1">
        <f>(7/200)</f>
        <v>3.5000000000000003E-2</v>
      </c>
      <c r="N22" s="1">
        <f>(14/200)</f>
        <v>7.0000000000000007E-2</v>
      </c>
      <c r="P22">
        <f>(35/200)</f>
        <v>0.17499999999999999</v>
      </c>
      <c r="Q22">
        <f>(37/200)</f>
        <v>0.185</v>
      </c>
      <c r="R22" s="1">
        <f>(23/200)</f>
        <v>0.115</v>
      </c>
      <c r="S22" s="1">
        <f>(19/200)</f>
        <v>9.5000000000000001E-2</v>
      </c>
      <c r="U22">
        <f>0.05+0.175</f>
        <v>0.22499999999999998</v>
      </c>
      <c r="V22">
        <f>0.05+0.185</f>
        <v>0.23499999999999999</v>
      </c>
      <c r="W22" s="1">
        <f>0.035+0.115</f>
        <v>0.15000000000000002</v>
      </c>
      <c r="X22" s="1">
        <f>0.07+0.095</f>
        <v>0.16500000000000001</v>
      </c>
      <c r="Z22">
        <f>SQRT((ABS($A$23-$A$22)^2+(ABS($B$23-$B$22)^2)))</f>
        <v>11.043712370939854</v>
      </c>
      <c r="AA22">
        <f>SQRT((ABS($C$23-$C$22)^2+(ABS($D$23-$D$22)^2)))</f>
        <v>12.575456861218401</v>
      </c>
      <c r="AB22" s="1">
        <f>SQRT((ABS($E$23-$E$22)^2+(ABS($F$23-$F$22)^2)))</f>
        <v>6.6060760976562376</v>
      </c>
      <c r="AC22" s="1">
        <f>SQRT((ABS($G$23-$G$22)^2+(ABS($H$23-$H$22)^2)))</f>
        <v>9.9168804661959999</v>
      </c>
      <c r="AJ22">
        <f>1/0.225</f>
        <v>4.4444444444444446</v>
      </c>
      <c r="AK22">
        <f>1/0.235</f>
        <v>4.2553191489361701</v>
      </c>
      <c r="AL22" s="1">
        <f>1/0.15</f>
        <v>6.666666666666667</v>
      </c>
      <c r="AM22" s="1">
        <f>1/0.165</f>
        <v>6.0606060606060606</v>
      </c>
      <c r="AO22">
        <f t="shared" si="4"/>
        <v>49.083166093066026</v>
      </c>
      <c r="AP22">
        <f t="shared" si="5"/>
        <v>53.512582388163409</v>
      </c>
      <c r="AQ22" s="1">
        <f t="shared" si="6"/>
        <v>44.040507317708247</v>
      </c>
      <c r="AR22" s="1">
        <f t="shared" si="7"/>
        <v>60.102305855733327</v>
      </c>
      <c r="AV22">
        <f>((0.05/0.225)*100)</f>
        <v>22.222222222222225</v>
      </c>
      <c r="AW22">
        <f>((0.05/0.235)*100)</f>
        <v>21.276595744680854</v>
      </c>
      <c r="AX22" s="1">
        <f>((0.035/0.15)*100)</f>
        <v>23.333333333333336</v>
      </c>
      <c r="AY22" s="1">
        <f>((0.07/0.165)*100)</f>
        <v>42.424242424242422</v>
      </c>
      <c r="BA22">
        <f>((0.175/0.225)*100)</f>
        <v>77.777777777777771</v>
      </c>
      <c r="BB22">
        <f>((0.185/0.235)*100)</f>
        <v>78.723404255319153</v>
      </c>
      <c r="BC22" s="1">
        <f>((0.115/0.15)*100)</f>
        <v>76.666666666666671</v>
      </c>
      <c r="BD22" s="1">
        <f>((0.095/0.165)*100)</f>
        <v>57.575757575757571</v>
      </c>
      <c r="BF22">
        <f>ABS($B$22-$D$22)</f>
        <v>3.0079079999999996</v>
      </c>
      <c r="BG22" s="1">
        <f>ABS($F$22-$H$22)</f>
        <v>5.7279600000000004</v>
      </c>
      <c r="BL22" s="1">
        <f>SQRT((ABS($A$22-$E$22)^2+(ABS($B$22-$F$22)^2)))</f>
        <v>7.1785186814613882</v>
      </c>
      <c r="BM22" s="1">
        <f>SQRT((ABS($C$22-$G$22)^2+(ABS($D$22-$H$22)^2)))</f>
        <v>11.001792500772993</v>
      </c>
      <c r="BO22" s="1">
        <f>SQRT((ABS($A$22-$G$22)^2+(ABS($B$22-$H$22)^2)))</f>
        <v>6.7100649644349186</v>
      </c>
      <c r="BP22" s="1">
        <f>SQRT((ABS($C$22-$E$23)^2+(ABS($D$22-$F$23)^2)))</f>
        <v>7.2256559060299148</v>
      </c>
      <c r="BR22">
        <f>DEGREES(ACOS((6.12490240492377^2+6.60607609765624^2-6.3370590546745^2)/(2*6.12490240492377*6.60607609765624)))</f>
        <v>59.561812305728004</v>
      </c>
      <c r="BS22">
        <f>DEGREES(ACOS((6.3370590546745^2+9.91688046619601^2-7.13390720997154^2)/(2*6.3370590546745*9.91688046619601)))</f>
        <v>45.809463902220685</v>
      </c>
      <c r="BU22">
        <v>10</v>
      </c>
      <c r="BV22">
        <v>0</v>
      </c>
      <c r="BW22">
        <v>1</v>
      </c>
      <c r="BX22">
        <v>0</v>
      </c>
      <c r="BY22">
        <v>10</v>
      </c>
      <c r="BZ22">
        <v>0</v>
      </c>
      <c r="CA22">
        <v>0</v>
      </c>
      <c r="CB22">
        <v>5</v>
      </c>
      <c r="CC22">
        <v>7</v>
      </c>
      <c r="CD22">
        <v>1</v>
      </c>
      <c r="CE22">
        <v>0</v>
      </c>
      <c r="CF22">
        <v>1</v>
      </c>
      <c r="CG22">
        <v>14</v>
      </c>
      <c r="CH22">
        <v>0</v>
      </c>
      <c r="CI22">
        <v>5</v>
      </c>
      <c r="CJ22">
        <v>1</v>
      </c>
      <c r="CL22">
        <v>35</v>
      </c>
      <c r="CM22">
        <v>21</v>
      </c>
      <c r="CN22">
        <v>26</v>
      </c>
      <c r="CO22">
        <v>23</v>
      </c>
      <c r="CP22">
        <v>37</v>
      </c>
      <c r="CQ22">
        <v>27</v>
      </c>
      <c r="CR22">
        <v>30</v>
      </c>
      <c r="CS22">
        <v>19</v>
      </c>
      <c r="CT22">
        <v>23</v>
      </c>
      <c r="CU22">
        <v>14</v>
      </c>
      <c r="CV22">
        <v>22</v>
      </c>
      <c r="CW22">
        <v>13</v>
      </c>
      <c r="CX22">
        <v>19</v>
      </c>
      <c r="CY22">
        <v>9</v>
      </c>
      <c r="CZ22">
        <v>19</v>
      </c>
      <c r="DA22">
        <v>13</v>
      </c>
      <c r="DC22">
        <f>((0/10)*100)</f>
        <v>0</v>
      </c>
      <c r="DD22">
        <f>((1/10)*100)</f>
        <v>10</v>
      </c>
      <c r="DE22">
        <f>((0/10)*100)</f>
        <v>0</v>
      </c>
      <c r="DF22">
        <f>((0/10)*100)</f>
        <v>0</v>
      </c>
      <c r="DG22">
        <f>((0/10)*100)</f>
        <v>0</v>
      </c>
      <c r="DH22">
        <f>((5/10)*100)</f>
        <v>50</v>
      </c>
      <c r="DI22">
        <f>((1/7)*100)</f>
        <v>14.285714285714285</v>
      </c>
      <c r="DJ22">
        <f>((0/7)*100)</f>
        <v>0</v>
      </c>
      <c r="DK22">
        <f>((1/7)*100)</f>
        <v>14.285714285714285</v>
      </c>
      <c r="DL22">
        <f>((0/14)*100)</f>
        <v>0</v>
      </c>
      <c r="DM22">
        <f>((5/14)*100)</f>
        <v>35.714285714285715</v>
      </c>
      <c r="DN22">
        <f>((1/14)*100)</f>
        <v>7.1428571428571423</v>
      </c>
      <c r="DP22">
        <f>((21/35)*100)</f>
        <v>60</v>
      </c>
      <c r="DQ22">
        <f>((26/35)*100)</f>
        <v>74.285714285714292</v>
      </c>
      <c r="DR22">
        <f>((23/35)*100)</f>
        <v>65.714285714285708</v>
      </c>
      <c r="DS22">
        <f>((27/37)*100)</f>
        <v>72.972972972972968</v>
      </c>
      <c r="DT22">
        <f>((30/37)*100)</f>
        <v>81.081081081081081</v>
      </c>
      <c r="DU22">
        <f>((19/37)*100)</f>
        <v>51.351351351351347</v>
      </c>
      <c r="DV22">
        <f>((14/23)*100)</f>
        <v>60.869565217391312</v>
      </c>
      <c r="DW22">
        <f>((22/23)*100)</f>
        <v>95.652173913043484</v>
      </c>
      <c r="DX22">
        <f>((13/23)*100)</f>
        <v>56.521739130434781</v>
      </c>
      <c r="DY22">
        <f>((9/19)*100)</f>
        <v>47.368421052631575</v>
      </c>
      <c r="DZ22">
        <f>((19/19)*100)</f>
        <v>100</v>
      </c>
      <c r="EA22">
        <f>((13/19)*100)</f>
        <v>68.421052631578945</v>
      </c>
    </row>
    <row r="23" spans="1:131" x14ac:dyDescent="0.25">
      <c r="A23">
        <v>109.60081700000001</v>
      </c>
      <c r="B23">
        <v>10.180968999999999</v>
      </c>
      <c r="C23">
        <v>117.071123</v>
      </c>
      <c r="D23">
        <v>8.1073979999999999</v>
      </c>
      <c r="E23">
        <v>97.984644000000003</v>
      </c>
      <c r="F23">
        <v>10.198672999999999</v>
      </c>
      <c r="G23">
        <v>103.557604</v>
      </c>
      <c r="H23">
        <v>5.7450510000000001</v>
      </c>
      <c r="K23">
        <f>(12/200)</f>
        <v>0.06</v>
      </c>
      <c r="L23">
        <f>(13/200)</f>
        <v>6.5000000000000002E-2</v>
      </c>
      <c r="M23">
        <f>(11/200)</f>
        <v>5.5E-2</v>
      </c>
      <c r="N23">
        <f>(18/200)</f>
        <v>0.09</v>
      </c>
      <c r="P23">
        <f>(29/200)</f>
        <v>0.14499999999999999</v>
      </c>
      <c r="Q23">
        <f>(23/200)</f>
        <v>0.115</v>
      </c>
      <c r="R23">
        <f>(26/200)</f>
        <v>0.13</v>
      </c>
      <c r="S23">
        <f>(28/200)</f>
        <v>0.14000000000000001</v>
      </c>
      <c r="U23">
        <f>0.06+0.145</f>
        <v>0.20499999999999999</v>
      </c>
      <c r="V23">
        <f>0.065+0.115</f>
        <v>0.18</v>
      </c>
      <c r="W23">
        <f>0.055+0.13</f>
        <v>0.185</v>
      </c>
      <c r="X23">
        <f>0.09+0.14</f>
        <v>0.23</v>
      </c>
      <c r="Z23">
        <f>SQRT((ABS($A$24-$A$23)^2+(ABS($B$24-$B$23)^2)))</f>
        <v>14.335076864763334</v>
      </c>
      <c r="AA23">
        <f>SQRT((ABS($C$24-$C$23)^2+(ABS($D$24-$D$23)^2)))</f>
        <v>14.189852131003635</v>
      </c>
      <c r="AB23">
        <f>SQRT((ABS($E$24-$E$23)^2+(ABS($F$24-$F$23)^2)))</f>
        <v>13.173139646330711</v>
      </c>
      <c r="AC23">
        <f>SQRT((ABS($G$24-$G$23)^2+(ABS($H$24-$H$23)^2)))</f>
        <v>17.565122336102338</v>
      </c>
      <c r="AJ23">
        <f>1/0.205</f>
        <v>4.8780487804878048</v>
      </c>
      <c r="AK23">
        <f>1/0.18</f>
        <v>5.5555555555555554</v>
      </c>
      <c r="AL23">
        <f>1/0.185</f>
        <v>5.4054054054054053</v>
      </c>
      <c r="AM23">
        <f>1/0.23</f>
        <v>4.3478260869565215</v>
      </c>
      <c r="AO23">
        <f t="shared" si="4"/>
        <v>69.92720421835773</v>
      </c>
      <c r="AP23">
        <f t="shared" si="5"/>
        <v>78.832511838909085</v>
      </c>
      <c r="AQ23">
        <f t="shared" si="6"/>
        <v>71.20616025043627</v>
      </c>
      <c r="AR23">
        <f t="shared" si="7"/>
        <v>76.370097113488427</v>
      </c>
      <c r="AV23">
        <f>((0.06/0.205)*100)</f>
        <v>29.268292682926827</v>
      </c>
      <c r="AW23">
        <f>((0.065/0.18)*100)</f>
        <v>36.111111111111114</v>
      </c>
      <c r="AX23">
        <f>((0.055/0.185)*100)</f>
        <v>29.72972972972973</v>
      </c>
      <c r="AY23">
        <f>((0.09/0.23)*100)</f>
        <v>39.130434782608688</v>
      </c>
      <c r="BA23">
        <f>((0.145/0.205)*100)</f>
        <v>70.731707317073173</v>
      </c>
      <c r="BB23">
        <f>((0.115/0.18)*100)</f>
        <v>63.888888888888893</v>
      </c>
      <c r="BC23">
        <f>((0.13/0.185)*100)</f>
        <v>70.270270270270274</v>
      </c>
      <c r="BD23">
        <f>((0.14/0.23)*100)</f>
        <v>60.869565217391312</v>
      </c>
      <c r="BF23">
        <f>ABS($B$23-$D$23)</f>
        <v>2.0735709999999994</v>
      </c>
      <c r="BG23">
        <f>ABS($F$23-$H$23)</f>
        <v>4.4536219999999993</v>
      </c>
      <c r="BL23">
        <f>SQRT((ABS($A$23-$E$23)^2+(ABS($B$23-$F$23)^2)))</f>
        <v>11.616186491165898</v>
      </c>
      <c r="BO23">
        <f>SQRT((ABS($A$23-$G$23)^2+(ABS($B$23-$H$23)^2)))</f>
        <v>7.4965186497529039</v>
      </c>
      <c r="BP23">
        <f>SQRT((ABS($C$23-$E$24)^2+(ABS($D$23-$F$24)^2)))</f>
        <v>6.5722650615424785</v>
      </c>
      <c r="BR23">
        <f>DEGREES(ACOS((7.13390720997154^2+13.1731396463307^2-9.18516217115246^2)/(2*7.13390720997154*13.1731396463307)))</f>
        <v>41.825881301862083</v>
      </c>
      <c r="BS23">
        <f>DEGREES(ACOS((9.18516217115246^2+17.5651223361023^2-10.4976876824997^2)/(2*9.18516217115246*17.5651223361023)))</f>
        <v>28.823847415328899</v>
      </c>
      <c r="BU23">
        <v>12</v>
      </c>
      <c r="BV23">
        <v>0</v>
      </c>
      <c r="BW23">
        <v>9</v>
      </c>
      <c r="BX23">
        <v>0</v>
      </c>
      <c r="BY23">
        <v>13</v>
      </c>
      <c r="BZ23">
        <v>0</v>
      </c>
      <c r="CA23">
        <v>0</v>
      </c>
      <c r="CB23">
        <v>13</v>
      </c>
      <c r="CC23">
        <v>11</v>
      </c>
      <c r="CD23">
        <v>9</v>
      </c>
      <c r="CE23">
        <v>0</v>
      </c>
      <c r="CF23">
        <v>0</v>
      </c>
      <c r="CG23">
        <v>18</v>
      </c>
      <c r="CH23">
        <v>2</v>
      </c>
      <c r="CI23">
        <v>13</v>
      </c>
      <c r="CJ23">
        <v>2</v>
      </c>
      <c r="CL23">
        <v>29</v>
      </c>
      <c r="CM23">
        <v>19</v>
      </c>
      <c r="CN23">
        <v>23</v>
      </c>
      <c r="CO23">
        <v>15</v>
      </c>
      <c r="CP23">
        <v>23</v>
      </c>
      <c r="CQ23">
        <v>11</v>
      </c>
      <c r="CR23">
        <v>12</v>
      </c>
      <c r="CS23">
        <v>23</v>
      </c>
      <c r="CT23">
        <v>26</v>
      </c>
      <c r="CU23">
        <v>23</v>
      </c>
      <c r="CV23">
        <v>16</v>
      </c>
      <c r="CW23">
        <v>13</v>
      </c>
      <c r="CX23">
        <v>28</v>
      </c>
      <c r="CY23">
        <v>16</v>
      </c>
      <c r="CZ23">
        <v>23</v>
      </c>
      <c r="DA23">
        <v>17</v>
      </c>
      <c r="DC23">
        <f>((0/12)*100)</f>
        <v>0</v>
      </c>
      <c r="DD23">
        <f>((9/12)*100)</f>
        <v>75</v>
      </c>
      <c r="DE23">
        <f>((0/12)*100)</f>
        <v>0</v>
      </c>
      <c r="DF23">
        <f>((0/13)*100)</f>
        <v>0</v>
      </c>
      <c r="DG23">
        <f>((0/13)*100)</f>
        <v>0</v>
      </c>
      <c r="DH23">
        <f>((13/13)*100)</f>
        <v>100</v>
      </c>
      <c r="DI23">
        <f>((9/11)*100)</f>
        <v>81.818181818181827</v>
      </c>
      <c r="DJ23">
        <f>((0/11)*100)</f>
        <v>0</v>
      </c>
      <c r="DK23">
        <f>((0/11)*100)</f>
        <v>0</v>
      </c>
      <c r="DL23">
        <f>((2/18)*100)</f>
        <v>11.111111111111111</v>
      </c>
      <c r="DM23">
        <f>((13/18)*100)</f>
        <v>72.222222222222214</v>
      </c>
      <c r="DN23">
        <f>((2/18)*100)</f>
        <v>11.111111111111111</v>
      </c>
      <c r="DP23">
        <f>((19/29)*100)</f>
        <v>65.517241379310349</v>
      </c>
      <c r="DQ23">
        <f>((23/29)*100)</f>
        <v>79.310344827586206</v>
      </c>
      <c r="DR23">
        <f>((15/29)*100)</f>
        <v>51.724137931034484</v>
      </c>
      <c r="DS23">
        <f>((11/23)*100)</f>
        <v>47.826086956521742</v>
      </c>
      <c r="DT23">
        <f>((12/23)*100)</f>
        <v>52.173913043478258</v>
      </c>
      <c r="DU23">
        <f>((23/23)*100)</f>
        <v>100</v>
      </c>
      <c r="DV23">
        <f>((23/26)*100)</f>
        <v>88.461538461538453</v>
      </c>
      <c r="DW23">
        <f>((16/26)*100)</f>
        <v>61.53846153846154</v>
      </c>
      <c r="DX23">
        <f>((13/26)*100)</f>
        <v>50</v>
      </c>
      <c r="DY23">
        <f>((16/28)*100)</f>
        <v>57.142857142857139</v>
      </c>
      <c r="DZ23">
        <f>((23/28)*100)</f>
        <v>82.142857142857139</v>
      </c>
      <c r="EA23">
        <f>((17/28)*100)</f>
        <v>60.714285714285708</v>
      </c>
    </row>
    <row r="24" spans="1:131" x14ac:dyDescent="0.25">
      <c r="A24">
        <v>123.93577000000001</v>
      </c>
      <c r="B24">
        <v>10.240561</v>
      </c>
      <c r="C24">
        <v>131.25990100000001</v>
      </c>
      <c r="D24">
        <v>8.2819900000000004</v>
      </c>
      <c r="E24">
        <v>111.137297</v>
      </c>
      <c r="F24">
        <v>10.933062</v>
      </c>
      <c r="G24">
        <v>121.0399</v>
      </c>
      <c r="H24">
        <v>7.4488260000000004</v>
      </c>
      <c r="K24">
        <f>(12/200)</f>
        <v>0.06</v>
      </c>
      <c r="L24">
        <f>(12/200)</f>
        <v>0.06</v>
      </c>
      <c r="M24">
        <f>(11/200)</f>
        <v>5.5E-2</v>
      </c>
      <c r="N24">
        <f>(15/200)</f>
        <v>7.4999999999999997E-2</v>
      </c>
      <c r="P24">
        <f>(22/200)</f>
        <v>0.11</v>
      </c>
      <c r="Q24">
        <f>(19/200)</f>
        <v>9.5000000000000001E-2</v>
      </c>
      <c r="R24">
        <f>(20/200)</f>
        <v>0.1</v>
      </c>
      <c r="S24">
        <f>(16/200)</f>
        <v>0.08</v>
      </c>
      <c r="U24">
        <f>0.06+0.11</f>
        <v>0.16999999999999998</v>
      </c>
      <c r="V24">
        <f>0.06+0.095</f>
        <v>0.155</v>
      </c>
      <c r="W24">
        <f>0.055+0.1</f>
        <v>0.155</v>
      </c>
      <c r="X24">
        <f>0.075+0.08</f>
        <v>0.155</v>
      </c>
      <c r="Z24">
        <f>SQRT((ABS($A$25-$A$24)^2+(ABS($B$25-$B$24)^2)))</f>
        <v>13.185670875219092</v>
      </c>
      <c r="AA24">
        <f>SQRT((ABS($C$25-$C$24)^2+(ABS($D$25-$D$24)^2)))</f>
        <v>22.607782573323302</v>
      </c>
      <c r="AB24">
        <f>SQRT((ABS($E$25-$E$24)^2+(ABS($F$25-$F$24)^2)))</f>
        <v>14.842848042860938</v>
      </c>
      <c r="AC24">
        <f>SQRT((ABS($G$25-$G$24)^2+(ABS($H$25-$H$24)^2)))</f>
        <v>12.737153459428558</v>
      </c>
      <c r="AJ24">
        <f>1/0.17</f>
        <v>5.8823529411764701</v>
      </c>
      <c r="AK24">
        <f>1/0.155</f>
        <v>6.4516129032258069</v>
      </c>
      <c r="AL24">
        <f>1/0.155</f>
        <v>6.4516129032258069</v>
      </c>
      <c r="AM24">
        <f>1/0.155</f>
        <v>6.4516129032258069</v>
      </c>
      <c r="AO24">
        <f t="shared" si="4"/>
        <v>77.562769854229956</v>
      </c>
      <c r="AP24">
        <f t="shared" si="5"/>
        <v>145.85666176337614</v>
      </c>
      <c r="AQ24">
        <f t="shared" si="6"/>
        <v>95.76030995394153</v>
      </c>
      <c r="AR24">
        <f t="shared" si="7"/>
        <v>82.175183609216504</v>
      </c>
      <c r="AV24">
        <f>((0.06/0.17)*100)</f>
        <v>35.294117647058819</v>
      </c>
      <c r="AW24">
        <f>((0.06/0.155)*100)</f>
        <v>38.70967741935484</v>
      </c>
      <c r="AX24">
        <f>((0.055/0.155)*100)</f>
        <v>35.483870967741936</v>
      </c>
      <c r="AY24">
        <f>((0.075/0.155)*100)</f>
        <v>48.387096774193544</v>
      </c>
      <c r="BA24">
        <f>((0.11/0.17)*100)</f>
        <v>64.705882352941174</v>
      </c>
      <c r="BB24">
        <f>((0.095/0.155)*100)</f>
        <v>61.29032258064516</v>
      </c>
      <c r="BC24">
        <f>((0.1/0.155)*100)</f>
        <v>64.516129032258078</v>
      </c>
      <c r="BD24">
        <f>((0.08/0.155)*100)</f>
        <v>51.612903225806448</v>
      </c>
      <c r="BF24">
        <f>ABS($B$24-$D$24)</f>
        <v>1.9585709999999992</v>
      </c>
      <c r="BG24">
        <f>ABS($F$24-$H$24)</f>
        <v>3.4842359999999992</v>
      </c>
      <c r="BL24">
        <f>SQRT((ABS($A$24-$E$24)^2+(ABS($B$24-$F$24)^2)))</f>
        <v>12.817194262658658</v>
      </c>
      <c r="BM24">
        <f>SQRT((ABS($C$24-$G$24)^2+(ABS($D$24-$H$24)^2)))</f>
        <v>10.253905728594212</v>
      </c>
      <c r="BO24">
        <f>SQRT((ABS($A$24-$G$24)^2+(ABS($B$24-$H$24)^2)))</f>
        <v>4.0224180994925192</v>
      </c>
      <c r="BP24">
        <f>SQRT((ABS($C$24-$E$25)^2+(ABS($D$24-$F$25)^2)))</f>
        <v>6.2465381710285888</v>
      </c>
      <c r="BR24">
        <f>DEGREES(ACOS((10.4976876824997^2+14.8428480428609^2-6.43921622992068^2)/(2*10.4976876824997*14.8428480428609)))</f>
        <v>21.946591532111395</v>
      </c>
      <c r="BS24">
        <f>DEGREES(ACOS((19.0359876318977^2+25.0968340785946^2-7.98842939778585^2)/(2*19.0359876318977*25.0968340785946)))</f>
        <v>13.673827464388268</v>
      </c>
      <c r="BU24">
        <v>12</v>
      </c>
      <c r="BV24">
        <v>0</v>
      </c>
      <c r="BW24">
        <v>11</v>
      </c>
      <c r="BX24">
        <v>2</v>
      </c>
      <c r="BY24">
        <v>12</v>
      </c>
      <c r="BZ24">
        <v>0</v>
      </c>
      <c r="CA24">
        <v>0</v>
      </c>
      <c r="CB24">
        <v>10</v>
      </c>
      <c r="CC24">
        <v>11</v>
      </c>
      <c r="CD24">
        <v>11</v>
      </c>
      <c r="CE24">
        <v>0</v>
      </c>
      <c r="CF24">
        <v>2</v>
      </c>
      <c r="CG24">
        <v>15</v>
      </c>
      <c r="CH24">
        <v>1</v>
      </c>
      <c r="CI24">
        <v>10</v>
      </c>
      <c r="CJ24">
        <v>0</v>
      </c>
      <c r="CL24">
        <v>22</v>
      </c>
      <c r="CM24">
        <v>9</v>
      </c>
      <c r="CN24">
        <v>20</v>
      </c>
      <c r="CO24">
        <v>6</v>
      </c>
      <c r="CP24">
        <v>19</v>
      </c>
      <c r="CQ24">
        <v>7</v>
      </c>
      <c r="CR24">
        <v>8</v>
      </c>
      <c r="CS24">
        <v>14</v>
      </c>
      <c r="CT24">
        <v>20</v>
      </c>
      <c r="CU24">
        <v>20</v>
      </c>
      <c r="CV24">
        <v>7</v>
      </c>
      <c r="CW24">
        <v>4</v>
      </c>
      <c r="CX24">
        <v>16</v>
      </c>
      <c r="CY24">
        <v>6</v>
      </c>
      <c r="CZ24">
        <v>14</v>
      </c>
      <c r="DA24">
        <v>7</v>
      </c>
      <c r="DC24">
        <f>((0/12)*100)</f>
        <v>0</v>
      </c>
      <c r="DD24">
        <f>((11/12)*100)</f>
        <v>91.666666666666657</v>
      </c>
      <c r="DE24">
        <f>((2/12)*100)</f>
        <v>16.666666666666664</v>
      </c>
      <c r="DF24">
        <f>((0/12)*100)</f>
        <v>0</v>
      </c>
      <c r="DG24">
        <f>((0/12)*100)</f>
        <v>0</v>
      </c>
      <c r="DH24">
        <f>((10/12)*100)</f>
        <v>83.333333333333343</v>
      </c>
      <c r="DI24">
        <f>((11/11)*100)</f>
        <v>100</v>
      </c>
      <c r="DJ24">
        <f>((0/11)*100)</f>
        <v>0</v>
      </c>
      <c r="DK24">
        <f>((2/11)*100)</f>
        <v>18.181818181818183</v>
      </c>
      <c r="DL24">
        <f>((1/15)*100)</f>
        <v>6.666666666666667</v>
      </c>
      <c r="DM24">
        <f>((10/15)*100)</f>
        <v>66.666666666666657</v>
      </c>
      <c r="DN24">
        <f>((0/15)*100)</f>
        <v>0</v>
      </c>
      <c r="DP24">
        <f>((9/22)*100)</f>
        <v>40.909090909090914</v>
      </c>
      <c r="DQ24">
        <f>((20/22)*100)</f>
        <v>90.909090909090907</v>
      </c>
      <c r="DR24">
        <f>((6/22)*100)</f>
        <v>27.27272727272727</v>
      </c>
      <c r="DS24">
        <f>((7/19)*100)</f>
        <v>36.84210526315789</v>
      </c>
      <c r="DT24">
        <f>((8/19)*100)</f>
        <v>42.105263157894733</v>
      </c>
      <c r="DU24">
        <f>((14/19)*100)</f>
        <v>73.68421052631578</v>
      </c>
      <c r="DV24">
        <f>((20/20)*100)</f>
        <v>100</v>
      </c>
      <c r="DW24">
        <f>((7/20)*100)</f>
        <v>35</v>
      </c>
      <c r="DX24">
        <f>((4/20)*100)</f>
        <v>20</v>
      </c>
      <c r="DY24">
        <f>((6/16)*100)</f>
        <v>37.5</v>
      </c>
      <c r="DZ24">
        <f>((14/16)*100)</f>
        <v>87.5</v>
      </c>
      <c r="EA24">
        <f>((7/16)*100)</f>
        <v>43.75</v>
      </c>
    </row>
    <row r="25" spans="1:131" x14ac:dyDescent="0.25">
      <c r="A25">
        <v>137.10541000000001</v>
      </c>
      <c r="B25">
        <v>9.5905620000000003</v>
      </c>
      <c r="C25">
        <v>153.86313100000001</v>
      </c>
      <c r="D25">
        <v>7.828309</v>
      </c>
      <c r="E25">
        <v>125.965307</v>
      </c>
      <c r="F25">
        <v>11.596581</v>
      </c>
      <c r="G25">
        <v>133.768473</v>
      </c>
      <c r="H25">
        <v>6.9813780000000003</v>
      </c>
      <c r="K25">
        <f>(14/200)</f>
        <v>7.0000000000000007E-2</v>
      </c>
      <c r="L25">
        <f>(13/200)</f>
        <v>6.5000000000000002E-2</v>
      </c>
      <c r="M25">
        <f>(16/200)</f>
        <v>0.08</v>
      </c>
      <c r="N25">
        <f>(17/200)</f>
        <v>8.5000000000000006E-2</v>
      </c>
      <c r="P25">
        <f>(20/200)</f>
        <v>0.1</v>
      </c>
      <c r="Q25">
        <f>(21/200)</f>
        <v>0.105</v>
      </c>
      <c r="R25">
        <f>(26/200)</f>
        <v>0.13</v>
      </c>
      <c r="S25">
        <f>(23/200)</f>
        <v>0.115</v>
      </c>
      <c r="U25">
        <f>0.07+0.1</f>
        <v>0.17</v>
      </c>
      <c r="V25">
        <f>0.065+0.105</f>
        <v>0.16999999999999998</v>
      </c>
      <c r="W25">
        <f>0.08+0.13</f>
        <v>0.21000000000000002</v>
      </c>
      <c r="X25">
        <f>0.085+0.115</f>
        <v>0.2</v>
      </c>
      <c r="Z25">
        <f>SQRT((ABS($A$26-$A$25)^2+(ABS($B$26-$B$25)^2)))</f>
        <v>22.336935107784221</v>
      </c>
      <c r="AA25">
        <f>SQRT((ABS($C$26-$C$25)^2+(ABS($D$26-$D$25)^2)))</f>
        <v>11.125993022455113</v>
      </c>
      <c r="AB25">
        <f>SQRT((ABS($E$26-$E$25)^2+(ABS($F$26-$F$25)^2)))</f>
        <v>26.450731407958031</v>
      </c>
      <c r="AC25">
        <f>SQRT((ABS($G$26-$G$25)^2+(ABS($H$26-$H$25)^2)))</f>
        <v>25.096834078594583</v>
      </c>
      <c r="AJ25">
        <f>1/0.17</f>
        <v>5.8823529411764701</v>
      </c>
      <c r="AK25">
        <f>1/0.17</f>
        <v>5.8823529411764701</v>
      </c>
      <c r="AL25">
        <f>1/0.21</f>
        <v>4.7619047619047619</v>
      </c>
      <c r="AM25">
        <f>1/0.2</f>
        <v>5</v>
      </c>
      <c r="AO25">
        <f t="shared" si="4"/>
        <v>131.39373592814246</v>
      </c>
      <c r="AP25">
        <f t="shared" si="5"/>
        <v>65.447017779147728</v>
      </c>
      <c r="AQ25">
        <f t="shared" si="6"/>
        <v>125.95586384741918</v>
      </c>
      <c r="AR25">
        <f t="shared" si="7"/>
        <v>125.48417039297291</v>
      </c>
      <c r="AV25">
        <f>((0.07/0.17)*100)</f>
        <v>41.176470588235297</v>
      </c>
      <c r="AW25">
        <f>((0.065/0.17)*100)</f>
        <v>38.235294117647058</v>
      </c>
      <c r="AX25">
        <f>((0.08/0.21)*100)</f>
        <v>38.095238095238102</v>
      </c>
      <c r="AY25">
        <f>((0.085/0.2)*100)</f>
        <v>42.5</v>
      </c>
      <c r="BA25">
        <f>((0.1/0.17)*100)</f>
        <v>58.82352941176471</v>
      </c>
      <c r="BB25">
        <f>((0.105/0.17)*100)</f>
        <v>61.764705882352935</v>
      </c>
      <c r="BC25">
        <f>((0.13/0.21)*100)</f>
        <v>61.904761904761905</v>
      </c>
      <c r="BD25">
        <f>((0.115/0.2)*100)</f>
        <v>57.499999999999993</v>
      </c>
      <c r="BF25">
        <f>ABS($B$25-$D$25)</f>
        <v>1.7622530000000003</v>
      </c>
      <c r="BG25">
        <f>ABS($F$25-$H$25)</f>
        <v>4.6152030000000002</v>
      </c>
      <c r="BM25">
        <f>SQRT((ABS($C$25-$G$25)^2+(ABS($D$25-$H$25)^2)))</f>
        <v>20.112497911888653</v>
      </c>
      <c r="BO25">
        <f>SQRT((ABS($A$25-$G$25)^2+(ABS($B$25-$H$25)^2)))</f>
        <v>4.2359166289983845</v>
      </c>
      <c r="BP25">
        <f>SQRT((ABS($C$25-$E$26)^2+(ABS($D$25-$F$26)^2)))</f>
        <v>3.3613428127654683</v>
      </c>
      <c r="BR25">
        <f>DEGREES(ACOS((9.06584239631183^2+26.450731407958^2-19.0359876318977^2)/(2*9.06584239631183*26.450731407958)))</f>
        <v>29.000623821164027</v>
      </c>
      <c r="BS25">
        <f>DEGREES(ACOS((8.29048462857492^2+16.4360406064765^2-10.6466777565415^2)/(2*8.29048462857492*16.4360406064765)))</f>
        <v>34.153859436482207</v>
      </c>
      <c r="BU25">
        <v>14</v>
      </c>
      <c r="BV25">
        <v>0</v>
      </c>
      <c r="BW25">
        <v>9</v>
      </c>
      <c r="BX25">
        <v>1</v>
      </c>
      <c r="BY25">
        <v>13</v>
      </c>
      <c r="BZ25">
        <v>0</v>
      </c>
      <c r="CA25">
        <v>4</v>
      </c>
      <c r="CB25">
        <v>6</v>
      </c>
      <c r="CC25">
        <v>16</v>
      </c>
      <c r="CD25">
        <v>9</v>
      </c>
      <c r="CE25">
        <v>4</v>
      </c>
      <c r="CF25">
        <v>0</v>
      </c>
      <c r="CG25">
        <v>17</v>
      </c>
      <c r="CH25">
        <v>7</v>
      </c>
      <c r="CI25">
        <v>6</v>
      </c>
      <c r="CJ25">
        <v>0</v>
      </c>
      <c r="CL25">
        <v>20</v>
      </c>
      <c r="CM25">
        <v>8</v>
      </c>
      <c r="CN25">
        <v>20</v>
      </c>
      <c r="CO25">
        <v>6</v>
      </c>
      <c r="CP25">
        <v>21</v>
      </c>
      <c r="CQ25">
        <v>7</v>
      </c>
      <c r="CR25">
        <v>9</v>
      </c>
      <c r="CS25">
        <v>16</v>
      </c>
      <c r="CT25">
        <v>26</v>
      </c>
      <c r="CU25">
        <v>20</v>
      </c>
      <c r="CV25">
        <v>14</v>
      </c>
      <c r="CW25">
        <v>11</v>
      </c>
      <c r="CX25">
        <v>23</v>
      </c>
      <c r="CY25">
        <v>10</v>
      </c>
      <c r="CZ25">
        <v>16</v>
      </c>
      <c r="DA25">
        <v>7</v>
      </c>
      <c r="DC25">
        <f>((0/14)*100)</f>
        <v>0</v>
      </c>
      <c r="DD25">
        <f>((9/14)*100)</f>
        <v>64.285714285714292</v>
      </c>
      <c r="DE25">
        <f>((1/14)*100)</f>
        <v>7.1428571428571423</v>
      </c>
      <c r="DF25">
        <f>((0/13)*100)</f>
        <v>0</v>
      </c>
      <c r="DG25">
        <f>((4/13)*100)</f>
        <v>30.76923076923077</v>
      </c>
      <c r="DH25">
        <f>((6/13)*100)</f>
        <v>46.153846153846153</v>
      </c>
      <c r="DI25">
        <f>((9/16)*100)</f>
        <v>56.25</v>
      </c>
      <c r="DJ25">
        <f>((4/16)*100)</f>
        <v>25</v>
      </c>
      <c r="DK25">
        <f>((0/16)*100)</f>
        <v>0</v>
      </c>
      <c r="DL25">
        <f>((7/17)*100)</f>
        <v>41.17647058823529</v>
      </c>
      <c r="DM25">
        <f>((6/17)*100)</f>
        <v>35.294117647058826</v>
      </c>
      <c r="DN25">
        <f>((0/17)*100)</f>
        <v>0</v>
      </c>
      <c r="DP25">
        <f>((8/20)*100)</f>
        <v>40</v>
      </c>
      <c r="DQ25">
        <f>((20/20)*100)</f>
        <v>100</v>
      </c>
      <c r="DR25">
        <f>((6/20)*100)</f>
        <v>30</v>
      </c>
      <c r="DS25">
        <f>((7/21)*100)</f>
        <v>33.333333333333329</v>
      </c>
      <c r="DT25">
        <f>((9/21)*100)</f>
        <v>42.857142857142854</v>
      </c>
      <c r="DU25">
        <f>((16/21)*100)</f>
        <v>76.19047619047619</v>
      </c>
      <c r="DV25">
        <f>((20/26)*100)</f>
        <v>76.923076923076934</v>
      </c>
      <c r="DW25">
        <f>((14/26)*100)</f>
        <v>53.846153846153847</v>
      </c>
      <c r="DX25">
        <f>((11/26)*100)</f>
        <v>42.307692307692307</v>
      </c>
      <c r="DY25">
        <f>((10/23)*100)</f>
        <v>43.478260869565219</v>
      </c>
      <c r="DZ25">
        <f>((16/23)*100)</f>
        <v>69.565217391304344</v>
      </c>
      <c r="EA25">
        <f>((7/23)*100)</f>
        <v>30.434782608695656</v>
      </c>
    </row>
    <row r="26" spans="1:131" x14ac:dyDescent="0.25">
      <c r="A26">
        <v>159.44125199999999</v>
      </c>
      <c r="B26">
        <v>9.3695819999999994</v>
      </c>
      <c r="C26">
        <v>164.974625</v>
      </c>
      <c r="D26">
        <v>7.2604870000000004</v>
      </c>
      <c r="E26">
        <v>152.40570399999999</v>
      </c>
      <c r="F26">
        <v>10.857258</v>
      </c>
      <c r="G26">
        <v>158.85113200000001</v>
      </c>
      <c r="H26">
        <v>6.1379929999999998</v>
      </c>
      <c r="K26">
        <f>(12/200)</f>
        <v>0.06</v>
      </c>
      <c r="L26">
        <f>(10/200)</f>
        <v>0.05</v>
      </c>
      <c r="M26">
        <f>(17/200)</f>
        <v>8.5000000000000006E-2</v>
      </c>
      <c r="N26">
        <f>(16/200)</f>
        <v>0.08</v>
      </c>
      <c r="P26">
        <f>(20/200)</f>
        <v>0.1</v>
      </c>
      <c r="Q26">
        <f>(20/200)</f>
        <v>0.1</v>
      </c>
      <c r="R26">
        <f>(23/200)</f>
        <v>0.115</v>
      </c>
      <c r="S26">
        <f>(21/200)</f>
        <v>0.105</v>
      </c>
      <c r="U26">
        <f>0.06+0.1</f>
        <v>0.16</v>
      </c>
      <c r="V26">
        <f>0.05+0.1</f>
        <v>0.15000000000000002</v>
      </c>
      <c r="W26">
        <f>0.085+0.115</f>
        <v>0.2</v>
      </c>
      <c r="X26">
        <f>0.08+0.105</f>
        <v>0.185</v>
      </c>
      <c r="Z26">
        <f>SQRT((ABS($A$27-$A$26)^2+(ABS($B$27-$B$26)^2)))</f>
        <v>11.998565836608361</v>
      </c>
      <c r="AA26">
        <f>SQRT((ABS($C$27-$C$26)^2+(ABS($D$27-$D$26)^2)))</f>
        <v>13.582735420374561</v>
      </c>
      <c r="AB26">
        <f>SQRT((ABS($E$27-$E$26)^2+(ABS($F$27-$F$26)^2)))</f>
        <v>13.670659159786332</v>
      </c>
      <c r="AC26">
        <f>SQRT((ABS($G$27-$G$26)^2+(ABS($H$27-$H$26)^2)))</f>
        <v>16.436040606476514</v>
      </c>
      <c r="AJ26">
        <f>1/0.16</f>
        <v>6.25</v>
      </c>
      <c r="AK26">
        <f>1/0.15</f>
        <v>6.666666666666667</v>
      </c>
      <c r="AL26">
        <f>1/0.2</f>
        <v>5</v>
      </c>
      <c r="AM26">
        <f>1/0.185</f>
        <v>5.4054054054054053</v>
      </c>
      <c r="AO26">
        <f t="shared" si="4"/>
        <v>74.991036478802258</v>
      </c>
      <c r="AP26">
        <f t="shared" si="5"/>
        <v>90.551569469163724</v>
      </c>
      <c r="AQ26">
        <f t="shared" si="6"/>
        <v>68.353295798931654</v>
      </c>
      <c r="AR26">
        <f t="shared" si="7"/>
        <v>88.84346273771088</v>
      </c>
      <c r="AV26">
        <f>((0.06/0.16)*100)</f>
        <v>37.5</v>
      </c>
      <c r="AW26">
        <f>((0.05/0.15)*100)</f>
        <v>33.333333333333336</v>
      </c>
      <c r="AX26">
        <f>((0.085/0.2)*100)</f>
        <v>42.5</v>
      </c>
      <c r="AY26">
        <f>((0.08/0.185)*100)</f>
        <v>43.243243243243242</v>
      </c>
      <c r="BA26">
        <f>((0.1/0.16)*100)</f>
        <v>62.5</v>
      </c>
      <c r="BB26">
        <f>((0.1/0.15)*100)</f>
        <v>66.666666666666671</v>
      </c>
      <c r="BC26">
        <f>((0.115/0.2)*100)</f>
        <v>57.499999999999993</v>
      </c>
      <c r="BD26">
        <f>((0.105/0.185)*100)</f>
        <v>56.756756756756758</v>
      </c>
      <c r="BF26">
        <f>ABS($B$26-$D$26)</f>
        <v>2.1090949999999991</v>
      </c>
      <c r="BG26">
        <f>ABS($F$26-$H$26)</f>
        <v>4.719265</v>
      </c>
      <c r="BL26">
        <f>SQRT((ABS($A$26-$E$26)^2+(ABS($B$26-$F$26)^2)))</f>
        <v>7.1911136509778562</v>
      </c>
      <c r="BM26">
        <f>SQRT((ABS($C$26-$G$26)^2+(ABS($D$26-$H$26)^2)))</f>
        <v>6.2255248213371503</v>
      </c>
      <c r="BO26">
        <f>SQRT((ABS($A$26-$G$26)^2+(ABS($B$26-$H$26)^2)))</f>
        <v>3.2850280180420039</v>
      </c>
      <c r="BP26">
        <f>SQRT((ABS($C$26-$E$27)^2+(ABS($D$26-$F$27)^2)))</f>
        <v>3.1614100601345529</v>
      </c>
      <c r="BR26">
        <f>DEGREES(ACOS((7.98842939778585^2+13.6706591597864^2-8.29048462857492^2)/(2*7.98842939778585*13.6706591597864)))</f>
        <v>33.577252978978677</v>
      </c>
      <c r="BS26">
        <f>DEGREES(ACOS((8.90778998012963^2+16.6106309386846^2-11.7215195335139^2)/(2*8.90778998012963*16.6106309386846)))</f>
        <v>42.589699789453839</v>
      </c>
      <c r="BU26">
        <v>12</v>
      </c>
      <c r="BV26">
        <v>0</v>
      </c>
      <c r="BW26">
        <v>2</v>
      </c>
      <c r="BX26">
        <v>7</v>
      </c>
      <c r="BY26">
        <v>10</v>
      </c>
      <c r="BZ26">
        <v>0</v>
      </c>
      <c r="CA26">
        <v>10</v>
      </c>
      <c r="CB26">
        <v>0</v>
      </c>
      <c r="CC26">
        <v>17</v>
      </c>
      <c r="CD26">
        <v>2</v>
      </c>
      <c r="CE26">
        <v>10</v>
      </c>
      <c r="CF26">
        <v>0</v>
      </c>
      <c r="CG26">
        <v>16</v>
      </c>
      <c r="CH26">
        <v>11</v>
      </c>
      <c r="CI26">
        <v>0</v>
      </c>
      <c r="CJ26">
        <v>0</v>
      </c>
      <c r="CL26">
        <v>20</v>
      </c>
      <c r="CM26">
        <v>7</v>
      </c>
      <c r="CN26">
        <v>13</v>
      </c>
      <c r="CO26">
        <v>10</v>
      </c>
      <c r="CP26">
        <v>20</v>
      </c>
      <c r="CQ26">
        <v>8</v>
      </c>
      <c r="CR26">
        <v>14</v>
      </c>
      <c r="CS26">
        <v>9</v>
      </c>
      <c r="CT26">
        <v>23</v>
      </c>
      <c r="CU26">
        <v>13</v>
      </c>
      <c r="CV26">
        <v>14</v>
      </c>
      <c r="CW26">
        <v>6</v>
      </c>
      <c r="CX26">
        <v>21</v>
      </c>
      <c r="CY26">
        <v>16</v>
      </c>
      <c r="CZ26">
        <v>11</v>
      </c>
      <c r="DA26">
        <v>4</v>
      </c>
      <c r="DC26">
        <f>((0/12)*100)</f>
        <v>0</v>
      </c>
      <c r="DD26">
        <f>((2/12)*100)</f>
        <v>16.666666666666664</v>
      </c>
      <c r="DE26">
        <f>((7/12)*100)</f>
        <v>58.333333333333336</v>
      </c>
      <c r="DF26">
        <f>((0/10)*100)</f>
        <v>0</v>
      </c>
      <c r="DG26">
        <f>((10/10)*100)</f>
        <v>100</v>
      </c>
      <c r="DH26">
        <f>((0/10)*100)</f>
        <v>0</v>
      </c>
      <c r="DI26">
        <f>((2/17)*100)</f>
        <v>11.76470588235294</v>
      </c>
      <c r="DJ26">
        <f>((10/17)*100)</f>
        <v>58.82352941176471</v>
      </c>
      <c r="DK26">
        <f>((0/17)*100)</f>
        <v>0</v>
      </c>
      <c r="DL26">
        <f>((11/16)*100)</f>
        <v>68.75</v>
      </c>
      <c r="DM26">
        <f>((0/16)*100)</f>
        <v>0</v>
      </c>
      <c r="DN26">
        <f>((0/16)*100)</f>
        <v>0</v>
      </c>
      <c r="DP26">
        <f>((7/20)*100)</f>
        <v>35</v>
      </c>
      <c r="DQ26">
        <f>((13/20)*100)</f>
        <v>65</v>
      </c>
      <c r="DR26">
        <f>((10/20)*100)</f>
        <v>50</v>
      </c>
      <c r="DS26">
        <f>((8/20)*100)</f>
        <v>40</v>
      </c>
      <c r="DT26">
        <f>((14/20)*100)</f>
        <v>70</v>
      </c>
      <c r="DU26">
        <f>((9/20)*100)</f>
        <v>45</v>
      </c>
      <c r="DV26">
        <f>((13/23)*100)</f>
        <v>56.521739130434781</v>
      </c>
      <c r="DW26">
        <f>((14/23)*100)</f>
        <v>60.869565217391312</v>
      </c>
      <c r="DX26">
        <f>((6/23)*100)</f>
        <v>26.086956521739129</v>
      </c>
      <c r="DY26">
        <f>((16/21)*100)</f>
        <v>76.19047619047619</v>
      </c>
      <c r="DZ26">
        <f>((11/21)*100)</f>
        <v>52.380952380952387</v>
      </c>
      <c r="EA26">
        <f>((4/21)*100)</f>
        <v>19.047619047619047</v>
      </c>
    </row>
    <row r="27" spans="1:131" x14ac:dyDescent="0.25">
      <c r="A27">
        <v>171.434403</v>
      </c>
      <c r="B27">
        <v>9.7300140000000006</v>
      </c>
      <c r="C27">
        <v>178.55484799999999</v>
      </c>
      <c r="D27">
        <v>6.99925</v>
      </c>
      <c r="E27">
        <v>166.06192099999998</v>
      </c>
      <c r="F27">
        <v>10.229039</v>
      </c>
      <c r="G27">
        <v>175.234565</v>
      </c>
      <c r="H27">
        <v>4.8240090000000002</v>
      </c>
      <c r="K27">
        <f>(11/200)</f>
        <v>5.5E-2</v>
      </c>
      <c r="L27">
        <f>(15/200)</f>
        <v>7.4999999999999997E-2</v>
      </c>
      <c r="M27">
        <f>(14/200)</f>
        <v>7.0000000000000007E-2</v>
      </c>
      <c r="N27">
        <f>(16/200)</f>
        <v>0.08</v>
      </c>
      <c r="P27">
        <f>(19/200)</f>
        <v>9.5000000000000001E-2</v>
      </c>
      <c r="Q27">
        <f>(20/200)</f>
        <v>0.1</v>
      </c>
      <c r="R27">
        <f>(19/200)</f>
        <v>9.5000000000000001E-2</v>
      </c>
      <c r="S27">
        <f>(19/200)</f>
        <v>9.5000000000000001E-2</v>
      </c>
      <c r="U27">
        <f>0.055+0.095</f>
        <v>0.15</v>
      </c>
      <c r="V27">
        <f>0.075+0.1</f>
        <v>0.17499999999999999</v>
      </c>
      <c r="W27">
        <f>0.07+0.095</f>
        <v>0.16500000000000001</v>
      </c>
      <c r="X27">
        <f>0.08+0.095</f>
        <v>0.17499999999999999</v>
      </c>
      <c r="Z27">
        <f>SQRT((ABS($A$28-$A$27)^2+(ABS($B$28-$B$27)^2)))</f>
        <v>14.898097944530408</v>
      </c>
      <c r="AA27">
        <f>SQRT((ABS($C$28-$C$27)^2+(ABS($D$28-$D$27)^2)))</f>
        <v>17.023417690494629</v>
      </c>
      <c r="AB27">
        <f>SQRT((ABS($E$28-$E$27)^2+(ABS($F$28-$F$27)^2)))</f>
        <v>15.352410064057377</v>
      </c>
      <c r="AC27">
        <f>SQRT((ABS($G$28-$G$27)^2+(ABS($H$28-$H$27)^2)))</f>
        <v>16.610630938684594</v>
      </c>
      <c r="AJ27">
        <f>1/0.15</f>
        <v>6.666666666666667</v>
      </c>
      <c r="AK27">
        <f>1/0.175</f>
        <v>5.7142857142857144</v>
      </c>
      <c r="AL27">
        <f>1/0.165</f>
        <v>6.0606060606060606</v>
      </c>
      <c r="AM27">
        <f>1/0.175</f>
        <v>5.7142857142857144</v>
      </c>
      <c r="AO27">
        <f t="shared" si="4"/>
        <v>99.320652963536048</v>
      </c>
      <c r="AP27">
        <f t="shared" si="5"/>
        <v>97.276672517112175</v>
      </c>
      <c r="AQ27">
        <f t="shared" si="6"/>
        <v>93.044909479135612</v>
      </c>
      <c r="AR27">
        <f t="shared" si="7"/>
        <v>94.917891078197684</v>
      </c>
      <c r="AV27">
        <f>((0.055/0.15)*100)</f>
        <v>36.666666666666671</v>
      </c>
      <c r="AW27">
        <f>((0.075/0.175)*100)</f>
        <v>42.857142857142861</v>
      </c>
      <c r="AX27">
        <f>((0.07/0.165)*100)</f>
        <v>42.424242424242422</v>
      </c>
      <c r="AY27">
        <f>((0.08/0.175)*100)</f>
        <v>45.714285714285715</v>
      </c>
      <c r="BA27">
        <f>((0.095/0.15)*100)</f>
        <v>63.333333333333343</v>
      </c>
      <c r="BB27">
        <f>((0.1/0.175)*100)</f>
        <v>57.142857142857153</v>
      </c>
      <c r="BC27">
        <f>((0.095/0.165)*100)</f>
        <v>57.575757575757571</v>
      </c>
      <c r="BD27">
        <f>((0.095/0.175)*100)</f>
        <v>54.285714285714292</v>
      </c>
      <c r="BF27">
        <f>ABS($B$27-$D$27)</f>
        <v>2.7307640000000006</v>
      </c>
      <c r="BG27">
        <f>ABS($F$27-$H$27)</f>
        <v>5.40503</v>
      </c>
      <c r="BL27">
        <f>SQRT((ABS($A$27-$E$27)^2+(ABS($B$27-$F$27)^2)))</f>
        <v>5.3956082873897735</v>
      </c>
      <c r="BM27">
        <f>SQRT((ABS($C$27-$G$27)^2+(ABS($D$27-$H$27)^2)))</f>
        <v>3.9693768538865051</v>
      </c>
      <c r="BO27">
        <f>SQRT((ABS($A$27-$G$27)^2+(ABS($B$27-$H$27)^2)))</f>
        <v>6.2056519630308795</v>
      </c>
      <c r="BP27">
        <f>SQRT((ABS($C$27-$E$27)^2+(ABS($D$27-$F$27)^2)))</f>
        <v>12.903672423455665</v>
      </c>
      <c r="BR27">
        <f>DEGREES(ACOS((10.6466777565415^2+15.3524100640573^2-8.90778998012963^2)/(2*10.6466777565415*15.3524100640573)))</f>
        <v>34.410438322201955</v>
      </c>
      <c r="BS27">
        <f>DEGREES(ACOS((9.37222588761517^2+16.0796659704225^2-10.5972803220461^2)/(2*9.37222588761517*16.0796659704225)))</f>
        <v>39.043290707433762</v>
      </c>
      <c r="BU27">
        <v>11</v>
      </c>
      <c r="BV27">
        <v>0</v>
      </c>
      <c r="BW27">
        <v>0</v>
      </c>
      <c r="BX27">
        <v>11</v>
      </c>
      <c r="BY27">
        <v>15</v>
      </c>
      <c r="BZ27">
        <v>0</v>
      </c>
      <c r="CA27">
        <v>14</v>
      </c>
      <c r="CB27">
        <v>0</v>
      </c>
      <c r="CC27">
        <v>14</v>
      </c>
      <c r="CD27">
        <v>0</v>
      </c>
      <c r="CE27">
        <v>14</v>
      </c>
      <c r="CF27">
        <v>0</v>
      </c>
      <c r="CG27">
        <v>16</v>
      </c>
      <c r="CH27">
        <v>13</v>
      </c>
      <c r="CI27">
        <v>0</v>
      </c>
      <c r="CJ27">
        <v>0</v>
      </c>
      <c r="CL27">
        <v>19</v>
      </c>
      <c r="CM27">
        <v>9</v>
      </c>
      <c r="CN27">
        <v>4</v>
      </c>
      <c r="CO27">
        <v>16</v>
      </c>
      <c r="CP27">
        <v>20</v>
      </c>
      <c r="CQ27">
        <v>9</v>
      </c>
      <c r="CR27">
        <v>19</v>
      </c>
      <c r="CS27">
        <v>4</v>
      </c>
      <c r="CT27">
        <v>19</v>
      </c>
      <c r="CU27">
        <v>8</v>
      </c>
      <c r="CV27">
        <v>19</v>
      </c>
      <c r="CW27">
        <v>3</v>
      </c>
      <c r="CX27">
        <v>19</v>
      </c>
      <c r="CY27">
        <v>19</v>
      </c>
      <c r="CZ27">
        <v>4</v>
      </c>
      <c r="DA27">
        <v>5</v>
      </c>
      <c r="DC27">
        <f>((0/11)*100)</f>
        <v>0</v>
      </c>
      <c r="DD27">
        <f>((0/11)*100)</f>
        <v>0</v>
      </c>
      <c r="DE27">
        <f>((11/11)*100)</f>
        <v>100</v>
      </c>
      <c r="DF27">
        <f>((0/15)*100)</f>
        <v>0</v>
      </c>
      <c r="DG27">
        <f>((14/15)*100)</f>
        <v>93.333333333333329</v>
      </c>
      <c r="DH27">
        <f>((0/15)*100)</f>
        <v>0</v>
      </c>
      <c r="DI27">
        <f>((0/14)*100)</f>
        <v>0</v>
      </c>
      <c r="DJ27">
        <f>((14/14)*100)</f>
        <v>100</v>
      </c>
      <c r="DK27">
        <f>((0/14)*100)</f>
        <v>0</v>
      </c>
      <c r="DL27">
        <f>((13/16)*100)</f>
        <v>81.25</v>
      </c>
      <c r="DM27">
        <f>((0/16)*100)</f>
        <v>0</v>
      </c>
      <c r="DN27">
        <f>((0/16)*100)</f>
        <v>0</v>
      </c>
      <c r="DP27">
        <f>((9/19)*100)</f>
        <v>47.368421052631575</v>
      </c>
      <c r="DQ27">
        <f>((4/19)*100)</f>
        <v>21.052631578947366</v>
      </c>
      <c r="DR27">
        <f>((16/19)*100)</f>
        <v>84.210526315789465</v>
      </c>
      <c r="DS27">
        <f>((9/20)*100)</f>
        <v>45</v>
      </c>
      <c r="DT27">
        <f>((19/20)*100)</f>
        <v>95</v>
      </c>
      <c r="DU27">
        <f>((4/20)*100)</f>
        <v>20</v>
      </c>
      <c r="DV27">
        <f>((8/19)*100)</f>
        <v>42.105263157894733</v>
      </c>
      <c r="DW27">
        <f>((19/19)*100)</f>
        <v>100</v>
      </c>
      <c r="DX27">
        <f>((3/19)*100)</f>
        <v>15.789473684210526</v>
      </c>
      <c r="DY27">
        <f>((19/19)*100)</f>
        <v>100</v>
      </c>
      <c r="DZ27">
        <f>((4/19)*100)</f>
        <v>21.052631578947366</v>
      </c>
      <c r="EA27">
        <f>((5/19)*100)</f>
        <v>26.315789473684209</v>
      </c>
    </row>
    <row r="28" spans="1:131" x14ac:dyDescent="0.25">
      <c r="A28">
        <v>186.33005800000001</v>
      </c>
      <c r="B28">
        <v>9.9998000000000005</v>
      </c>
      <c r="C28">
        <v>195.57304600000001</v>
      </c>
      <c r="D28">
        <v>7.4207789999999996</v>
      </c>
      <c r="E28">
        <v>181.37875199999999</v>
      </c>
      <c r="F28">
        <v>11.273636</v>
      </c>
      <c r="G28">
        <v>191.808684</v>
      </c>
      <c r="H28">
        <v>5.9247540000000001</v>
      </c>
      <c r="K28">
        <f>(13/200)</f>
        <v>6.5000000000000002E-2</v>
      </c>
      <c r="L28">
        <f>(13/200)</f>
        <v>6.5000000000000002E-2</v>
      </c>
      <c r="M28">
        <f>(15/200)</f>
        <v>7.4999999999999997E-2</v>
      </c>
      <c r="N28">
        <f>(19/200)</f>
        <v>9.5000000000000001E-2</v>
      </c>
      <c r="P28">
        <f>(21/200)</f>
        <v>0.105</v>
      </c>
      <c r="Q28">
        <f>(20/200)</f>
        <v>0.1</v>
      </c>
      <c r="R28">
        <f>(19/200)</f>
        <v>9.5000000000000001E-2</v>
      </c>
      <c r="S28">
        <f>(16/200)</f>
        <v>0.08</v>
      </c>
      <c r="U28">
        <f>0.065+0.105</f>
        <v>0.16999999999999998</v>
      </c>
      <c r="V28">
        <f>0.065+0.1</f>
        <v>0.16500000000000001</v>
      </c>
      <c r="W28">
        <f>0.075+0.095</f>
        <v>0.16999999999999998</v>
      </c>
      <c r="X28">
        <f>0.095+0.08</f>
        <v>0.17499999999999999</v>
      </c>
      <c r="Z28">
        <f>SQRT((ABS($A$29-$A$28)^2+(ABS($B$29-$B$28)^2)))</f>
        <v>16.57409097271837</v>
      </c>
      <c r="AA28">
        <f>SQRT((ABS($C$29-$C$28)^2+(ABS($D$29-$D$28)^2)))</f>
        <v>16.577965198053022</v>
      </c>
      <c r="AB28">
        <f>SQRT((ABS($E$29-$E$28)^2+(ABS($F$29-$F$28)^2)))</f>
        <v>18.054687005553998</v>
      </c>
      <c r="AC28">
        <f>SQRT((ABS($G$29-$G$28)^2+(ABS($H$29-$H$28)^2)))</f>
        <v>16.079665970422539</v>
      </c>
      <c r="AJ28">
        <f>1/0.17</f>
        <v>5.8823529411764701</v>
      </c>
      <c r="AK28">
        <f>1/0.165</f>
        <v>6.0606060606060606</v>
      </c>
      <c r="AL28">
        <f>1/0.17</f>
        <v>5.8823529411764701</v>
      </c>
      <c r="AM28">
        <f>1/0.175</f>
        <v>5.7142857142857144</v>
      </c>
      <c r="AO28">
        <f t="shared" si="4"/>
        <v>97.494652780696299</v>
      </c>
      <c r="AP28">
        <f t="shared" si="5"/>
        <v>100.47251635183649</v>
      </c>
      <c r="AQ28">
        <f t="shared" si="6"/>
        <v>106.20404120914117</v>
      </c>
      <c r="AR28">
        <f t="shared" si="7"/>
        <v>91.883805545271656</v>
      </c>
      <c r="AV28">
        <f>((0.065/0.17)*100)</f>
        <v>38.235294117647058</v>
      </c>
      <c r="AW28">
        <f>((0.065/0.165)*100)</f>
        <v>39.393939393939391</v>
      </c>
      <c r="AX28">
        <f>((0.075/0.17)*100)</f>
        <v>44.117647058823522</v>
      </c>
      <c r="AY28">
        <f>((0.095/0.175)*100)</f>
        <v>54.285714285714292</v>
      </c>
      <c r="BA28">
        <f>((0.105/0.17)*100)</f>
        <v>61.764705882352935</v>
      </c>
      <c r="BB28">
        <f>((0.1/0.165)*100)</f>
        <v>60.606060606060609</v>
      </c>
      <c r="BC28">
        <f>((0.095/0.17)*100)</f>
        <v>55.882352941176471</v>
      </c>
      <c r="BD28">
        <f>((0.08/0.175)*100)</f>
        <v>45.714285714285715</v>
      </c>
      <c r="BF28">
        <f>ABS($B$28-$D$28)</f>
        <v>2.5790210000000009</v>
      </c>
      <c r="BG28">
        <f>ABS($F$28-$H$28)</f>
        <v>5.3488819999999997</v>
      </c>
      <c r="BL28">
        <f>SQRT((ABS($A$28-$E$28)^2+(ABS($B$28-$F$28)^2)))</f>
        <v>5.1125423480429149</v>
      </c>
      <c r="BM28">
        <f>SQRT((ABS($C$28-$G$28)^2+(ABS($D$28-$H$28)^2)))</f>
        <v>4.050742162575772</v>
      </c>
      <c r="BO28">
        <f>SQRT((ABS($A$28-$G$28)^2+(ABS($B$28-$H$28)^2)))</f>
        <v>6.8279823337492545</v>
      </c>
      <c r="BP28">
        <f>SQRT((ABS($C$28-$E$29)^2+(ABS($D$28-$F$29)^2)))</f>
        <v>5.5260244287799694</v>
      </c>
      <c r="BR28">
        <f>DEGREES(ACOS((11.7215195335139^2+18.054687005554^2-9.37222588761517^2)/(2*11.7215195335139*18.054687005554)))</f>
        <v>27.472483164513623</v>
      </c>
      <c r="BS28">
        <f>DEGREES(ACOS((10.4497129294386^2+13.4688248509896^2-8.84178464286493^2)/(2*10.4497129294386*13.4688248509896)))</f>
        <v>41.004698663392432</v>
      </c>
      <c r="BU28">
        <v>13</v>
      </c>
      <c r="BV28">
        <v>0</v>
      </c>
      <c r="BW28">
        <v>0</v>
      </c>
      <c r="BX28">
        <v>13</v>
      </c>
      <c r="BY28">
        <v>13</v>
      </c>
      <c r="BZ28">
        <v>0</v>
      </c>
      <c r="CA28">
        <v>13</v>
      </c>
      <c r="CB28">
        <v>0</v>
      </c>
      <c r="CC28">
        <v>15</v>
      </c>
      <c r="CD28">
        <v>0</v>
      </c>
      <c r="CE28">
        <v>13</v>
      </c>
      <c r="CF28">
        <v>0</v>
      </c>
      <c r="CG28">
        <v>19</v>
      </c>
      <c r="CH28">
        <v>14</v>
      </c>
      <c r="CI28">
        <v>0</v>
      </c>
      <c r="CJ28">
        <v>0</v>
      </c>
      <c r="CL28">
        <v>21</v>
      </c>
      <c r="CM28">
        <v>6</v>
      </c>
      <c r="CN28">
        <v>7</v>
      </c>
      <c r="CO28">
        <v>19</v>
      </c>
      <c r="CP28">
        <v>20</v>
      </c>
      <c r="CQ28">
        <v>7</v>
      </c>
      <c r="CR28">
        <v>18</v>
      </c>
      <c r="CS28">
        <v>4</v>
      </c>
      <c r="CT28">
        <v>19</v>
      </c>
      <c r="CU28">
        <v>6</v>
      </c>
      <c r="CV28">
        <v>18</v>
      </c>
      <c r="CW28">
        <v>3</v>
      </c>
      <c r="CX28">
        <v>16</v>
      </c>
      <c r="CY28">
        <v>16</v>
      </c>
      <c r="CZ28">
        <v>3</v>
      </c>
      <c r="DA28">
        <v>1</v>
      </c>
      <c r="DC28">
        <f>((0/13)*100)</f>
        <v>0</v>
      </c>
      <c r="DD28">
        <f>((0/13)*100)</f>
        <v>0</v>
      </c>
      <c r="DE28">
        <f>((13/13)*100)</f>
        <v>100</v>
      </c>
      <c r="DF28">
        <f>((0/13)*100)</f>
        <v>0</v>
      </c>
      <c r="DG28">
        <f>((13/13)*100)</f>
        <v>100</v>
      </c>
      <c r="DH28">
        <f>((0/13)*100)</f>
        <v>0</v>
      </c>
      <c r="DI28">
        <f>((0/15)*100)</f>
        <v>0</v>
      </c>
      <c r="DJ28">
        <f>((13/15)*100)</f>
        <v>86.666666666666671</v>
      </c>
      <c r="DK28">
        <f>((0/15)*100)</f>
        <v>0</v>
      </c>
      <c r="DL28">
        <f>((14/19)*100)</f>
        <v>73.68421052631578</v>
      </c>
      <c r="DM28">
        <f>((0/19)*100)</f>
        <v>0</v>
      </c>
      <c r="DN28">
        <f>((0/19)*100)</f>
        <v>0</v>
      </c>
      <c r="DP28">
        <f>((6/21)*100)</f>
        <v>28.571428571428569</v>
      </c>
      <c r="DQ28">
        <f>((7/21)*100)</f>
        <v>33.333333333333329</v>
      </c>
      <c r="DR28">
        <f>((19/21)*100)</f>
        <v>90.476190476190482</v>
      </c>
      <c r="DS28">
        <f>((7/20)*100)</f>
        <v>35</v>
      </c>
      <c r="DT28">
        <f>((18/20)*100)</f>
        <v>90</v>
      </c>
      <c r="DU28">
        <f>((4/20)*100)</f>
        <v>20</v>
      </c>
      <c r="DV28">
        <f>((6/19)*100)</f>
        <v>31.578947368421051</v>
      </c>
      <c r="DW28">
        <f>((18/19)*100)</f>
        <v>94.73684210526315</v>
      </c>
      <c r="DX28">
        <f>((3/19)*100)</f>
        <v>15.789473684210526</v>
      </c>
      <c r="DY28">
        <f>((16/16)*100)</f>
        <v>100</v>
      </c>
      <c r="DZ28">
        <f>((3/16)*100)</f>
        <v>18.75</v>
      </c>
      <c r="EA28">
        <f>((1/16)*100)</f>
        <v>6.25</v>
      </c>
    </row>
    <row r="29" spans="1:131" x14ac:dyDescent="0.25">
      <c r="A29">
        <v>202.89263</v>
      </c>
      <c r="B29">
        <v>9.3819809999999997</v>
      </c>
      <c r="C29">
        <v>212.12344200000001</v>
      </c>
      <c r="D29">
        <v>8.3764579999999995</v>
      </c>
      <c r="E29">
        <v>199.433154</v>
      </c>
      <c r="F29">
        <v>11.375082000000001</v>
      </c>
      <c r="G29">
        <v>207.85862599999999</v>
      </c>
      <c r="H29">
        <v>4.9475030000000002</v>
      </c>
      <c r="K29">
        <f>(14/200)</f>
        <v>7.0000000000000007E-2</v>
      </c>
      <c r="L29">
        <f>(15/200)</f>
        <v>7.4999999999999997E-2</v>
      </c>
      <c r="M29">
        <f>(14/200)</f>
        <v>7.0000000000000007E-2</v>
      </c>
      <c r="N29" s="1">
        <f>(15/200)</f>
        <v>7.4999999999999997E-2</v>
      </c>
      <c r="P29">
        <f>(19/200)</f>
        <v>9.5000000000000001E-2</v>
      </c>
      <c r="Q29">
        <f>(20/200)</f>
        <v>0.1</v>
      </c>
      <c r="R29">
        <f>(23/200)</f>
        <v>0.115</v>
      </c>
      <c r="S29">
        <f>(21/200)</f>
        <v>0.105</v>
      </c>
      <c r="U29">
        <f>0.07+0.095</f>
        <v>0.16500000000000001</v>
      </c>
      <c r="V29">
        <f>0.075+0.1</f>
        <v>0.17499999999999999</v>
      </c>
      <c r="W29">
        <f>0.07+0.115</f>
        <v>0.185</v>
      </c>
      <c r="X29" s="1">
        <f>0.075+0.105</f>
        <v>0.18</v>
      </c>
      <c r="Z29">
        <f>SQRT((ABS($A$30-$A$29)^2+(ABS($B$30-$B$29)^2)))</f>
        <v>15.050762493737263</v>
      </c>
      <c r="AA29">
        <f>SQRT((ABS($C$30-$C$29)^2+(ABS($D$30-$D$29)^2)))</f>
        <v>13.052284599862507</v>
      </c>
      <c r="AB29">
        <f>SQRT((ABS($E$30-$E$29)^2+(ABS($F$30-$F$29)^2)))</f>
        <v>15.863581294233969</v>
      </c>
      <c r="AC29" s="1">
        <f>SQRT((ABS($G$30-$G$29)^2+(ABS($H$30-$H$29)^2)))</f>
        <v>13.468824850989551</v>
      </c>
      <c r="AJ29">
        <f>1/0.165</f>
        <v>6.0606060606060606</v>
      </c>
      <c r="AK29">
        <f>1/0.175</f>
        <v>5.7142857142857144</v>
      </c>
      <c r="AL29">
        <f>1/0.185</f>
        <v>5.4054054054054053</v>
      </c>
      <c r="AM29" s="1">
        <f>1/0.18</f>
        <v>5.5555555555555554</v>
      </c>
      <c r="AO29">
        <f t="shared" si="4"/>
        <v>91.216742386286441</v>
      </c>
      <c r="AP29">
        <f t="shared" si="5"/>
        <v>74.584483427785756</v>
      </c>
      <c r="AQ29">
        <f t="shared" si="6"/>
        <v>85.749088076940367</v>
      </c>
      <c r="AR29" s="1">
        <f t="shared" si="7"/>
        <v>74.826804727719733</v>
      </c>
      <c r="AV29">
        <f>((0.07/0.165)*100)</f>
        <v>42.424242424242422</v>
      </c>
      <c r="AW29">
        <f>((0.075/0.175)*100)</f>
        <v>42.857142857142861</v>
      </c>
      <c r="AX29">
        <f>((0.07/0.185)*100)</f>
        <v>37.837837837837839</v>
      </c>
      <c r="AY29" s="1">
        <f>((0.075/0.18)*100)</f>
        <v>41.666666666666671</v>
      </c>
      <c r="BA29">
        <f>((0.095/0.165)*100)</f>
        <v>57.575757575757571</v>
      </c>
      <c r="BB29">
        <f>((0.1/0.175)*100)</f>
        <v>57.142857142857153</v>
      </c>
      <c r="BC29">
        <f>((0.115/0.185)*100)</f>
        <v>62.162162162162161</v>
      </c>
      <c r="BD29" s="1">
        <f>((0.105/0.18)*100)</f>
        <v>58.333333333333336</v>
      </c>
      <c r="BF29">
        <f>ABS($B$29-$D$29)</f>
        <v>1.0055230000000002</v>
      </c>
      <c r="BG29">
        <f>ABS($F$29-$H$29)</f>
        <v>6.4275790000000006</v>
      </c>
      <c r="BL29">
        <f>SQRT((ABS($A$29-$E$29)^2+(ABS($B$29-$F$29)^2)))</f>
        <v>3.9925462791027195</v>
      </c>
      <c r="BM29">
        <f>SQRT((ABS($C$29-$G$29)^2+(ABS($D$29-$H$29)^2)))</f>
        <v>5.472329294357313</v>
      </c>
      <c r="BO29">
        <f>SQRT((ABS($A$29-$G$29)^2+(ABS($B$29-$H$29)^2)))</f>
        <v>6.6577557333158373</v>
      </c>
      <c r="BP29">
        <f>SQRT((ABS($C$29-$E$29)^2+(ABS($D$29-$F$29)^2)))</f>
        <v>13.039752889388673</v>
      </c>
      <c r="BR29">
        <f>DEGREES(ACOS((10.5972803220461^2+15.863581294234^2-10.4497129294386^2)/(2*10.5972803220461*15.863581294234)))</f>
        <v>40.737121924006232</v>
      </c>
      <c r="BS29">
        <f>DEGREES(ACOS((7.1048408271506^2+11.5950337750629^2-9.15581426650168^2)/(2*7.1048408271506*11.5950337750629)))</f>
        <v>52.151130362283396</v>
      </c>
      <c r="BU29">
        <v>14</v>
      </c>
      <c r="BV29">
        <v>0</v>
      </c>
      <c r="BW29">
        <v>0</v>
      </c>
      <c r="BX29">
        <v>14</v>
      </c>
      <c r="BY29">
        <v>15</v>
      </c>
      <c r="BZ29">
        <v>0</v>
      </c>
      <c r="CA29">
        <v>12</v>
      </c>
      <c r="CB29">
        <v>0</v>
      </c>
      <c r="CC29">
        <v>14</v>
      </c>
      <c r="CD29">
        <v>0</v>
      </c>
      <c r="CE29">
        <v>12</v>
      </c>
      <c r="CF29">
        <v>0</v>
      </c>
      <c r="CG29">
        <v>15</v>
      </c>
      <c r="CH29">
        <v>15</v>
      </c>
      <c r="CI29">
        <v>0</v>
      </c>
      <c r="CJ29">
        <v>0</v>
      </c>
      <c r="CL29">
        <v>19</v>
      </c>
      <c r="CM29">
        <v>6</v>
      </c>
      <c r="CN29">
        <v>4</v>
      </c>
      <c r="CO29">
        <v>16</v>
      </c>
      <c r="CP29">
        <v>20</v>
      </c>
      <c r="CQ29">
        <v>6</v>
      </c>
      <c r="CR29">
        <v>20</v>
      </c>
      <c r="CS29">
        <v>1</v>
      </c>
      <c r="CT29">
        <v>23</v>
      </c>
      <c r="CU29">
        <v>9</v>
      </c>
      <c r="CV29">
        <v>20</v>
      </c>
      <c r="CW29">
        <v>4</v>
      </c>
      <c r="CX29">
        <v>21</v>
      </c>
      <c r="CY29">
        <v>18</v>
      </c>
      <c r="CZ29">
        <v>6</v>
      </c>
      <c r="DA29">
        <v>7</v>
      </c>
      <c r="DC29">
        <f>((0/14)*100)</f>
        <v>0</v>
      </c>
      <c r="DD29">
        <f>((0/14)*100)</f>
        <v>0</v>
      </c>
      <c r="DE29">
        <f>((14/14)*100)</f>
        <v>100</v>
      </c>
      <c r="DF29">
        <f>((0/15)*100)</f>
        <v>0</v>
      </c>
      <c r="DG29">
        <f>((12/15)*100)</f>
        <v>80</v>
      </c>
      <c r="DH29">
        <f>((0/15)*100)</f>
        <v>0</v>
      </c>
      <c r="DI29">
        <f>((0/14)*100)</f>
        <v>0</v>
      </c>
      <c r="DJ29">
        <f>((12/14)*100)</f>
        <v>85.714285714285708</v>
      </c>
      <c r="DK29">
        <f>((0/14)*100)</f>
        <v>0</v>
      </c>
      <c r="DL29">
        <f>((15/15)*100)</f>
        <v>100</v>
      </c>
      <c r="DM29">
        <f>((0/15)*100)</f>
        <v>0</v>
      </c>
      <c r="DN29">
        <f>((0/15)*100)</f>
        <v>0</v>
      </c>
      <c r="DP29">
        <f>((6/19)*100)</f>
        <v>31.578947368421051</v>
      </c>
      <c r="DQ29">
        <f>((4/19)*100)</f>
        <v>21.052631578947366</v>
      </c>
      <c r="DR29">
        <f>((16/19)*100)</f>
        <v>84.210526315789465</v>
      </c>
      <c r="DS29">
        <f>((6/20)*100)</f>
        <v>30</v>
      </c>
      <c r="DT29">
        <f>((20/20)*100)</f>
        <v>100</v>
      </c>
      <c r="DU29">
        <f>((1/20)*100)</f>
        <v>5</v>
      </c>
      <c r="DV29">
        <f>((9/23)*100)</f>
        <v>39.130434782608695</v>
      </c>
      <c r="DW29">
        <f>((20/23)*100)</f>
        <v>86.956521739130437</v>
      </c>
      <c r="DX29">
        <f>((4/23)*100)</f>
        <v>17.391304347826086</v>
      </c>
      <c r="DY29">
        <f>((18/21)*100)</f>
        <v>85.714285714285708</v>
      </c>
      <c r="DZ29">
        <f>((6/21)*100)</f>
        <v>28.571428571428569</v>
      </c>
      <c r="EA29">
        <f>((7/21)*100)</f>
        <v>33.333333333333329</v>
      </c>
    </row>
    <row r="30" spans="1:131" x14ac:dyDescent="0.25">
      <c r="A30">
        <v>217.89877200000001</v>
      </c>
      <c r="B30">
        <v>10.540063</v>
      </c>
      <c r="C30">
        <v>225.16885400000001</v>
      </c>
      <c r="D30">
        <v>7.9529500000000004</v>
      </c>
      <c r="E30">
        <v>215.268845</v>
      </c>
      <c r="F30">
        <v>12.315348999999999</v>
      </c>
      <c r="G30" s="1">
        <v>221.29735400000001</v>
      </c>
      <c r="H30" s="1">
        <v>5.84741</v>
      </c>
      <c r="K30">
        <f>(18/200)</f>
        <v>0.09</v>
      </c>
      <c r="L30">
        <f>(13/200)</f>
        <v>6.5000000000000002E-2</v>
      </c>
      <c r="M30">
        <f>(14/200)</f>
        <v>7.0000000000000007E-2</v>
      </c>
      <c r="N30" s="1">
        <f>(13/200)</f>
        <v>6.5000000000000002E-2</v>
      </c>
      <c r="P30">
        <f>(23/200)</f>
        <v>0.115</v>
      </c>
      <c r="Q30">
        <f>(26/200)</f>
        <v>0.13</v>
      </c>
      <c r="R30">
        <f>(24/200)</f>
        <v>0.12</v>
      </c>
      <c r="S30" s="1">
        <f>(25/200)</f>
        <v>0.125</v>
      </c>
      <c r="U30">
        <f>0.09+0.115</f>
        <v>0.20500000000000002</v>
      </c>
      <c r="V30">
        <f>0.065+0.13</f>
        <v>0.19500000000000001</v>
      </c>
      <c r="W30">
        <f>0.07+0.12</f>
        <v>0.19</v>
      </c>
      <c r="X30" s="1">
        <f>0.065+0.125</f>
        <v>0.19</v>
      </c>
      <c r="Z30">
        <f>SQRT((ABS($A$31-$A$30)^2+(ABS($B$31-$B$30)^2)))</f>
        <v>15.64537889703926</v>
      </c>
      <c r="AA30">
        <f>SQRT((ABS($C$31-$C$30)^2+(ABS($D$31-$D$30)^2)))</f>
        <v>14.039768381654307</v>
      </c>
      <c r="AB30">
        <f>SQRT((ABS($E$31-$E$30)^2+(ABS($F$31-$F$30)^2)))</f>
        <v>10.835897984741102</v>
      </c>
      <c r="AC30" s="1">
        <f>SQRT((ABS($G$31-$G$30)^2+(ABS($H$31-$H$30)^2)))</f>
        <v>11.595033775062904</v>
      </c>
      <c r="AJ30">
        <f>1/0.205</f>
        <v>4.8780487804878048</v>
      </c>
      <c r="AK30">
        <f>1/0.195</f>
        <v>5.1282051282051277</v>
      </c>
      <c r="AL30">
        <f>1/0.19</f>
        <v>5.2631578947368425</v>
      </c>
      <c r="AM30" s="1">
        <f>1/0.19</f>
        <v>5.2631578947368425</v>
      </c>
      <c r="AO30">
        <f t="shared" si="4"/>
        <v>76.318921448971992</v>
      </c>
      <c r="AP30">
        <f t="shared" si="5"/>
        <v>71.998812213611828</v>
      </c>
      <c r="AQ30">
        <f t="shared" si="6"/>
        <v>57.031042024953166</v>
      </c>
      <c r="AR30" s="1">
        <f t="shared" si="7"/>
        <v>61.026493552962648</v>
      </c>
      <c r="AV30">
        <f>((0.09/0.205)*100)</f>
        <v>43.902439024390247</v>
      </c>
      <c r="AW30">
        <f>((0.065/0.195)*100)</f>
        <v>33.333333333333329</v>
      </c>
      <c r="AX30">
        <f>((0.07/0.19)*100)</f>
        <v>36.842105263157897</v>
      </c>
      <c r="AY30" s="1">
        <f>((0.065/0.19)*100)</f>
        <v>34.210526315789473</v>
      </c>
      <c r="BA30">
        <f>((0.115/0.205)*100)</f>
        <v>56.09756097560976</v>
      </c>
      <c r="BB30">
        <f>((0.13/0.195)*100)</f>
        <v>66.666666666666657</v>
      </c>
      <c r="BC30">
        <f>((0.12/0.19)*100)</f>
        <v>63.157894736842103</v>
      </c>
      <c r="BD30" s="1">
        <f>((0.125/0.19)*100)</f>
        <v>65.789473684210535</v>
      </c>
      <c r="BF30">
        <f>ABS($B$30-$D$30)</f>
        <v>2.5871129999999996</v>
      </c>
      <c r="BG30" s="1">
        <f>ABS($F$30-$H$30)</f>
        <v>6.4679389999999994</v>
      </c>
      <c r="BL30">
        <f>SQRT((ABS($A$30-$E$30)^2+(ABS($B$30-$F$30)^2)))</f>
        <v>3.1730358345163778</v>
      </c>
      <c r="BM30" s="1">
        <f>SQRT((ABS($C$30-$G$30)^2+(ABS($D$30-$H$30)^2)))</f>
        <v>4.4070183731861139</v>
      </c>
      <c r="BO30" s="1">
        <f>SQRT((ABS($A$30-$G$30)^2+(ABS($B$30-$H$30)^2)))</f>
        <v>5.7940790285543251</v>
      </c>
      <c r="BP30">
        <f>SQRT((ABS($C$30-$E$30)^2+(ABS($D$30-$F$30)^2)))</f>
        <v>10.818535170497077</v>
      </c>
      <c r="BR30">
        <f>DEGREES(ACOS((8.84178464286493^2+10.8358979847411^2-7.1048408271506^2)/(2*8.84178464286493*10.8358979847411)))</f>
        <v>40.771762473183479</v>
      </c>
      <c r="BU30">
        <v>18</v>
      </c>
      <c r="BV30">
        <v>0</v>
      </c>
      <c r="BW30">
        <v>0</v>
      </c>
      <c r="BX30">
        <v>15</v>
      </c>
      <c r="BY30">
        <v>13</v>
      </c>
      <c r="BZ30">
        <v>0</v>
      </c>
      <c r="CA30">
        <v>13</v>
      </c>
      <c r="CB30">
        <v>0</v>
      </c>
      <c r="CC30">
        <v>14</v>
      </c>
      <c r="CD30">
        <v>0</v>
      </c>
      <c r="CE30">
        <v>13</v>
      </c>
      <c r="CF30">
        <v>0</v>
      </c>
      <c r="CG30">
        <v>13</v>
      </c>
      <c r="CH30">
        <v>11</v>
      </c>
      <c r="CI30">
        <v>0</v>
      </c>
      <c r="CJ30">
        <v>0</v>
      </c>
      <c r="CL30">
        <v>23</v>
      </c>
      <c r="CM30">
        <v>8</v>
      </c>
      <c r="CN30">
        <v>9</v>
      </c>
      <c r="CO30">
        <v>18</v>
      </c>
      <c r="CP30">
        <v>26</v>
      </c>
      <c r="CQ30">
        <v>8</v>
      </c>
      <c r="CR30">
        <v>24</v>
      </c>
      <c r="CS30">
        <v>11</v>
      </c>
      <c r="CT30">
        <v>24</v>
      </c>
      <c r="CU30">
        <v>6</v>
      </c>
      <c r="CV30">
        <v>24</v>
      </c>
      <c r="CW30">
        <v>9</v>
      </c>
      <c r="CX30">
        <v>25</v>
      </c>
      <c r="CY30">
        <v>25</v>
      </c>
      <c r="CZ30">
        <v>12</v>
      </c>
      <c r="DA30">
        <v>11</v>
      </c>
      <c r="DC30">
        <f>((0/18)*100)</f>
        <v>0</v>
      </c>
      <c r="DD30">
        <f>((0/18)*100)</f>
        <v>0</v>
      </c>
      <c r="DE30">
        <f>((15/18)*100)</f>
        <v>83.333333333333343</v>
      </c>
      <c r="DF30">
        <f>((0/13)*100)</f>
        <v>0</v>
      </c>
      <c r="DG30">
        <f>((13/13)*100)</f>
        <v>100</v>
      </c>
      <c r="DH30">
        <f>((0/13)*100)</f>
        <v>0</v>
      </c>
      <c r="DI30">
        <f>((0/14)*100)</f>
        <v>0</v>
      </c>
      <c r="DJ30">
        <f>((13/14)*100)</f>
        <v>92.857142857142861</v>
      </c>
      <c r="DK30">
        <f>((0/14)*100)</f>
        <v>0</v>
      </c>
      <c r="DL30">
        <f>((11/13)*100)</f>
        <v>84.615384615384613</v>
      </c>
      <c r="DM30">
        <f>((0/13)*100)</f>
        <v>0</v>
      </c>
      <c r="DN30">
        <f>((0/13)*100)</f>
        <v>0</v>
      </c>
      <c r="DP30">
        <f>((8/23)*100)</f>
        <v>34.782608695652172</v>
      </c>
      <c r="DQ30">
        <f>((9/23)*100)</f>
        <v>39.130434782608695</v>
      </c>
      <c r="DR30">
        <f>((18/23)*100)</f>
        <v>78.260869565217391</v>
      </c>
      <c r="DS30">
        <f>((8/26)*100)</f>
        <v>30.76923076923077</v>
      </c>
      <c r="DT30">
        <f>((24/26)*100)</f>
        <v>92.307692307692307</v>
      </c>
      <c r="DU30">
        <f>((11/26)*100)</f>
        <v>42.307692307692307</v>
      </c>
      <c r="DV30">
        <f>((6/24)*100)</f>
        <v>25</v>
      </c>
      <c r="DW30">
        <f>((24/24)*100)</f>
        <v>100</v>
      </c>
      <c r="DX30">
        <f>((9/24)*100)</f>
        <v>37.5</v>
      </c>
      <c r="DY30">
        <f>((25/25)*100)</f>
        <v>100</v>
      </c>
      <c r="DZ30">
        <f>((12/25)*100)</f>
        <v>48</v>
      </c>
      <c r="EA30">
        <f>((11/25)*100)</f>
        <v>44</v>
      </c>
    </row>
    <row r="31" spans="1:131" x14ac:dyDescent="0.25">
      <c r="A31">
        <v>233.52800099999999</v>
      </c>
      <c r="B31">
        <v>9.8293719999999993</v>
      </c>
      <c r="C31">
        <v>239.16808800000001</v>
      </c>
      <c r="D31">
        <v>6.8868619999999998</v>
      </c>
      <c r="E31">
        <v>226.04049900000001</v>
      </c>
      <c r="F31">
        <v>11.137149000000001</v>
      </c>
      <c r="G31">
        <v>232.86367899999999</v>
      </c>
      <c r="H31">
        <v>5.0319750000000001</v>
      </c>
      <c r="K31">
        <f>(13/200)</f>
        <v>6.5000000000000002E-2</v>
      </c>
      <c r="L31">
        <f>(17/200)</f>
        <v>8.5000000000000006E-2</v>
      </c>
      <c r="M31">
        <f>(11/200)</f>
        <v>5.5E-2</v>
      </c>
      <c r="P31">
        <f>(27/200)</f>
        <v>0.13500000000000001</v>
      </c>
      <c r="Q31">
        <f>(28/200)</f>
        <v>0.14000000000000001</v>
      </c>
      <c r="R31">
        <f>(28/200)</f>
        <v>0.14000000000000001</v>
      </c>
      <c r="S31">
        <f>(30/200)</f>
        <v>0.15</v>
      </c>
      <c r="U31">
        <f>0.065+0.135</f>
        <v>0.2</v>
      </c>
      <c r="V31">
        <f>0.085+0.14</f>
        <v>0.22500000000000003</v>
      </c>
      <c r="W31">
        <f>0.055+0.14</f>
        <v>0.19500000000000001</v>
      </c>
      <c r="Z31">
        <f>SQRT((ABS($A$32-$A$31)^2+(ABS($B$32-$B$31)^2)))</f>
        <v>13.770220459147945</v>
      </c>
      <c r="AA31">
        <f>SQRT((ABS($C$32-$C$31)^2+(ABS($D$32-$D$31)^2)))</f>
        <v>14.728803345709034</v>
      </c>
      <c r="AB31">
        <f>SQRT((ABS($E$32-$E$31)^2+(ABS($F$32-$F$31)^2)))</f>
        <v>11.870792012647533</v>
      </c>
      <c r="AJ31">
        <f>1/0.2</f>
        <v>5</v>
      </c>
      <c r="AK31">
        <f>1/0.225</f>
        <v>4.4444444444444446</v>
      </c>
      <c r="AL31">
        <f>1/0.195</f>
        <v>5.1282051282051277</v>
      </c>
      <c r="AO31">
        <f t="shared" si="4"/>
        <v>68.851102295739722</v>
      </c>
      <c r="AP31">
        <f t="shared" si="5"/>
        <v>65.461348203151246</v>
      </c>
      <c r="AQ31">
        <f t="shared" si="6"/>
        <v>60.875856475115548</v>
      </c>
      <c r="AV31">
        <f>((0.065/0.2)*100)</f>
        <v>32.5</v>
      </c>
      <c r="AW31">
        <f>((0.085/0.225)*100)</f>
        <v>37.777777777777779</v>
      </c>
      <c r="AX31">
        <f>((0.055/0.195)*100)</f>
        <v>28.205128205128204</v>
      </c>
      <c r="BA31">
        <f>((0.135/0.2)*100)</f>
        <v>67.5</v>
      </c>
      <c r="BB31">
        <f>((0.14/0.225)*100)</f>
        <v>62.222222222222221</v>
      </c>
      <c r="BC31">
        <f>((0.14/0.195)*100)</f>
        <v>71.794871794871796</v>
      </c>
      <c r="BF31">
        <f>ABS($B$31-$D$31)</f>
        <v>2.9425099999999995</v>
      </c>
      <c r="BG31">
        <f>ABS($F$31-$H$31)</f>
        <v>6.1051740000000008</v>
      </c>
      <c r="BI31">
        <v>1.5453719999999995</v>
      </c>
      <c r="BJ31" s="1">
        <v>2.3877205000000004</v>
      </c>
      <c r="BL31">
        <f>SQRT((ABS($A$31-$E$31)^2+(ABS($B$31-$F$31)^2)))</f>
        <v>7.6008530364514133</v>
      </c>
      <c r="BM31">
        <f>SQRT((ABS($C$31-$G$31)^2+(ABS($D$31-$H$31)^2)))</f>
        <v>6.5716191781059763</v>
      </c>
      <c r="BO31">
        <f>SQRT((ABS($A$31-$G$31)^2+(ABS($B$31-$H$31)^2)))</f>
        <v>4.8431747537429404</v>
      </c>
      <c r="BP31">
        <f>SQRT((ABS($C$31-$E$31)^2+(ABS($D$31-$F$31)^2)))</f>
        <v>13.798497473829896</v>
      </c>
      <c r="BR31">
        <f>DEGREES(ACOS((9.15581426650168^2+11.8707920126475^2-7.87909507699209^2)/(2*9.15581426650168*11.8707920126475)))</f>
        <v>41.555124489737274</v>
      </c>
      <c r="BU31">
        <v>13</v>
      </c>
      <c r="BV31">
        <v>0</v>
      </c>
      <c r="BW31">
        <v>0</v>
      </c>
      <c r="BX31">
        <v>11</v>
      </c>
      <c r="BY31">
        <v>17</v>
      </c>
      <c r="BZ31">
        <v>0</v>
      </c>
      <c r="CA31">
        <v>11</v>
      </c>
      <c r="CB31">
        <v>0</v>
      </c>
      <c r="CC31">
        <v>11</v>
      </c>
      <c r="CD31">
        <v>0</v>
      </c>
      <c r="CE31">
        <v>11</v>
      </c>
      <c r="CF31">
        <v>0</v>
      </c>
      <c r="CL31">
        <v>27</v>
      </c>
      <c r="CM31">
        <v>14</v>
      </c>
      <c r="CN31">
        <v>13</v>
      </c>
      <c r="CO31">
        <v>25</v>
      </c>
      <c r="CP31">
        <v>28</v>
      </c>
      <c r="CQ31">
        <v>15</v>
      </c>
      <c r="CR31">
        <v>27</v>
      </c>
      <c r="CS31">
        <v>15</v>
      </c>
      <c r="CT31">
        <v>28</v>
      </c>
      <c r="CU31">
        <v>15</v>
      </c>
      <c r="CV31">
        <v>27</v>
      </c>
      <c r="CW31">
        <v>15</v>
      </c>
      <c r="CX31">
        <v>30</v>
      </c>
      <c r="CY31">
        <v>28</v>
      </c>
      <c r="CZ31">
        <v>13</v>
      </c>
      <c r="DA31">
        <v>19</v>
      </c>
      <c r="DC31">
        <f>((0/13)*100)</f>
        <v>0</v>
      </c>
      <c r="DD31">
        <f>((0/13)*100)</f>
        <v>0</v>
      </c>
      <c r="DE31">
        <f>((11/13)*100)</f>
        <v>84.615384615384613</v>
      </c>
      <c r="DF31">
        <f>((0/17)*100)</f>
        <v>0</v>
      </c>
      <c r="DG31">
        <f>((11/17)*100)</f>
        <v>64.705882352941174</v>
      </c>
      <c r="DH31">
        <f>((0/17)*100)</f>
        <v>0</v>
      </c>
      <c r="DI31">
        <f>((0/11)*100)</f>
        <v>0</v>
      </c>
      <c r="DJ31">
        <f>((11/11)*100)</f>
        <v>100</v>
      </c>
      <c r="DK31">
        <f>((0/11)*100)</f>
        <v>0</v>
      </c>
      <c r="DP31">
        <f>((14/27)*100)</f>
        <v>51.851851851851848</v>
      </c>
      <c r="DQ31">
        <f>((13/27)*100)</f>
        <v>48.148148148148145</v>
      </c>
      <c r="DR31">
        <f>((25/27)*100)</f>
        <v>92.592592592592595</v>
      </c>
      <c r="DS31">
        <f>((15/28)*100)</f>
        <v>53.571428571428569</v>
      </c>
      <c r="DT31">
        <f>((27/28)*100)</f>
        <v>96.428571428571431</v>
      </c>
      <c r="DU31">
        <f>((15/28)*100)</f>
        <v>53.571428571428569</v>
      </c>
      <c r="DV31">
        <f>((15/28)*100)</f>
        <v>53.571428571428569</v>
      </c>
      <c r="DW31">
        <f>((27/28)*100)</f>
        <v>96.428571428571431</v>
      </c>
      <c r="DX31">
        <f>((15/28)*100)</f>
        <v>53.571428571428569</v>
      </c>
      <c r="DY31">
        <f>((28/30)*100)</f>
        <v>93.333333333333329</v>
      </c>
      <c r="DZ31">
        <f>((13/30)*100)</f>
        <v>43.333333333333336</v>
      </c>
      <c r="EA31">
        <f>((19/30)*100)</f>
        <v>63.333333333333329</v>
      </c>
    </row>
    <row r="32" spans="1:131" x14ac:dyDescent="0.25">
      <c r="A32">
        <v>247.29822100000001</v>
      </c>
      <c r="B32">
        <v>9.8329280000000008</v>
      </c>
      <c r="C32">
        <v>253.888419</v>
      </c>
      <c r="D32">
        <v>7.3863649999999996</v>
      </c>
      <c r="E32">
        <v>237.91116299999999</v>
      </c>
      <c r="F32">
        <v>11.08202</v>
      </c>
      <c r="P32">
        <f>(33/200)</f>
        <v>0.16500000000000001</v>
      </c>
      <c r="BF32">
        <f>ABS($B$32-$D$32)</f>
        <v>2.4465630000000012</v>
      </c>
      <c r="BS32">
        <f>DEGREES(ACOS((8.93926475980536^2+15.6966866026863^2-11.1270249443021^2)/(2*8.93926475980536*15.6966866026863)))</f>
        <v>43.819018095252986</v>
      </c>
      <c r="CL32">
        <v>33</v>
      </c>
      <c r="CM32">
        <v>16</v>
      </c>
      <c r="CN32">
        <v>22</v>
      </c>
      <c r="CO32">
        <v>28</v>
      </c>
      <c r="DP32">
        <f>((16/33)*100)</f>
        <v>48.484848484848484</v>
      </c>
      <c r="DQ32">
        <f>((22/33)*100)</f>
        <v>66.666666666666657</v>
      </c>
      <c r="DR32">
        <f>((28/33)*100)</f>
        <v>84.848484848484844</v>
      </c>
    </row>
    <row r="33" spans="1:131" x14ac:dyDescent="0.25">
      <c r="A33" t="s">
        <v>22</v>
      </c>
      <c r="B33" t="s">
        <v>22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BS33">
        <f>DEGREES(ACOS((9.1208964612374^2+13.0771259022176^2-7.80814874714494^2)/(2*9.1208964612374*13.0771259022176)))</f>
        <v>35.900338534955843</v>
      </c>
    </row>
    <row r="34" spans="1:131" x14ac:dyDescent="0.25">
      <c r="A34">
        <v>40.556168000000014</v>
      </c>
      <c r="B34">
        <v>9.109</v>
      </c>
      <c r="C34">
        <v>48.102467000000011</v>
      </c>
      <c r="D34">
        <v>6.019577</v>
      </c>
      <c r="E34">
        <v>35.893114000000011</v>
      </c>
      <c r="F34">
        <v>10.034776000000001</v>
      </c>
      <c r="G34">
        <v>29.748957000000011</v>
      </c>
      <c r="H34">
        <v>3.5417190000000001</v>
      </c>
      <c r="K34">
        <f>(13/200)</f>
        <v>6.5000000000000002E-2</v>
      </c>
      <c r="L34">
        <f>(13/200)</f>
        <v>6.5000000000000002E-2</v>
      </c>
      <c r="M34" s="1">
        <f>(12/200)</f>
        <v>0.06</v>
      </c>
      <c r="N34">
        <f>(11/200)</f>
        <v>5.5E-2</v>
      </c>
      <c r="P34">
        <f>(26/200)</f>
        <v>0.13</v>
      </c>
      <c r="Q34">
        <f>(24/200)</f>
        <v>0.12</v>
      </c>
      <c r="R34">
        <f>(23/200)</f>
        <v>0.115</v>
      </c>
      <c r="S34">
        <f>(29/200)</f>
        <v>0.14499999999999999</v>
      </c>
      <c r="U34">
        <f>0.065+0.13</f>
        <v>0.19500000000000001</v>
      </c>
      <c r="V34">
        <f>0.065+0.12</f>
        <v>0.185</v>
      </c>
      <c r="W34" s="1">
        <f>0.06+0.115</f>
        <v>0.17499999999999999</v>
      </c>
      <c r="X34">
        <f>0.055+0.145</f>
        <v>0.19999999999999998</v>
      </c>
      <c r="Z34">
        <f>SQRT((ABS($A$35-$A$34)^2+(ABS($B$35-$B$34)^2)))</f>
        <v>15.138252186207389</v>
      </c>
      <c r="AA34">
        <f>SQRT((ABS($C$35-$C$34)^2+(ABS($D$35-$D$34)^2)))</f>
        <v>16.063801006001327</v>
      </c>
      <c r="AB34" s="1">
        <f>SQRT((ABS($E$35-$E$34)^2+(ABS($F$35-$F$34)^2)))</f>
        <v>16.100395689575365</v>
      </c>
      <c r="AC34">
        <f>SQRT((ABS($G$35-$G$34)^2+(ABS($H$35-$H$34)^2)))</f>
        <v>15.696686602686315</v>
      </c>
      <c r="AJ34">
        <f>1/0.195</f>
        <v>5.1282051282051277</v>
      </c>
      <c r="AK34">
        <f>1/0.185</f>
        <v>5.4054054054054053</v>
      </c>
      <c r="AL34" s="1">
        <f>1/0.175</f>
        <v>5.7142857142857144</v>
      </c>
      <c r="AM34">
        <f>1/0.2</f>
        <v>5</v>
      </c>
      <c r="AO34">
        <f t="shared" ref="AO34:AO47" si="8">$Z34/$U34</f>
        <v>77.632062493371222</v>
      </c>
      <c r="AP34">
        <f t="shared" ref="AP34:AP46" si="9">$AA34/$V34</f>
        <v>86.831356789196363</v>
      </c>
      <c r="AQ34" s="1">
        <f t="shared" ref="AQ34:AQ46" si="10">$AB34/$W34</f>
        <v>92.002261083287806</v>
      </c>
      <c r="AR34">
        <f t="shared" ref="AR34:AR46" si="11">$AC34/$X34</f>
        <v>78.483433013431579</v>
      </c>
      <c r="AV34">
        <f>((0.065/0.195)*100)</f>
        <v>33.333333333333329</v>
      </c>
      <c r="AW34">
        <f>((0.065/0.185)*100)</f>
        <v>35.135135135135137</v>
      </c>
      <c r="AX34" s="1">
        <f>((0.06/0.175)*100)</f>
        <v>34.285714285714285</v>
      </c>
      <c r="AY34">
        <f>((0.055/0.2)*100)</f>
        <v>27.499999999999996</v>
      </c>
      <c r="BA34">
        <f>((0.13/0.195)*100)</f>
        <v>66.666666666666657</v>
      </c>
      <c r="BB34">
        <f>((0.12/0.185)*100)</f>
        <v>64.86486486486487</v>
      </c>
      <c r="BC34" s="1">
        <f>((0.115/0.175)*100)</f>
        <v>65.714285714285722</v>
      </c>
      <c r="BD34">
        <f>((0.145/0.2)*100)</f>
        <v>72.499999999999986</v>
      </c>
      <c r="BF34">
        <f>ABS($B$34-$D$34)</f>
        <v>3.089423</v>
      </c>
      <c r="BG34">
        <f>ABS($F$34-$H$34)</f>
        <v>6.4930570000000003</v>
      </c>
      <c r="BL34">
        <f>SQRT((ABS($A$34-$E$34)^2+(ABS($B$34-$F$34)^2)))</f>
        <v>4.7540649773737869</v>
      </c>
      <c r="BM34">
        <f>SQRT((ABS($C$34-$G$35)^2+(ABS($D$34-$H$35)^2)))</f>
        <v>3.1810407278122033</v>
      </c>
      <c r="BO34">
        <f>SQRT((ABS($A$34-$G$34)^2+(ABS($B$34-$H$34)^2)))</f>
        <v>12.156908625612107</v>
      </c>
      <c r="BP34">
        <f>SQRT((ABS($C$34-$E$34)^2+(ABS($D$34-$F$34)^2)))</f>
        <v>12.852631002569474</v>
      </c>
      <c r="BR34">
        <f>DEGREES(ACOS((11.1270249443021^2+16.1003956895754^2-9.1208964612374^2)/(2*11.1270249443021*16.1003956895754)))</f>
        <v>33.190989761374333</v>
      </c>
      <c r="BS34">
        <f>DEGREES(ACOS((8.60083416442685^2+13.4824261613688^2-8.11022474334101^2)/(2*8.60083416442685*13.4824261613688)))</f>
        <v>35.001510381323875</v>
      </c>
      <c r="BU34">
        <v>13</v>
      </c>
      <c r="BV34">
        <v>0</v>
      </c>
      <c r="BW34">
        <v>0</v>
      </c>
      <c r="BX34">
        <v>6</v>
      </c>
      <c r="BY34">
        <v>13</v>
      </c>
      <c r="BZ34">
        <v>0</v>
      </c>
      <c r="CA34">
        <v>10</v>
      </c>
      <c r="CB34">
        <v>0</v>
      </c>
      <c r="CC34">
        <v>12</v>
      </c>
      <c r="CD34">
        <v>0</v>
      </c>
      <c r="CE34">
        <v>10</v>
      </c>
      <c r="CF34">
        <v>0</v>
      </c>
      <c r="CG34">
        <v>11</v>
      </c>
      <c r="CH34">
        <v>6</v>
      </c>
      <c r="CI34">
        <v>0</v>
      </c>
      <c r="CJ34">
        <v>0</v>
      </c>
      <c r="CL34">
        <v>26</v>
      </c>
      <c r="CM34">
        <v>6</v>
      </c>
      <c r="CN34">
        <v>2</v>
      </c>
      <c r="CO34">
        <v>22</v>
      </c>
      <c r="CP34">
        <v>24</v>
      </c>
      <c r="CQ34">
        <v>11</v>
      </c>
      <c r="CR34">
        <v>20</v>
      </c>
      <c r="CS34">
        <v>13</v>
      </c>
      <c r="CT34">
        <v>23</v>
      </c>
      <c r="CU34">
        <v>10</v>
      </c>
      <c r="CV34">
        <v>20</v>
      </c>
      <c r="CW34">
        <v>12</v>
      </c>
      <c r="CX34">
        <v>29</v>
      </c>
      <c r="CY34">
        <v>22</v>
      </c>
      <c r="CZ34">
        <v>13</v>
      </c>
      <c r="DA34">
        <v>9</v>
      </c>
      <c r="DC34">
        <f>((0/13)*100)</f>
        <v>0</v>
      </c>
      <c r="DD34">
        <f>((0/13)*100)</f>
        <v>0</v>
      </c>
      <c r="DE34">
        <f>((6/13)*100)</f>
        <v>46.153846153846153</v>
      </c>
      <c r="DF34">
        <f>((0/13)*100)</f>
        <v>0</v>
      </c>
      <c r="DG34">
        <f>((10/13)*100)</f>
        <v>76.923076923076934</v>
      </c>
      <c r="DH34">
        <f>((0/13)*100)</f>
        <v>0</v>
      </c>
      <c r="DI34">
        <f>((0/12)*100)</f>
        <v>0</v>
      </c>
      <c r="DJ34">
        <f>((10/12)*100)</f>
        <v>83.333333333333343</v>
      </c>
      <c r="DK34">
        <f>((0/12)*100)</f>
        <v>0</v>
      </c>
      <c r="DL34">
        <f>((6/11)*100)</f>
        <v>54.54545454545454</v>
      </c>
      <c r="DM34">
        <f>((0/11)*100)</f>
        <v>0</v>
      </c>
      <c r="DN34">
        <f>((0/11)*100)</f>
        <v>0</v>
      </c>
      <c r="DP34">
        <f>((6/26)*100)</f>
        <v>23.076923076923077</v>
      </c>
      <c r="DQ34">
        <f>((2/26)*100)</f>
        <v>7.6923076923076925</v>
      </c>
      <c r="DR34">
        <f>((22/26)*100)</f>
        <v>84.615384615384613</v>
      </c>
      <c r="DS34">
        <f>((11/24)*100)</f>
        <v>45.833333333333329</v>
      </c>
      <c r="DT34">
        <f>((20/24)*100)</f>
        <v>83.333333333333343</v>
      </c>
      <c r="DU34">
        <f>((13/24)*100)</f>
        <v>54.166666666666664</v>
      </c>
      <c r="DV34">
        <f>((10/23)*100)</f>
        <v>43.478260869565219</v>
      </c>
      <c r="DW34">
        <f>((20/23)*100)</f>
        <v>86.956521739130437</v>
      </c>
      <c r="DX34">
        <f>((12/23)*100)</f>
        <v>52.173913043478258</v>
      </c>
      <c r="DY34">
        <f>((22/29)*100)</f>
        <v>75.862068965517238</v>
      </c>
      <c r="DZ34">
        <f>((13/29)*100)</f>
        <v>44.827586206896555</v>
      </c>
      <c r="EA34">
        <f>((9/29)*100)</f>
        <v>31.03448275862069</v>
      </c>
    </row>
    <row r="35" spans="1:131" x14ac:dyDescent="0.25">
      <c r="A35">
        <v>55.693970000000007</v>
      </c>
      <c r="B35">
        <v>9.2257470000000001</v>
      </c>
      <c r="C35">
        <v>64.148262000000017</v>
      </c>
      <c r="D35">
        <v>6.7799490000000002</v>
      </c>
      <c r="E35" s="1">
        <v>51.982105000000011</v>
      </c>
      <c r="F35" s="1">
        <v>10.640672</v>
      </c>
      <c r="G35">
        <v>45.427403000000012</v>
      </c>
      <c r="H35">
        <v>4.2982250000000004</v>
      </c>
      <c r="K35">
        <f>(10/200)</f>
        <v>0.05</v>
      </c>
      <c r="L35">
        <f>(13/200)</f>
        <v>6.5000000000000002E-2</v>
      </c>
      <c r="M35" s="1">
        <f>(13/200)</f>
        <v>6.5000000000000002E-2</v>
      </c>
      <c r="N35">
        <f>(8/200)</f>
        <v>0.04</v>
      </c>
      <c r="P35">
        <f>(22/200)</f>
        <v>0.11</v>
      </c>
      <c r="Q35">
        <f>(22/200)</f>
        <v>0.11</v>
      </c>
      <c r="R35" s="1">
        <f>(18/200)</f>
        <v>0.09</v>
      </c>
      <c r="S35">
        <f>(22/200)</f>
        <v>0.11</v>
      </c>
      <c r="U35">
        <f>0.05+0.11</f>
        <v>0.16</v>
      </c>
      <c r="V35">
        <f>0.065+0.11</f>
        <v>0.17499999999999999</v>
      </c>
      <c r="W35" s="1">
        <f>0.065+0.09</f>
        <v>0.155</v>
      </c>
      <c r="X35">
        <f>0.04+0.11</f>
        <v>0.15</v>
      </c>
      <c r="Z35">
        <f>SQRT((ABS($A$36-$A$35)^2+(ABS($B$36-$B$35)^2)))</f>
        <v>15.160842372522875</v>
      </c>
      <c r="AA35">
        <f>SQRT((ABS($C$36-$C$35)^2+(ABS($D$36-$D$35)^2)))</f>
        <v>12.483206858989785</v>
      </c>
      <c r="AB35" s="1">
        <f>SQRT((ABS($E$36-$E$35)^2+(ABS($F$36-$F$35)^2)))</f>
        <v>13.070037030074584</v>
      </c>
      <c r="AC35">
        <f>SQRT((ABS($G$36-$G$35)^2+(ABS($H$36-$H$35)^2)))</f>
        <v>13.077125902217583</v>
      </c>
      <c r="AJ35">
        <f>1/0.16</f>
        <v>6.25</v>
      </c>
      <c r="AK35">
        <f>1/0.175</f>
        <v>5.7142857142857144</v>
      </c>
      <c r="AL35" s="1">
        <f>1/0.155</f>
        <v>6.4516129032258069</v>
      </c>
      <c r="AM35">
        <f>1/0.15</f>
        <v>6.666666666666667</v>
      </c>
      <c r="AO35">
        <f t="shared" si="8"/>
        <v>94.755264828267968</v>
      </c>
      <c r="AP35">
        <f t="shared" si="9"/>
        <v>71.332610622798782</v>
      </c>
      <c r="AQ35" s="1">
        <f t="shared" si="10"/>
        <v>84.322819548868281</v>
      </c>
      <c r="AR35">
        <f t="shared" si="11"/>
        <v>87.180839348117217</v>
      </c>
      <c r="AV35">
        <f>((0.05/0.16)*100)</f>
        <v>31.25</v>
      </c>
      <c r="AW35">
        <f>((0.065/0.175)*100)</f>
        <v>37.142857142857146</v>
      </c>
      <c r="AX35" s="1">
        <f>((0.065/0.155)*100)</f>
        <v>41.935483870967744</v>
      </c>
      <c r="AY35">
        <f>((0.04/0.15)*100)</f>
        <v>26.666666666666668</v>
      </c>
      <c r="BA35">
        <f>((0.11/0.16)*100)</f>
        <v>68.75</v>
      </c>
      <c r="BB35">
        <f>((0.11/0.175)*100)</f>
        <v>62.857142857142868</v>
      </c>
      <c r="BC35" s="1">
        <f>((0.09/0.155)*100)</f>
        <v>58.064516129032249</v>
      </c>
      <c r="BD35">
        <f>((0.11/0.15)*100)</f>
        <v>73.333333333333343</v>
      </c>
      <c r="BF35">
        <f>ABS($B$35-$D$35)</f>
        <v>2.4457979999999999</v>
      </c>
      <c r="BG35" s="1">
        <f>ABS($F$35-$H$35)</f>
        <v>6.3424469999999999</v>
      </c>
      <c r="BL35" s="1">
        <f>SQRT((ABS($A$35-$E$35)^2+(ABS($B$35-$F$35)^2)))</f>
        <v>3.9723990904552844</v>
      </c>
      <c r="BM35">
        <f>SQRT((ABS($C$35-$G$36)^2+(ABS($D$35-$H$36)^2)))</f>
        <v>5.8098846731267431</v>
      </c>
      <c r="BO35">
        <f>SQRT((ABS($A$35-$G$35)^2+(ABS($B$35-$H$35)^2)))</f>
        <v>11.387838733753341</v>
      </c>
      <c r="BP35" s="1">
        <f>SQRT((ABS($C$35-$E$35)^2+(ABS($D$35-$F$35)^2)))</f>
        <v>12.764033775863261</v>
      </c>
      <c r="BR35">
        <f>DEGREES(ACOS((8.11022474334101^2+12.9793786183861^2-7.82973094960517^2)/(2*8.11022474334101*12.9793786183861)))</f>
        <v>34.772489182031634</v>
      </c>
      <c r="BS35">
        <f>DEGREES(ACOS((7.82973094960517^2+13.8547315303576^2-9.48480441547827^2)/(2*7.82973094960517*13.8547315303576)))</f>
        <v>41.178106771410107</v>
      </c>
      <c r="BU35">
        <v>10</v>
      </c>
      <c r="BV35">
        <v>0</v>
      </c>
      <c r="BW35">
        <v>0</v>
      </c>
      <c r="BX35">
        <v>5</v>
      </c>
      <c r="BY35">
        <v>13</v>
      </c>
      <c r="BZ35">
        <v>0</v>
      </c>
      <c r="CA35">
        <v>11</v>
      </c>
      <c r="CB35">
        <v>0</v>
      </c>
      <c r="CC35">
        <v>13</v>
      </c>
      <c r="CD35">
        <v>0</v>
      </c>
      <c r="CE35">
        <v>11</v>
      </c>
      <c r="CF35">
        <v>0</v>
      </c>
      <c r="CG35">
        <v>8</v>
      </c>
      <c r="CH35">
        <v>5</v>
      </c>
      <c r="CI35">
        <v>0</v>
      </c>
      <c r="CJ35">
        <v>0</v>
      </c>
      <c r="CL35">
        <v>22</v>
      </c>
      <c r="CM35">
        <v>9</v>
      </c>
      <c r="CN35">
        <v>10</v>
      </c>
      <c r="CO35">
        <v>17</v>
      </c>
      <c r="CP35">
        <v>22</v>
      </c>
      <c r="CQ35">
        <v>12</v>
      </c>
      <c r="CR35">
        <v>18</v>
      </c>
      <c r="CS35">
        <v>14</v>
      </c>
      <c r="CT35">
        <v>18</v>
      </c>
      <c r="CU35">
        <v>8</v>
      </c>
      <c r="CV35">
        <v>18</v>
      </c>
      <c r="CW35">
        <v>10</v>
      </c>
      <c r="CX35">
        <v>22</v>
      </c>
      <c r="CY35">
        <v>17</v>
      </c>
      <c r="CZ35">
        <v>9</v>
      </c>
      <c r="DA35">
        <v>10</v>
      </c>
      <c r="DC35">
        <f>((0/10)*100)</f>
        <v>0</v>
      </c>
      <c r="DD35">
        <f>((0/10)*100)</f>
        <v>0</v>
      </c>
      <c r="DE35">
        <f>((5/10)*100)</f>
        <v>50</v>
      </c>
      <c r="DF35">
        <f>((0/13)*100)</f>
        <v>0</v>
      </c>
      <c r="DG35">
        <f>((11/13)*100)</f>
        <v>84.615384615384613</v>
      </c>
      <c r="DH35">
        <f>((0/13)*100)</f>
        <v>0</v>
      </c>
      <c r="DI35">
        <f>((0/13)*100)</f>
        <v>0</v>
      </c>
      <c r="DJ35">
        <f>((11/13)*100)</f>
        <v>84.615384615384613</v>
      </c>
      <c r="DK35">
        <f>((0/13)*100)</f>
        <v>0</v>
      </c>
      <c r="DL35">
        <f>((5/8)*100)</f>
        <v>62.5</v>
      </c>
      <c r="DM35">
        <f>((0/8)*100)</f>
        <v>0</v>
      </c>
      <c r="DN35">
        <f>((0/8)*100)</f>
        <v>0</v>
      </c>
      <c r="DP35">
        <f>((9/22)*100)</f>
        <v>40.909090909090914</v>
      </c>
      <c r="DQ35">
        <f>((10/22)*100)</f>
        <v>45.454545454545453</v>
      </c>
      <c r="DR35">
        <f>((17/22)*100)</f>
        <v>77.272727272727266</v>
      </c>
      <c r="DS35">
        <f>((12/22)*100)</f>
        <v>54.54545454545454</v>
      </c>
      <c r="DT35">
        <f>((18/22)*100)</f>
        <v>81.818181818181827</v>
      </c>
      <c r="DU35">
        <f>((14/22)*100)</f>
        <v>63.636363636363633</v>
      </c>
      <c r="DV35">
        <f>((8/18)*100)</f>
        <v>44.444444444444443</v>
      </c>
      <c r="DW35">
        <f>((18/18)*100)</f>
        <v>100</v>
      </c>
      <c r="DX35">
        <f>((10/18)*100)</f>
        <v>55.555555555555557</v>
      </c>
      <c r="DY35">
        <f>((17/22)*100)</f>
        <v>77.272727272727266</v>
      </c>
      <c r="DZ35">
        <f>((9/22)*100)</f>
        <v>40.909090909090914</v>
      </c>
      <c r="EA35">
        <f>((10/22)*100)</f>
        <v>45.454545454545453</v>
      </c>
    </row>
    <row r="36" spans="1:131" x14ac:dyDescent="0.25">
      <c r="A36">
        <v>70.815153000000009</v>
      </c>
      <c r="B36">
        <v>10.321633</v>
      </c>
      <c r="C36">
        <v>76.502909000000002</v>
      </c>
      <c r="D36">
        <v>8.5668880000000005</v>
      </c>
      <c r="E36">
        <v>65.015690000000006</v>
      </c>
      <c r="F36">
        <v>11.616135999999999</v>
      </c>
      <c r="G36">
        <v>58.372234000000013</v>
      </c>
      <c r="H36">
        <v>6.1536419999999996</v>
      </c>
      <c r="K36">
        <f>(15/200)</f>
        <v>7.4999999999999997E-2</v>
      </c>
      <c r="L36">
        <f>(14/200)</f>
        <v>7.0000000000000007E-2</v>
      </c>
      <c r="M36">
        <f>(14/200)</f>
        <v>7.0000000000000007E-2</v>
      </c>
      <c r="N36">
        <f>(13/200)</f>
        <v>6.5000000000000002E-2</v>
      </c>
      <c r="P36">
        <f>(24/200)</f>
        <v>0.12</v>
      </c>
      <c r="Q36">
        <f>(23/200)</f>
        <v>0.115</v>
      </c>
      <c r="R36">
        <f>(23/200)</f>
        <v>0.115</v>
      </c>
      <c r="S36">
        <f>(21/200)</f>
        <v>0.105</v>
      </c>
      <c r="U36">
        <f>0.075+0.12</f>
        <v>0.19500000000000001</v>
      </c>
      <c r="V36">
        <f>0.07+0.115</f>
        <v>0.185</v>
      </c>
      <c r="W36">
        <f>0.07+0.115</f>
        <v>0.185</v>
      </c>
      <c r="X36">
        <f>0.065+0.105</f>
        <v>0.16999999999999998</v>
      </c>
      <c r="Z36">
        <f>SQRT((ABS($A$37-$A$36)^2+(ABS($B$37-$B$36)^2)))</f>
        <v>11.676204278565608</v>
      </c>
      <c r="AA36">
        <f>SQRT((ABS($C$37-$C$36)^2+(ABS($D$37-$D$36)^2)))</f>
        <v>13.26133341021422</v>
      </c>
      <c r="AB36">
        <f>SQRT((ABS($E$37-$E$36)^2+(ABS($F$37-$F$36)^2)))</f>
        <v>12.979378618386093</v>
      </c>
      <c r="AC36">
        <f>SQRT((ABS($G$37-$G$36)^2+(ABS($H$37-$H$36)^2)))</f>
        <v>13.482426161368764</v>
      </c>
      <c r="AJ36">
        <f>1/0.195</f>
        <v>5.1282051282051277</v>
      </c>
      <c r="AK36">
        <f>1/0.185</f>
        <v>5.4054054054054053</v>
      </c>
      <c r="AL36">
        <f>1/0.185</f>
        <v>5.4054054054054053</v>
      </c>
      <c r="AM36">
        <f>1/0.17</f>
        <v>5.8823529411764701</v>
      </c>
      <c r="AO36">
        <f t="shared" si="8"/>
        <v>59.877970659310812</v>
      </c>
      <c r="AP36">
        <f t="shared" si="9"/>
        <v>71.682883298455252</v>
      </c>
      <c r="AQ36">
        <f t="shared" si="10"/>
        <v>70.158803342627536</v>
      </c>
      <c r="AR36">
        <f t="shared" si="11"/>
        <v>79.308389184522142</v>
      </c>
      <c r="AV36">
        <f>((0.075/0.195)*100)</f>
        <v>38.46153846153846</v>
      </c>
      <c r="AW36">
        <f>((0.07/0.185)*100)</f>
        <v>37.837837837837839</v>
      </c>
      <c r="AX36">
        <f>((0.07/0.185)*100)</f>
        <v>37.837837837837839</v>
      </c>
      <c r="AY36">
        <f>((0.065/0.17)*100)</f>
        <v>38.235294117647058</v>
      </c>
      <c r="BA36">
        <f>((0.12/0.195)*100)</f>
        <v>61.538461538461533</v>
      </c>
      <c r="BB36">
        <f>((0.115/0.185)*100)</f>
        <v>62.162162162162161</v>
      </c>
      <c r="BC36">
        <f>((0.115/0.185)*100)</f>
        <v>62.162162162162161</v>
      </c>
      <c r="BD36">
        <f>((0.105/0.17)*100)</f>
        <v>61.764705882352935</v>
      </c>
      <c r="BF36">
        <f>ABS($B$36-$D$36)</f>
        <v>1.7547449999999998</v>
      </c>
      <c r="BG36">
        <f>ABS($F$36-$H$36)</f>
        <v>5.4624939999999995</v>
      </c>
      <c r="BL36">
        <f>SQRT((ABS($A$36-$E$36)^2+(ABS($B$36-$F$36)^2)))</f>
        <v>5.9421805009085702</v>
      </c>
      <c r="BM36">
        <f>SQRT((ABS($C$36-$G$37)^2+(ABS($D$36-$H$37)^2)))</f>
        <v>4.8852622438620381</v>
      </c>
      <c r="BO36">
        <f>SQRT((ABS($A$36-$G$36)^2+(ABS($B$36-$H$36)^2)))</f>
        <v>13.122438120130036</v>
      </c>
      <c r="BP36">
        <f>SQRT((ABS($C$36-$E$37)^2+(ABS($D$36-$F$37)^2)))</f>
        <v>3.7489200562830112</v>
      </c>
      <c r="BR36">
        <f>DEGREES(ACOS((9.48480441547827^2+15.654139684074^2-10.0072773016953^2)/(2*9.48480441547827*15.654139684074)))</f>
        <v>37.727795260693213</v>
      </c>
      <c r="BS36">
        <f>DEGREES(ACOS((10.0072773016953^2+17.0258111950242^2-11.1211289416217^2)/(2*10.0072773016953*17.0258111950242)))</f>
        <v>38.59184055222768</v>
      </c>
      <c r="BU36">
        <v>15</v>
      </c>
      <c r="BV36">
        <v>0</v>
      </c>
      <c r="BW36">
        <v>0</v>
      </c>
      <c r="BX36">
        <v>13</v>
      </c>
      <c r="BY36">
        <v>14</v>
      </c>
      <c r="BZ36">
        <v>0</v>
      </c>
      <c r="CA36">
        <v>12</v>
      </c>
      <c r="CB36">
        <v>0</v>
      </c>
      <c r="CC36">
        <v>14</v>
      </c>
      <c r="CD36">
        <v>0</v>
      </c>
      <c r="CE36">
        <v>12</v>
      </c>
      <c r="CF36">
        <v>0</v>
      </c>
      <c r="CG36">
        <v>13</v>
      </c>
      <c r="CH36">
        <v>13</v>
      </c>
      <c r="CI36">
        <v>0</v>
      </c>
      <c r="CJ36">
        <v>0</v>
      </c>
      <c r="CL36">
        <v>24</v>
      </c>
      <c r="CM36">
        <v>11</v>
      </c>
      <c r="CN36">
        <v>11</v>
      </c>
      <c r="CO36">
        <v>21</v>
      </c>
      <c r="CP36">
        <v>23</v>
      </c>
      <c r="CQ36">
        <v>8</v>
      </c>
      <c r="CR36">
        <v>21</v>
      </c>
      <c r="CS36">
        <v>10</v>
      </c>
      <c r="CT36">
        <v>23</v>
      </c>
      <c r="CU36">
        <v>8</v>
      </c>
      <c r="CV36">
        <v>21</v>
      </c>
      <c r="CW36">
        <v>10</v>
      </c>
      <c r="CX36">
        <v>21</v>
      </c>
      <c r="CY36">
        <v>21</v>
      </c>
      <c r="CZ36">
        <v>8</v>
      </c>
      <c r="DA36">
        <v>8</v>
      </c>
      <c r="DC36">
        <f>((0/15)*100)</f>
        <v>0</v>
      </c>
      <c r="DD36">
        <f>((0/15)*100)</f>
        <v>0</v>
      </c>
      <c r="DE36">
        <f>((13/15)*100)</f>
        <v>86.666666666666671</v>
      </c>
      <c r="DF36">
        <f>((0/14)*100)</f>
        <v>0</v>
      </c>
      <c r="DG36">
        <f>((12/14)*100)</f>
        <v>85.714285714285708</v>
      </c>
      <c r="DH36">
        <f>((0/14)*100)</f>
        <v>0</v>
      </c>
      <c r="DI36">
        <f>((0/14)*100)</f>
        <v>0</v>
      </c>
      <c r="DJ36">
        <f>((12/14)*100)</f>
        <v>85.714285714285708</v>
      </c>
      <c r="DK36">
        <f>((0/14)*100)</f>
        <v>0</v>
      </c>
      <c r="DL36">
        <f>((13/13)*100)</f>
        <v>100</v>
      </c>
      <c r="DM36">
        <f>((0/13)*100)</f>
        <v>0</v>
      </c>
      <c r="DN36">
        <f>((0/13)*100)</f>
        <v>0</v>
      </c>
      <c r="DP36">
        <f>((11/24)*100)</f>
        <v>45.833333333333329</v>
      </c>
      <c r="DQ36">
        <f>((11/24)*100)</f>
        <v>45.833333333333329</v>
      </c>
      <c r="DR36">
        <f>((21/24)*100)</f>
        <v>87.5</v>
      </c>
      <c r="DS36">
        <f>((8/23)*100)</f>
        <v>34.782608695652172</v>
      </c>
      <c r="DT36">
        <f>((21/23)*100)</f>
        <v>91.304347826086953</v>
      </c>
      <c r="DU36">
        <f>((10/23)*100)</f>
        <v>43.478260869565219</v>
      </c>
      <c r="DV36">
        <f>((8/23)*100)</f>
        <v>34.782608695652172</v>
      </c>
      <c r="DW36">
        <f>((21/23)*100)</f>
        <v>91.304347826086953</v>
      </c>
      <c r="DX36">
        <f>((10/23)*100)</f>
        <v>43.478260869565219</v>
      </c>
      <c r="DY36">
        <f>((21/21)*100)</f>
        <v>100</v>
      </c>
      <c r="DZ36">
        <f>((8/21)*100)</f>
        <v>38.095238095238095</v>
      </c>
      <c r="EA36">
        <f>((8/21)*100)</f>
        <v>38.095238095238095</v>
      </c>
    </row>
    <row r="37" spans="1:131" x14ac:dyDescent="0.25">
      <c r="A37">
        <v>82.483316000000002</v>
      </c>
      <c r="B37">
        <v>10.754898000000001</v>
      </c>
      <c r="C37">
        <v>89.753928999999999</v>
      </c>
      <c r="D37">
        <v>8.0439799999999995</v>
      </c>
      <c r="E37">
        <v>77.98913300000001</v>
      </c>
      <c r="F37">
        <v>12.008623</v>
      </c>
      <c r="G37">
        <v>71.814439000000007</v>
      </c>
      <c r="H37">
        <v>7.194286</v>
      </c>
      <c r="K37">
        <f>(12/200)</f>
        <v>0.06</v>
      </c>
      <c r="L37">
        <f>(12/200)</f>
        <v>0.06</v>
      </c>
      <c r="M37">
        <f>(16/200)</f>
        <v>0.08</v>
      </c>
      <c r="N37">
        <f>(16/200)</f>
        <v>0.08</v>
      </c>
      <c r="P37">
        <f>(21/200)</f>
        <v>0.105</v>
      </c>
      <c r="Q37">
        <f>(19/200)</f>
        <v>9.5000000000000001E-2</v>
      </c>
      <c r="R37">
        <f>(20/200)</f>
        <v>0.1</v>
      </c>
      <c r="S37">
        <f>(21/200)</f>
        <v>0.105</v>
      </c>
      <c r="U37">
        <f>0.06+0.105</f>
        <v>0.16499999999999998</v>
      </c>
      <c r="V37">
        <f>0.06+0.095</f>
        <v>0.155</v>
      </c>
      <c r="W37">
        <f>0.08+0.1</f>
        <v>0.18</v>
      </c>
      <c r="X37">
        <f>0.08+0.105</f>
        <v>0.185</v>
      </c>
      <c r="Z37">
        <f>SQRT((ABS($A$38-$A$37)^2+(ABS($B$38-$B$37)^2)))</f>
        <v>14.288386386593915</v>
      </c>
      <c r="AA37">
        <f>SQRT((ABS($C$38-$C$37)^2+(ABS($D$38-$D$37)^2)))</f>
        <v>15.850128392598286</v>
      </c>
      <c r="AB37">
        <f>SQRT((ABS($E$38-$E$37)^2+(ABS($F$38-$F$37)^2)))</f>
        <v>15.654139684074012</v>
      </c>
      <c r="AC37">
        <f>SQRT((ABS($G$38-$G$37)^2+(ABS($H$38-$H$37)^2)))</f>
        <v>13.854731530357604</v>
      </c>
      <c r="AJ37">
        <f>1/0.165</f>
        <v>6.0606060606060606</v>
      </c>
      <c r="AK37">
        <f>1/0.155</f>
        <v>6.4516129032258069</v>
      </c>
      <c r="AL37">
        <f>1/0.18</f>
        <v>5.5555555555555554</v>
      </c>
      <c r="AM37">
        <f>1/0.185</f>
        <v>5.4054054054054053</v>
      </c>
      <c r="AO37">
        <f t="shared" si="8"/>
        <v>86.596281130872228</v>
      </c>
      <c r="AP37">
        <f t="shared" si="9"/>
        <v>102.25889285547281</v>
      </c>
      <c r="AQ37">
        <f t="shared" si="10"/>
        <v>86.967442689300071</v>
      </c>
      <c r="AR37">
        <f t="shared" si="11"/>
        <v>74.890440704635694</v>
      </c>
      <c r="AV37">
        <f>((0.06/0.165)*100)</f>
        <v>36.36363636363636</v>
      </c>
      <c r="AW37">
        <f>((0.06/0.155)*100)</f>
        <v>38.70967741935484</v>
      </c>
      <c r="AX37">
        <f>((0.08/0.18)*100)</f>
        <v>44.44444444444445</v>
      </c>
      <c r="AY37">
        <f>((0.08/0.185)*100)</f>
        <v>43.243243243243242</v>
      </c>
      <c r="BA37">
        <f>((0.105/0.165)*100)</f>
        <v>63.636363636363633</v>
      </c>
      <c r="BB37">
        <f>((0.095/0.155)*100)</f>
        <v>61.29032258064516</v>
      </c>
      <c r="BC37">
        <f>((0.1/0.18)*100)</f>
        <v>55.555555555555557</v>
      </c>
      <c r="BD37">
        <f>((0.105/0.185)*100)</f>
        <v>56.756756756756758</v>
      </c>
      <c r="BF37">
        <f>ABS($B$37-$D$37)</f>
        <v>2.7109180000000013</v>
      </c>
      <c r="BG37">
        <f>ABS($F$37-$H$37)</f>
        <v>4.8143370000000001</v>
      </c>
      <c r="BL37">
        <f>SQRT((ABS($A$37-$E$37)^2+(ABS($B$37-$F$37)^2)))</f>
        <v>4.6657804505906544</v>
      </c>
      <c r="BM37">
        <f>SQRT((ABS($C$37-$G$38)^2+(ABS($D$37-$H$38)^2)))</f>
        <v>4.4190491437476558</v>
      </c>
      <c r="BO37">
        <f>SQRT((ABS($A$37-$G$38)^2+(ABS($B$37-$H$38)^2)))</f>
        <v>5.3727412205809877</v>
      </c>
      <c r="BP37">
        <f>SQRT((ABS($C$37-$E$38)^2+(ABS($D$37-$F$38)^2)))</f>
        <v>5.863778758439139</v>
      </c>
      <c r="BR37">
        <f>DEGREES(ACOS((11.1211289416217^2+17.4962107161436^2-10.3256884978038^2)/(2*11.1211289416217*17.4962107161436)))</f>
        <v>33.854190616473332</v>
      </c>
      <c r="BS37">
        <f>DEGREES(ACOS((10.3256884978038^2+17.7292666165297^2-11.3811624025245^2)/(2*10.3256884978038*17.7292666165297)))</f>
        <v>37.257065928630183</v>
      </c>
      <c r="BU37">
        <v>12</v>
      </c>
      <c r="BV37">
        <v>0</v>
      </c>
      <c r="BW37">
        <v>0</v>
      </c>
      <c r="BX37">
        <v>12</v>
      </c>
      <c r="BY37">
        <v>12</v>
      </c>
      <c r="BZ37">
        <v>0</v>
      </c>
      <c r="CA37">
        <v>12</v>
      </c>
      <c r="CB37">
        <v>0</v>
      </c>
      <c r="CC37">
        <v>16</v>
      </c>
      <c r="CD37">
        <v>0</v>
      </c>
      <c r="CE37">
        <v>12</v>
      </c>
      <c r="CF37">
        <v>0</v>
      </c>
      <c r="CG37">
        <v>16</v>
      </c>
      <c r="CH37">
        <v>12</v>
      </c>
      <c r="CI37">
        <v>0</v>
      </c>
      <c r="CJ37">
        <v>0</v>
      </c>
      <c r="CL37">
        <v>21</v>
      </c>
      <c r="CM37">
        <v>7</v>
      </c>
      <c r="CN37">
        <v>7</v>
      </c>
      <c r="CO37">
        <v>19</v>
      </c>
      <c r="CP37">
        <v>19</v>
      </c>
      <c r="CQ37">
        <v>7</v>
      </c>
      <c r="CR37">
        <v>18</v>
      </c>
      <c r="CS37">
        <v>3</v>
      </c>
      <c r="CT37">
        <v>20</v>
      </c>
      <c r="CU37">
        <v>8</v>
      </c>
      <c r="CV37">
        <v>18</v>
      </c>
      <c r="CW37">
        <v>4</v>
      </c>
      <c r="CX37">
        <v>21</v>
      </c>
      <c r="CY37">
        <v>19</v>
      </c>
      <c r="CZ37">
        <v>7</v>
      </c>
      <c r="DA37">
        <v>7</v>
      </c>
      <c r="DC37">
        <f>((0/12)*100)</f>
        <v>0</v>
      </c>
      <c r="DD37">
        <f>((0/12)*100)</f>
        <v>0</v>
      </c>
      <c r="DE37">
        <f>((12/12)*100)</f>
        <v>100</v>
      </c>
      <c r="DF37">
        <f>((0/12)*100)</f>
        <v>0</v>
      </c>
      <c r="DG37">
        <f>((12/12)*100)</f>
        <v>100</v>
      </c>
      <c r="DH37">
        <f>((0/12)*100)</f>
        <v>0</v>
      </c>
      <c r="DI37">
        <f>((0/16)*100)</f>
        <v>0</v>
      </c>
      <c r="DJ37">
        <f>((12/16)*100)</f>
        <v>75</v>
      </c>
      <c r="DK37">
        <f>((0/16)*100)</f>
        <v>0</v>
      </c>
      <c r="DL37">
        <f>((12/16)*100)</f>
        <v>75</v>
      </c>
      <c r="DM37">
        <f>((0/16)*100)</f>
        <v>0</v>
      </c>
      <c r="DN37">
        <f>((0/16)*100)</f>
        <v>0</v>
      </c>
      <c r="DP37">
        <f>((7/21)*100)</f>
        <v>33.333333333333329</v>
      </c>
      <c r="DQ37">
        <f>((7/21)*100)</f>
        <v>33.333333333333329</v>
      </c>
      <c r="DR37">
        <f>((19/21)*100)</f>
        <v>90.476190476190482</v>
      </c>
      <c r="DS37">
        <f>((7/19)*100)</f>
        <v>36.84210526315789</v>
      </c>
      <c r="DT37">
        <f>((18/19)*100)</f>
        <v>94.73684210526315</v>
      </c>
      <c r="DU37">
        <f>((3/19)*100)</f>
        <v>15.789473684210526</v>
      </c>
      <c r="DV37">
        <f>((8/20)*100)</f>
        <v>40</v>
      </c>
      <c r="DW37">
        <f>((18/20)*100)</f>
        <v>90</v>
      </c>
      <c r="DX37">
        <f>((4/20)*100)</f>
        <v>20</v>
      </c>
      <c r="DY37">
        <f>((19/21)*100)</f>
        <v>90.476190476190482</v>
      </c>
      <c r="DZ37">
        <f>((7/21)*100)</f>
        <v>33.333333333333329</v>
      </c>
      <c r="EA37">
        <f>((7/21)*100)</f>
        <v>33.333333333333329</v>
      </c>
    </row>
    <row r="38" spans="1:131" x14ac:dyDescent="0.25">
      <c r="A38">
        <v>96.771687000000014</v>
      </c>
      <c r="B38">
        <v>10.733929</v>
      </c>
      <c r="C38">
        <v>105.60214400000001</v>
      </c>
      <c r="D38">
        <v>7.7977049999999997</v>
      </c>
      <c r="E38">
        <v>93.637398000000005</v>
      </c>
      <c r="F38">
        <v>12.437449000000001</v>
      </c>
      <c r="G38">
        <v>85.647093000000012</v>
      </c>
      <c r="H38">
        <v>6.4124489999999996</v>
      </c>
      <c r="K38">
        <f>(13/200)</f>
        <v>6.5000000000000002E-2</v>
      </c>
      <c r="L38">
        <f>(12/200)</f>
        <v>0.06</v>
      </c>
      <c r="M38">
        <f>(13/200)</f>
        <v>6.5000000000000002E-2</v>
      </c>
      <c r="N38">
        <f>(13/200)</f>
        <v>6.5000000000000002E-2</v>
      </c>
      <c r="P38">
        <f>(20/200)</f>
        <v>0.1</v>
      </c>
      <c r="Q38">
        <f>(21/200)</f>
        <v>0.105</v>
      </c>
      <c r="R38">
        <f>(20/200)</f>
        <v>0.1</v>
      </c>
      <c r="S38">
        <f>(21/200)</f>
        <v>0.105</v>
      </c>
      <c r="U38">
        <f>0.065+0.1</f>
        <v>0.16500000000000001</v>
      </c>
      <c r="V38">
        <f>0.06+0.105</f>
        <v>0.16499999999999998</v>
      </c>
      <c r="W38">
        <f>0.065+0.1</f>
        <v>0.16500000000000001</v>
      </c>
      <c r="X38">
        <f>0.065+0.105</f>
        <v>0.16999999999999998</v>
      </c>
      <c r="Z38">
        <f>SQRT((ABS($A$39-$A$38)^2+(ABS($B$39-$B$38)^2)))</f>
        <v>17.406559377337778</v>
      </c>
      <c r="AA38">
        <f>SQRT((ABS($C$39-$C$38)^2+(ABS($D$39-$D$38)^2)))</f>
        <v>16.993068865703222</v>
      </c>
      <c r="AB38">
        <f>SQRT((ABS($E$39-$E$38)^2+(ABS($F$39-$F$38)^2)))</f>
        <v>17.496210716143658</v>
      </c>
      <c r="AC38">
        <f>SQRT((ABS($G$39-$G$38)^2+(ABS($H$39-$H$38)^2)))</f>
        <v>17.025811195024215</v>
      </c>
      <c r="AJ38">
        <f>1/0.165</f>
        <v>6.0606060606060606</v>
      </c>
      <c r="AK38">
        <f>1/0.165</f>
        <v>6.0606060606060606</v>
      </c>
      <c r="AL38">
        <f>1/0.165</f>
        <v>6.0606060606060606</v>
      </c>
      <c r="AM38">
        <f>1/0.17</f>
        <v>5.8823529411764701</v>
      </c>
      <c r="AO38">
        <f t="shared" si="8"/>
        <v>105.4942992565926</v>
      </c>
      <c r="AP38">
        <f t="shared" si="9"/>
        <v>102.98829615577712</v>
      </c>
      <c r="AQ38">
        <f t="shared" si="10"/>
        <v>106.03764070390095</v>
      </c>
      <c r="AR38">
        <f t="shared" si="11"/>
        <v>100.15183055896598</v>
      </c>
      <c r="AV38">
        <f>((0.065/0.165)*100)</f>
        <v>39.393939393939391</v>
      </c>
      <c r="AW38">
        <f>((0.06/0.165)*100)</f>
        <v>36.36363636363636</v>
      </c>
      <c r="AX38">
        <f>((0.065/0.165)*100)</f>
        <v>39.393939393939391</v>
      </c>
      <c r="AY38">
        <f>((0.065/0.17)*100)</f>
        <v>38.235294117647058</v>
      </c>
      <c r="BA38">
        <f>((0.1/0.165)*100)</f>
        <v>60.606060606060609</v>
      </c>
      <c r="BB38">
        <f>((0.105/0.165)*100)</f>
        <v>63.636363636363633</v>
      </c>
      <c r="BC38">
        <f>((0.1/0.165)*100)</f>
        <v>60.606060606060609</v>
      </c>
      <c r="BD38">
        <f>((0.105/0.17)*100)</f>
        <v>61.764705882352935</v>
      </c>
      <c r="BF38">
        <f>ABS($B$38-$D$38)</f>
        <v>2.9362240000000002</v>
      </c>
      <c r="BG38">
        <f>ABS($F$38-$H$38)</f>
        <v>6.0250000000000012</v>
      </c>
      <c r="BL38">
        <f>SQRT((ABS($A$38-$E$38)^2+(ABS($B$38-$F$38)^2)))</f>
        <v>3.5673166282124531</v>
      </c>
      <c r="BM38">
        <f>SQRT((ABS($C$38-$G$39)^2+(ABS($D$38-$H$39)^2)))</f>
        <v>3.4715399686342368</v>
      </c>
      <c r="BO38">
        <f>SQRT((ABS($A$38-$G$38)^2+(ABS($B$38-$H$38)^2)))</f>
        <v>11.934478667090408</v>
      </c>
      <c r="BP38">
        <f>SQRT((ABS($C$38-$E$38)^2+(ABS($D$38-$F$38)^2)))</f>
        <v>12.832862939736096</v>
      </c>
      <c r="BR38">
        <f>DEGREES(ACOS((9.66667215453023^2+25.2671599198921^2-18.7237981892146^2)/(2*9.66667215453023*25.2671599198921)))</f>
        <v>38.689857554979206</v>
      </c>
      <c r="BS38">
        <f>DEGREES(ACOS((18.7237981892146^2+24.0227046169804^2-8.29897569526657^2)/(2*18.7237981892146*24.0227046169804)))</f>
        <v>17.32092152853718</v>
      </c>
      <c r="BU38">
        <v>13</v>
      </c>
      <c r="BV38">
        <v>0</v>
      </c>
      <c r="BW38">
        <v>0</v>
      </c>
      <c r="BX38">
        <v>10</v>
      </c>
      <c r="BY38">
        <v>12</v>
      </c>
      <c r="BZ38">
        <v>0</v>
      </c>
      <c r="CA38">
        <v>10</v>
      </c>
      <c r="CB38">
        <v>0</v>
      </c>
      <c r="CC38">
        <v>13</v>
      </c>
      <c r="CD38">
        <v>0</v>
      </c>
      <c r="CE38">
        <v>10</v>
      </c>
      <c r="CF38">
        <v>0</v>
      </c>
      <c r="CG38">
        <v>13</v>
      </c>
      <c r="CH38">
        <v>10</v>
      </c>
      <c r="CI38">
        <v>0</v>
      </c>
      <c r="CJ38">
        <v>0</v>
      </c>
      <c r="CL38">
        <v>20</v>
      </c>
      <c r="CM38">
        <v>8</v>
      </c>
      <c r="CN38">
        <v>4</v>
      </c>
      <c r="CO38">
        <v>18</v>
      </c>
      <c r="CP38">
        <v>21</v>
      </c>
      <c r="CQ38">
        <v>8</v>
      </c>
      <c r="CR38">
        <v>18</v>
      </c>
      <c r="CS38">
        <v>8</v>
      </c>
      <c r="CT38">
        <v>20</v>
      </c>
      <c r="CU38">
        <v>7</v>
      </c>
      <c r="CV38">
        <v>18</v>
      </c>
      <c r="CW38">
        <v>7</v>
      </c>
      <c r="CX38">
        <v>21</v>
      </c>
      <c r="CY38">
        <v>18</v>
      </c>
      <c r="CZ38">
        <v>9</v>
      </c>
      <c r="DA38">
        <v>5</v>
      </c>
      <c r="DC38">
        <f>((0/13)*100)</f>
        <v>0</v>
      </c>
      <c r="DD38">
        <f>((0/13)*100)</f>
        <v>0</v>
      </c>
      <c r="DE38">
        <f>((10/13)*100)</f>
        <v>76.923076923076934</v>
      </c>
      <c r="DF38">
        <f>((0/12)*100)</f>
        <v>0</v>
      </c>
      <c r="DG38">
        <f>((10/12)*100)</f>
        <v>83.333333333333343</v>
      </c>
      <c r="DH38">
        <f>((0/12)*100)</f>
        <v>0</v>
      </c>
      <c r="DI38">
        <f>((0/13)*100)</f>
        <v>0</v>
      </c>
      <c r="DJ38">
        <f>((10/13)*100)</f>
        <v>76.923076923076934</v>
      </c>
      <c r="DK38">
        <f>((0/13)*100)</f>
        <v>0</v>
      </c>
      <c r="DL38">
        <f>((10/13)*100)</f>
        <v>76.923076923076934</v>
      </c>
      <c r="DM38">
        <f>((0/13)*100)</f>
        <v>0</v>
      </c>
      <c r="DN38">
        <f>((0/13)*100)</f>
        <v>0</v>
      </c>
      <c r="DP38">
        <f>((8/20)*100)</f>
        <v>40</v>
      </c>
      <c r="DQ38">
        <f>((4/20)*100)</f>
        <v>20</v>
      </c>
      <c r="DR38">
        <f>((18/20)*100)</f>
        <v>90</v>
      </c>
      <c r="DS38">
        <f>((8/21)*100)</f>
        <v>38.095238095238095</v>
      </c>
      <c r="DT38">
        <f>((18/21)*100)</f>
        <v>85.714285714285708</v>
      </c>
      <c r="DU38">
        <f>((8/21)*100)</f>
        <v>38.095238095238095</v>
      </c>
      <c r="DV38">
        <f>((7/20)*100)</f>
        <v>35</v>
      </c>
      <c r="DW38">
        <f>((18/20)*100)</f>
        <v>90</v>
      </c>
      <c r="DX38">
        <f>((7/20)*100)</f>
        <v>35</v>
      </c>
      <c r="DY38">
        <f>((18/21)*100)</f>
        <v>85.714285714285708</v>
      </c>
      <c r="DZ38">
        <f>((9/21)*100)</f>
        <v>42.857142857142854</v>
      </c>
      <c r="EA38">
        <f>((5/21)*100)</f>
        <v>23.809523809523807</v>
      </c>
    </row>
    <row r="39" spans="1:131" x14ac:dyDescent="0.25">
      <c r="A39">
        <v>114.158522</v>
      </c>
      <c r="B39">
        <v>9.9055099999999996</v>
      </c>
      <c r="C39">
        <v>122.56780800000001</v>
      </c>
      <c r="D39">
        <v>6.8330109999999999</v>
      </c>
      <c r="E39">
        <v>111.12433800000001</v>
      </c>
      <c r="F39">
        <v>11.867959000000001</v>
      </c>
      <c r="G39">
        <v>102.66647900000001</v>
      </c>
      <c r="H39">
        <v>5.9447450000000002</v>
      </c>
      <c r="K39">
        <f>(13/200)</f>
        <v>6.5000000000000002E-2</v>
      </c>
      <c r="L39">
        <f>(13/200)</f>
        <v>6.5000000000000002E-2</v>
      </c>
      <c r="M39">
        <f>(14/200)</f>
        <v>7.0000000000000007E-2</v>
      </c>
      <c r="N39">
        <f>(13/200)</f>
        <v>6.5000000000000002E-2</v>
      </c>
      <c r="P39">
        <f>(20/200)</f>
        <v>0.1</v>
      </c>
      <c r="Q39">
        <f>(20/200)</f>
        <v>0.1</v>
      </c>
      <c r="R39">
        <f>(21/200)</f>
        <v>0.105</v>
      </c>
      <c r="S39">
        <f>(22/200)</f>
        <v>0.11</v>
      </c>
      <c r="U39">
        <f>0.065+0.1</f>
        <v>0.16500000000000001</v>
      </c>
      <c r="V39">
        <f>0.065+0.1</f>
        <v>0.16500000000000001</v>
      </c>
      <c r="W39">
        <f>0.07+0.105</f>
        <v>0.17499999999999999</v>
      </c>
      <c r="X39">
        <f>0.065+0.11</f>
        <v>0.17499999999999999</v>
      </c>
      <c r="Z39">
        <f>SQRT((ABS($A$40-$A$39)^2+(ABS($B$40-$B$39)^2)))</f>
        <v>16.367142771003401</v>
      </c>
      <c r="AA39">
        <f>SQRT((ABS($C$40-$C$39)^2+(ABS($D$40-$D$39)^2)))</f>
        <v>14.713247758763975</v>
      </c>
      <c r="AB39">
        <f>SQRT((ABS($E$40-$E$39)^2+(ABS($F$40-$F$39)^2)))</f>
        <v>16.784465214199138</v>
      </c>
      <c r="AC39">
        <f>SQRT((ABS($G$40-$G$39)^2+(ABS($H$40-$H$39)^2)))</f>
        <v>17.729266616529685</v>
      </c>
      <c r="AJ39">
        <f>1/0.165</f>
        <v>6.0606060606060606</v>
      </c>
      <c r="AK39">
        <f>1/0.165</f>
        <v>6.0606060606060606</v>
      </c>
      <c r="AL39">
        <f>1/0.175</f>
        <v>5.7142857142857144</v>
      </c>
      <c r="AM39">
        <f>1/0.175</f>
        <v>5.7142857142857144</v>
      </c>
      <c r="AO39">
        <f t="shared" si="8"/>
        <v>99.194804672747878</v>
      </c>
      <c r="AP39">
        <f t="shared" si="9"/>
        <v>89.171198537963477</v>
      </c>
      <c r="AQ39">
        <f t="shared" si="10"/>
        <v>95.911229795423651</v>
      </c>
      <c r="AR39">
        <f t="shared" si="11"/>
        <v>101.3100949515982</v>
      </c>
      <c r="AV39">
        <f>((0.065/0.165)*100)</f>
        <v>39.393939393939391</v>
      </c>
      <c r="AW39">
        <f>((0.065/0.165)*100)</f>
        <v>39.393939393939391</v>
      </c>
      <c r="AX39">
        <f>((0.07/0.175)*100)</f>
        <v>40.000000000000007</v>
      </c>
      <c r="AY39">
        <f>((0.065/0.175)*100)</f>
        <v>37.142857142857146</v>
      </c>
      <c r="BA39">
        <f>((0.1/0.165)*100)</f>
        <v>60.606060606060609</v>
      </c>
      <c r="BB39">
        <f>((0.1/0.165)*100)</f>
        <v>60.606060606060609</v>
      </c>
      <c r="BC39">
        <f>((0.105/0.175)*100)</f>
        <v>60</v>
      </c>
      <c r="BD39">
        <f>((0.11/0.175)*100)</f>
        <v>62.857142857142868</v>
      </c>
      <c r="BF39">
        <f>ABS($B$39-$D$39)</f>
        <v>3.0724989999999996</v>
      </c>
      <c r="BG39">
        <f>ABS($F$39-$H$39)</f>
        <v>5.9232140000000006</v>
      </c>
      <c r="BL39">
        <f>SQRT((ABS($A$39-$E$39)^2+(ABS($B$39-$F$39)^2)))</f>
        <v>3.61351333517077</v>
      </c>
      <c r="BM39">
        <f>SQRT((ABS($C$39-$G$40)^2+(ABS($D$39-$H$40)^2)))</f>
        <v>2.7000507952823827</v>
      </c>
      <c r="BO39">
        <f>SQRT((ABS($A$39-$G$39)^2+(ABS($B$39-$H$39)^2)))</f>
        <v>12.155439593000079</v>
      </c>
      <c r="BP39">
        <f>SQRT((ABS($C$39-$E$39)^2+(ABS($D$39-$F$39)^2)))</f>
        <v>12.502148095571581</v>
      </c>
      <c r="BR39">
        <f>DEGREES(ACOS((8.29897569526657^2+12.7176873267214^2-8.44460728447598^2)/(2*8.29897569526657*12.7176873267214)))</f>
        <v>41.003568076438413</v>
      </c>
      <c r="BS39">
        <f>DEGREES(ACOS((8.44460728447598^2+14.1948493037947^2-9.88637571761548^2)/(2*8.44460728447598*14.1948493037947)))</f>
        <v>43.094502910914343</v>
      </c>
      <c r="BU39">
        <v>13</v>
      </c>
      <c r="BV39">
        <v>0</v>
      </c>
      <c r="BW39">
        <v>0</v>
      </c>
      <c r="BX39">
        <v>8</v>
      </c>
      <c r="BY39">
        <v>13</v>
      </c>
      <c r="BZ39">
        <v>0</v>
      </c>
      <c r="CA39">
        <v>9</v>
      </c>
      <c r="CB39">
        <v>1</v>
      </c>
      <c r="CC39">
        <v>14</v>
      </c>
      <c r="CD39">
        <v>0</v>
      </c>
      <c r="CE39">
        <v>9</v>
      </c>
      <c r="CF39">
        <v>0</v>
      </c>
      <c r="CG39">
        <v>13</v>
      </c>
      <c r="CH39">
        <v>8</v>
      </c>
      <c r="CI39">
        <v>1</v>
      </c>
      <c r="CJ39">
        <v>0</v>
      </c>
      <c r="CL39">
        <v>20</v>
      </c>
      <c r="CM39">
        <v>8</v>
      </c>
      <c r="CN39">
        <v>7</v>
      </c>
      <c r="CO39">
        <v>17</v>
      </c>
      <c r="CP39">
        <v>20</v>
      </c>
      <c r="CQ39">
        <v>7</v>
      </c>
      <c r="CR39">
        <v>17</v>
      </c>
      <c r="CS39">
        <v>8</v>
      </c>
      <c r="CT39">
        <v>21</v>
      </c>
      <c r="CU39">
        <v>8</v>
      </c>
      <c r="CV39">
        <v>17</v>
      </c>
      <c r="CW39">
        <v>8</v>
      </c>
      <c r="CX39">
        <v>22</v>
      </c>
      <c r="CY39">
        <v>17</v>
      </c>
      <c r="CZ39">
        <v>10</v>
      </c>
      <c r="DA39">
        <v>9</v>
      </c>
      <c r="DC39">
        <f>((0/13)*100)</f>
        <v>0</v>
      </c>
      <c r="DD39">
        <f>((0/13)*100)</f>
        <v>0</v>
      </c>
      <c r="DE39">
        <f>((8/13)*100)</f>
        <v>61.53846153846154</v>
      </c>
      <c r="DF39">
        <f>((0/13)*100)</f>
        <v>0</v>
      </c>
      <c r="DG39">
        <f>((9/13)*100)</f>
        <v>69.230769230769226</v>
      </c>
      <c r="DH39">
        <f>((1/13)*100)</f>
        <v>7.6923076923076925</v>
      </c>
      <c r="DI39">
        <f>((0/14)*100)</f>
        <v>0</v>
      </c>
      <c r="DJ39">
        <f>((9/14)*100)</f>
        <v>64.285714285714292</v>
      </c>
      <c r="DK39">
        <f>((0/14)*100)</f>
        <v>0</v>
      </c>
      <c r="DL39">
        <f>((8/13)*100)</f>
        <v>61.53846153846154</v>
      </c>
      <c r="DM39">
        <f>((1/13)*100)</f>
        <v>7.6923076923076925</v>
      </c>
      <c r="DN39">
        <f>((0/13)*100)</f>
        <v>0</v>
      </c>
      <c r="DP39">
        <f>((8/20)*100)</f>
        <v>40</v>
      </c>
      <c r="DQ39">
        <f>((7/20)*100)</f>
        <v>35</v>
      </c>
      <c r="DR39">
        <f>((17/20)*100)</f>
        <v>85</v>
      </c>
      <c r="DS39">
        <f>((7/20)*100)</f>
        <v>35</v>
      </c>
      <c r="DT39">
        <f>((17/20)*100)</f>
        <v>85</v>
      </c>
      <c r="DU39">
        <f>((8/20)*100)</f>
        <v>40</v>
      </c>
      <c r="DV39">
        <f>((8/21)*100)</f>
        <v>38.095238095238095</v>
      </c>
      <c r="DW39">
        <f>((17/21)*100)</f>
        <v>80.952380952380949</v>
      </c>
      <c r="DX39">
        <f>((8/21)*100)</f>
        <v>38.095238095238095</v>
      </c>
      <c r="DY39">
        <f>((17/22)*100)</f>
        <v>77.272727272727266</v>
      </c>
      <c r="DZ39">
        <f>((10/22)*100)</f>
        <v>45.454545454545453</v>
      </c>
      <c r="EA39">
        <f>((9/22)*100)</f>
        <v>40.909090909090914</v>
      </c>
    </row>
    <row r="40" spans="1:131" x14ac:dyDescent="0.25">
      <c r="A40">
        <v>130.482607</v>
      </c>
      <c r="B40">
        <v>8.7190820000000002</v>
      </c>
      <c r="C40">
        <v>137.26138500000002</v>
      </c>
      <c r="D40">
        <v>6.0724489999999998</v>
      </c>
      <c r="E40">
        <v>127.87464300000001</v>
      </c>
      <c r="F40">
        <v>10.797653</v>
      </c>
      <c r="G40">
        <v>120.38204400000001</v>
      </c>
      <c r="H40">
        <v>5.2478579999999999</v>
      </c>
      <c r="K40">
        <f>(12/200)</f>
        <v>0.06</v>
      </c>
      <c r="L40">
        <f>(15/200)</f>
        <v>7.4999999999999997E-2</v>
      </c>
      <c r="M40">
        <f>(14/200)</f>
        <v>7.0000000000000007E-2</v>
      </c>
      <c r="N40">
        <f>(13/200)</f>
        <v>6.5000000000000002E-2</v>
      </c>
      <c r="P40">
        <f>(22/200)</f>
        <v>0.11</v>
      </c>
      <c r="Q40">
        <f>(22/200)</f>
        <v>0.11</v>
      </c>
      <c r="R40">
        <f>(23/200)</f>
        <v>0.115</v>
      </c>
      <c r="S40">
        <f>(22/200)</f>
        <v>0.11</v>
      </c>
      <c r="U40">
        <f>0.06+0.11</f>
        <v>0.16999999999999998</v>
      </c>
      <c r="V40">
        <f>0.075+0.11</f>
        <v>0.185</v>
      </c>
      <c r="W40">
        <f>0.07+0.115</f>
        <v>0.185</v>
      </c>
      <c r="X40">
        <f>0.065+0.11</f>
        <v>0.17499999999999999</v>
      </c>
      <c r="Z40">
        <f>SQRT((ABS($A$41-$A$40)^2+(ABS($B$41-$B$40)^2)))</f>
        <v>24.526117813017397</v>
      </c>
      <c r="AA40">
        <f>SQRT((ABS($C$41-$C$40)^2+(ABS($D$41-$D$40)^2)))</f>
        <v>23.812935399769167</v>
      </c>
      <c r="AB40">
        <f>SQRT((ABS($E$41-$E$40)^2+(ABS($F$41-$F$40)^2)))</f>
        <v>25.26715991989207</v>
      </c>
      <c r="AC40">
        <f>SQRT((ABS($G$41-$G$40)^2+(ABS($H$41-$H$40)^2)))</f>
        <v>15.055670460522839</v>
      </c>
      <c r="AJ40">
        <f>1/0.17</f>
        <v>5.8823529411764701</v>
      </c>
      <c r="AK40">
        <f>1/0.185</f>
        <v>5.4054054054054053</v>
      </c>
      <c r="AL40">
        <f>1/0.185</f>
        <v>5.4054054054054053</v>
      </c>
      <c r="AM40">
        <f>1/0.175</f>
        <v>5.7142857142857144</v>
      </c>
      <c r="AO40">
        <f t="shared" si="8"/>
        <v>144.27128125304353</v>
      </c>
      <c r="AP40">
        <f t="shared" si="9"/>
        <v>128.71856972848198</v>
      </c>
      <c r="AQ40">
        <f t="shared" si="10"/>
        <v>136.57924281022741</v>
      </c>
      <c r="AR40">
        <f t="shared" si="11"/>
        <v>86.03240263155908</v>
      </c>
      <c r="AV40">
        <f>((0.06/0.17)*100)</f>
        <v>35.294117647058819</v>
      </c>
      <c r="AW40">
        <f>((0.075/0.185)*100)</f>
        <v>40.54054054054054</v>
      </c>
      <c r="AX40">
        <f>((0.07/0.185)*100)</f>
        <v>37.837837837837839</v>
      </c>
      <c r="AY40">
        <f>((0.065/0.175)*100)</f>
        <v>37.142857142857146</v>
      </c>
      <c r="BA40">
        <f>((0.11/0.17)*100)</f>
        <v>64.705882352941174</v>
      </c>
      <c r="BB40">
        <f>((0.11/0.185)*100)</f>
        <v>59.45945945945946</v>
      </c>
      <c r="BC40">
        <f>((0.115/0.185)*100)</f>
        <v>62.162162162162161</v>
      </c>
      <c r="BD40">
        <f>((0.11/0.175)*100)</f>
        <v>62.857142857142868</v>
      </c>
      <c r="BF40">
        <f>ABS($B$40-$D$40)</f>
        <v>2.6466330000000005</v>
      </c>
      <c r="BG40">
        <f>ABS($F$40-$H$40)</f>
        <v>5.5497950000000005</v>
      </c>
      <c r="BL40">
        <f>SQRT((ABS($A$40-$E$40)^2+(ABS($B$40-$F$40)^2)))</f>
        <v>3.3349563156564699</v>
      </c>
      <c r="BM40">
        <f>SQRT((ABS($C$40-$G$41)^2+(ABS($D$40-$H$41)^2)))</f>
        <v>2.2485829807383224</v>
      </c>
      <c r="BO40">
        <f>SQRT((ABS($A$40-$G$40)^2+(ABS($B$40-$H$40)^2)))</f>
        <v>10.680391798765852</v>
      </c>
      <c r="BP40">
        <f>SQRT((ABS($C$40-$E$40)^2+(ABS($D$40-$F$40)^2)))</f>
        <v>10.508971320551799</v>
      </c>
      <c r="BR40">
        <f>DEGREES(ACOS((9.88637571761548^2+15.9586277050219^2-9.96835038082129^2)/(2*9.88637571761548*15.9586277050219)))</f>
        <v>36.683853453458219</v>
      </c>
      <c r="BS40">
        <f>DEGREES(ACOS((9.96835038082129^2+17.3526943759365^2-10.9165426198999^2)/(2*9.96835038082129*17.3526943759365)))</f>
        <v>35.595320079513499</v>
      </c>
      <c r="BU40">
        <v>12</v>
      </c>
      <c r="BV40">
        <v>0</v>
      </c>
      <c r="BW40">
        <v>0</v>
      </c>
      <c r="BX40">
        <v>7</v>
      </c>
      <c r="BY40">
        <v>15</v>
      </c>
      <c r="BZ40">
        <v>0</v>
      </c>
      <c r="CA40">
        <v>9</v>
      </c>
      <c r="CB40">
        <v>1</v>
      </c>
      <c r="CC40">
        <v>14</v>
      </c>
      <c r="CD40">
        <v>2</v>
      </c>
      <c r="CE40">
        <v>9</v>
      </c>
      <c r="CF40">
        <v>0</v>
      </c>
      <c r="CG40">
        <v>13</v>
      </c>
      <c r="CH40">
        <v>7</v>
      </c>
      <c r="CI40">
        <v>1</v>
      </c>
      <c r="CJ40">
        <v>0</v>
      </c>
      <c r="CL40">
        <v>22</v>
      </c>
      <c r="CM40">
        <v>9</v>
      </c>
      <c r="CN40">
        <v>8</v>
      </c>
      <c r="CO40">
        <v>17</v>
      </c>
      <c r="CP40">
        <v>22</v>
      </c>
      <c r="CQ40">
        <v>10</v>
      </c>
      <c r="CR40">
        <v>17</v>
      </c>
      <c r="CS40">
        <v>10</v>
      </c>
      <c r="CT40">
        <v>23</v>
      </c>
      <c r="CU40">
        <v>11</v>
      </c>
      <c r="CV40">
        <v>17</v>
      </c>
      <c r="CW40">
        <v>10</v>
      </c>
      <c r="CX40">
        <v>22</v>
      </c>
      <c r="CY40">
        <v>17</v>
      </c>
      <c r="CZ40">
        <v>10</v>
      </c>
      <c r="DA40">
        <v>8</v>
      </c>
      <c r="DC40">
        <f>((0/12)*100)</f>
        <v>0</v>
      </c>
      <c r="DD40">
        <f>((0/12)*100)</f>
        <v>0</v>
      </c>
      <c r="DE40">
        <f>((7/12)*100)</f>
        <v>58.333333333333336</v>
      </c>
      <c r="DF40">
        <f>((0/15)*100)</f>
        <v>0</v>
      </c>
      <c r="DG40">
        <f>((9/15)*100)</f>
        <v>60</v>
      </c>
      <c r="DH40">
        <f>((1/15)*100)</f>
        <v>6.666666666666667</v>
      </c>
      <c r="DI40">
        <f>((2/14)*100)</f>
        <v>14.285714285714285</v>
      </c>
      <c r="DJ40">
        <f>((9/14)*100)</f>
        <v>64.285714285714292</v>
      </c>
      <c r="DK40">
        <f>((0/14)*100)</f>
        <v>0</v>
      </c>
      <c r="DL40">
        <f>((7/13)*100)</f>
        <v>53.846153846153847</v>
      </c>
      <c r="DM40">
        <f>((1/13)*100)</f>
        <v>7.6923076923076925</v>
      </c>
      <c r="DN40">
        <f>((0/13)*100)</f>
        <v>0</v>
      </c>
      <c r="DP40">
        <f>((9/22)*100)</f>
        <v>40.909090909090914</v>
      </c>
      <c r="DQ40">
        <f>((8/22)*100)</f>
        <v>36.363636363636367</v>
      </c>
      <c r="DR40">
        <f>((17/22)*100)</f>
        <v>77.272727272727266</v>
      </c>
      <c r="DS40">
        <f>((10/22)*100)</f>
        <v>45.454545454545453</v>
      </c>
      <c r="DT40">
        <f>((17/22)*100)</f>
        <v>77.272727272727266</v>
      </c>
      <c r="DU40">
        <f>((10/22)*100)</f>
        <v>45.454545454545453</v>
      </c>
      <c r="DV40">
        <f>((11/23)*100)</f>
        <v>47.826086956521742</v>
      </c>
      <c r="DW40">
        <f>((17/23)*100)</f>
        <v>73.91304347826086</v>
      </c>
      <c r="DX40">
        <f>((10/23)*100)</f>
        <v>43.478260869565219</v>
      </c>
      <c r="DY40">
        <f>((17/22)*100)</f>
        <v>77.272727272727266</v>
      </c>
      <c r="DZ40">
        <f>((10/22)*100)</f>
        <v>45.454545454545453</v>
      </c>
      <c r="EA40">
        <f>((8/22)*100)</f>
        <v>36.363636363636367</v>
      </c>
    </row>
    <row r="41" spans="1:131" x14ac:dyDescent="0.25">
      <c r="A41">
        <v>155.00482399999999</v>
      </c>
      <c r="B41">
        <v>9.1564929999999993</v>
      </c>
      <c r="C41">
        <v>161.06621999999999</v>
      </c>
      <c r="D41">
        <v>6.6935149999999997</v>
      </c>
      <c r="E41">
        <v>153.14176699999999</v>
      </c>
      <c r="F41">
        <v>10.840258</v>
      </c>
      <c r="G41">
        <v>135.43005600000001</v>
      </c>
      <c r="H41">
        <v>4.7677040000000002</v>
      </c>
      <c r="K41">
        <f>(15/200)</f>
        <v>7.4999999999999997E-2</v>
      </c>
      <c r="L41">
        <f>(14/200)</f>
        <v>7.0000000000000007E-2</v>
      </c>
      <c r="M41">
        <f>(15/200)</f>
        <v>7.4999999999999997E-2</v>
      </c>
      <c r="N41">
        <f>(12/200)</f>
        <v>0.06</v>
      </c>
      <c r="P41">
        <f>(23/200)</f>
        <v>0.115</v>
      </c>
      <c r="Q41">
        <f>(22/200)</f>
        <v>0.11</v>
      </c>
      <c r="R41">
        <f>(21/200)</f>
        <v>0.105</v>
      </c>
      <c r="S41">
        <f>(25/200)</f>
        <v>0.125</v>
      </c>
      <c r="U41">
        <f>0.075+0.115</f>
        <v>0.19</v>
      </c>
      <c r="V41">
        <f>0.07+0.11</f>
        <v>0.18</v>
      </c>
      <c r="W41">
        <f>0.075+0.105</f>
        <v>0.18</v>
      </c>
      <c r="X41">
        <f>0.06+0.125</f>
        <v>0.185</v>
      </c>
      <c r="Z41">
        <f>SQRT((ABS($A$42-$A$41)^2+(ABS($B$42-$B$41)^2)))</f>
        <v>12.977445677726001</v>
      </c>
      <c r="AA41">
        <f>SQRT((ABS($C$42-$C$41)^2+(ABS($D$42-$D$41)^2)))</f>
        <v>14.69166915617982</v>
      </c>
      <c r="AB41">
        <f>SQRT((ABS($E$42-$E$41)^2+(ABS($F$42-$F$41)^2)))</f>
        <v>12.717687326721398</v>
      </c>
      <c r="AC41">
        <f>SQRT((ABS($G$42-$G$41)^2+(ABS($H$42-$H$41)^2)))</f>
        <v>24.022704616980409</v>
      </c>
      <c r="AJ41">
        <f>1/0.19</f>
        <v>5.2631578947368425</v>
      </c>
      <c r="AK41">
        <f>1/0.18</f>
        <v>5.5555555555555554</v>
      </c>
      <c r="AL41">
        <f>1/0.18</f>
        <v>5.5555555555555554</v>
      </c>
      <c r="AM41">
        <f>1/0.185</f>
        <v>5.4054054054054053</v>
      </c>
      <c r="AO41">
        <f t="shared" si="8"/>
        <v>68.302345672242112</v>
      </c>
      <c r="AP41">
        <f t="shared" si="9"/>
        <v>81.620384200998998</v>
      </c>
      <c r="AQ41">
        <f t="shared" si="10"/>
        <v>70.653818481785549</v>
      </c>
      <c r="AR41">
        <f t="shared" si="11"/>
        <v>129.8524573890833</v>
      </c>
      <c r="AV41">
        <f>((0.075/0.19)*100)</f>
        <v>39.473684210526315</v>
      </c>
      <c r="AW41">
        <f>((0.07/0.18)*100)</f>
        <v>38.888888888888893</v>
      </c>
      <c r="AX41">
        <f>((0.075/0.18)*100)</f>
        <v>41.666666666666671</v>
      </c>
      <c r="AY41">
        <f>((0.06/0.185)*100)</f>
        <v>32.432432432432435</v>
      </c>
      <c r="BA41">
        <f>((0.115/0.19)*100)</f>
        <v>60.526315789473685</v>
      </c>
      <c r="BB41">
        <f>((0.11/0.18)*100)</f>
        <v>61.111111111111114</v>
      </c>
      <c r="BC41">
        <f>((0.105/0.18)*100)</f>
        <v>58.333333333333336</v>
      </c>
      <c r="BD41">
        <f>((0.125/0.185)*100)</f>
        <v>67.567567567567565</v>
      </c>
      <c r="BF41">
        <f>ABS($B$41-$D$41)</f>
        <v>2.4629779999999997</v>
      </c>
      <c r="BG41">
        <f>ABS($F$41-$H$41)</f>
        <v>6.0725540000000002</v>
      </c>
      <c r="BL41">
        <f>SQRT((ABS($A$41-$E$41)^2+(ABS($B$41-$F$41)^2)))</f>
        <v>2.5111841749409769</v>
      </c>
      <c r="BM41">
        <f>SQRT((ABS($C$41-$G$42)^2+(ABS($D$41-$H$42)^2)))</f>
        <v>2.0506232115610472</v>
      </c>
      <c r="BO41">
        <f>SQRT((ABS($A$41-$G$41)^2+(ABS($B$41-$H$41)^2)))</f>
        <v>20.060733065876335</v>
      </c>
      <c r="BP41">
        <f>SQRT((ABS($C$41-$E$41)^2+(ABS($D$41-$F$41)^2)))</f>
        <v>8.9438488838563224</v>
      </c>
      <c r="BR41">
        <f>DEGREES(ACOS((10.9165426198999^2+16.534843206393^2-9.5991433693476^2)/(2*10.9165426198999*16.534843206393)))</f>
        <v>33.674983938317972</v>
      </c>
      <c r="BS41">
        <f>DEGREES(ACOS((9.5991433693476^2+16.2098921883534^2-10.438520580504^2)/(2*9.5991433693476*16.2098921883534)))</f>
        <v>37.786930790031207</v>
      </c>
      <c r="BU41">
        <v>15</v>
      </c>
      <c r="BV41">
        <v>0</v>
      </c>
      <c r="BW41">
        <v>2</v>
      </c>
      <c r="BX41">
        <v>7</v>
      </c>
      <c r="BY41">
        <v>14</v>
      </c>
      <c r="BZ41">
        <v>0</v>
      </c>
      <c r="CA41">
        <v>10</v>
      </c>
      <c r="CB41">
        <v>1</v>
      </c>
      <c r="CC41">
        <v>15</v>
      </c>
      <c r="CD41">
        <v>1</v>
      </c>
      <c r="CE41">
        <v>10</v>
      </c>
      <c r="CF41">
        <v>0</v>
      </c>
      <c r="CG41">
        <v>12</v>
      </c>
      <c r="CH41">
        <v>7</v>
      </c>
      <c r="CI41">
        <v>1</v>
      </c>
      <c r="CJ41">
        <v>0</v>
      </c>
      <c r="CL41">
        <v>23</v>
      </c>
      <c r="CM41">
        <v>8</v>
      </c>
      <c r="CN41">
        <v>11</v>
      </c>
      <c r="CO41">
        <v>17</v>
      </c>
      <c r="CP41">
        <v>22</v>
      </c>
      <c r="CQ41">
        <v>7</v>
      </c>
      <c r="CR41">
        <v>17</v>
      </c>
      <c r="CS41">
        <v>11</v>
      </c>
      <c r="CT41">
        <v>21</v>
      </c>
      <c r="CU41">
        <v>8</v>
      </c>
      <c r="CV41">
        <v>17</v>
      </c>
      <c r="CW41">
        <v>9</v>
      </c>
      <c r="CX41">
        <v>25</v>
      </c>
      <c r="CY41">
        <v>17</v>
      </c>
      <c r="CZ41">
        <v>11</v>
      </c>
      <c r="DA41">
        <v>11</v>
      </c>
      <c r="DC41">
        <f>((0/15)*100)</f>
        <v>0</v>
      </c>
      <c r="DD41">
        <f>((2/15)*100)</f>
        <v>13.333333333333334</v>
      </c>
      <c r="DE41">
        <f>((7/15)*100)</f>
        <v>46.666666666666664</v>
      </c>
      <c r="DF41">
        <f>((0/14)*100)</f>
        <v>0</v>
      </c>
      <c r="DG41">
        <f>((10/14)*100)</f>
        <v>71.428571428571431</v>
      </c>
      <c r="DH41">
        <f>((1/14)*100)</f>
        <v>7.1428571428571423</v>
      </c>
      <c r="DI41">
        <f>((1/15)*100)</f>
        <v>6.666666666666667</v>
      </c>
      <c r="DJ41">
        <f>((10/15)*100)</f>
        <v>66.666666666666657</v>
      </c>
      <c r="DK41">
        <f>((0/15)*100)</f>
        <v>0</v>
      </c>
      <c r="DL41">
        <f>((7/12)*100)</f>
        <v>58.333333333333336</v>
      </c>
      <c r="DM41">
        <f>((1/12)*100)</f>
        <v>8.3333333333333321</v>
      </c>
      <c r="DN41">
        <f>((0/12)*100)</f>
        <v>0</v>
      </c>
      <c r="DP41">
        <f>((8/23)*100)</f>
        <v>34.782608695652172</v>
      </c>
      <c r="DQ41">
        <f>((11/23)*100)</f>
        <v>47.826086956521742</v>
      </c>
      <c r="DR41">
        <f>((17/23)*100)</f>
        <v>73.91304347826086</v>
      </c>
      <c r="DS41">
        <f>((7/22)*100)</f>
        <v>31.818181818181817</v>
      </c>
      <c r="DT41">
        <f>((17/22)*100)</f>
        <v>77.272727272727266</v>
      </c>
      <c r="DU41">
        <f>((11/22)*100)</f>
        <v>50</v>
      </c>
      <c r="DV41">
        <f>((8/21)*100)</f>
        <v>38.095238095238095</v>
      </c>
      <c r="DW41">
        <f>((17/21)*100)</f>
        <v>80.952380952380949</v>
      </c>
      <c r="DX41">
        <f>((9/21)*100)</f>
        <v>42.857142857142854</v>
      </c>
      <c r="DY41">
        <f>((17/25)*100)</f>
        <v>68</v>
      </c>
      <c r="DZ41">
        <f>((11/25)*100)</f>
        <v>44</v>
      </c>
      <c r="EA41">
        <f>((11/25)*100)</f>
        <v>44</v>
      </c>
    </row>
    <row r="42" spans="1:131" x14ac:dyDescent="0.25">
      <c r="A42">
        <v>167.981776</v>
      </c>
      <c r="B42">
        <v>9.0432980000000001</v>
      </c>
      <c r="C42">
        <v>175.756438</v>
      </c>
      <c r="D42">
        <v>6.4870260000000002</v>
      </c>
      <c r="E42">
        <v>165.85913199999999</v>
      </c>
      <c r="F42">
        <v>10.930802999999999</v>
      </c>
      <c r="G42">
        <v>159.443352</v>
      </c>
      <c r="H42">
        <v>5.439978</v>
      </c>
      <c r="K42">
        <f>(14/200)</f>
        <v>7.0000000000000007E-2</v>
      </c>
      <c r="L42">
        <f>(14/200)</f>
        <v>7.0000000000000007E-2</v>
      </c>
      <c r="M42">
        <f>(15/200)</f>
        <v>7.4999999999999997E-2</v>
      </c>
      <c r="N42">
        <f>(13/200)</f>
        <v>6.5000000000000002E-2</v>
      </c>
      <c r="P42">
        <f>(22/200)</f>
        <v>0.11</v>
      </c>
      <c r="Q42">
        <f>(22/200)</f>
        <v>0.11</v>
      </c>
      <c r="R42">
        <f>(20/200)</f>
        <v>0.1</v>
      </c>
      <c r="S42">
        <f>(22/200)</f>
        <v>0.11</v>
      </c>
      <c r="U42">
        <f>0.07+0.11</f>
        <v>0.18</v>
      </c>
      <c r="V42">
        <f>0.07+0.11</f>
        <v>0.18</v>
      </c>
      <c r="W42">
        <f>0.075+0.1</f>
        <v>0.17499999999999999</v>
      </c>
      <c r="X42">
        <f>0.065+0.11</f>
        <v>0.17499999999999999</v>
      </c>
      <c r="Z42">
        <f>SQRT((ABS($A$43-$A$42)^2+(ABS($B$43-$B$42)^2)))</f>
        <v>16.743472259150195</v>
      </c>
      <c r="AA42">
        <f>SQRT((ABS($C$43-$C$42)^2+(ABS($D$43-$D$42)^2)))</f>
        <v>17.121459746140943</v>
      </c>
      <c r="AB42">
        <f>SQRT((ABS($E$43-$E$42)^2+(ABS($F$43-$F$42)^2)))</f>
        <v>15.958627705021915</v>
      </c>
      <c r="AC42">
        <f>SQRT((ABS($G$43-$G$42)^2+(ABS($H$43-$H$42)^2)))</f>
        <v>14.194849303794729</v>
      </c>
      <c r="AJ42">
        <f>1/0.18</f>
        <v>5.5555555555555554</v>
      </c>
      <c r="AK42">
        <f>1/0.18</f>
        <v>5.5555555555555554</v>
      </c>
      <c r="AL42">
        <f>1/0.175</f>
        <v>5.7142857142857144</v>
      </c>
      <c r="AM42">
        <f>1/0.175</f>
        <v>5.7142857142857144</v>
      </c>
      <c r="AO42">
        <f t="shared" si="8"/>
        <v>93.0192903286122</v>
      </c>
      <c r="AP42">
        <f t="shared" si="9"/>
        <v>95.119220811894124</v>
      </c>
      <c r="AQ42">
        <f t="shared" si="10"/>
        <v>91.192158314410946</v>
      </c>
      <c r="AR42">
        <f t="shared" si="11"/>
        <v>81.11342459311274</v>
      </c>
      <c r="AV42">
        <f>((0.07/0.18)*100)</f>
        <v>38.888888888888893</v>
      </c>
      <c r="AW42">
        <f>((0.07/0.18)*100)</f>
        <v>38.888888888888893</v>
      </c>
      <c r="AX42">
        <f>((0.075/0.175)*100)</f>
        <v>42.857142857142861</v>
      </c>
      <c r="AY42">
        <f>((0.065/0.175)*100)</f>
        <v>37.142857142857146</v>
      </c>
      <c r="BA42">
        <f>((0.11/0.18)*100)</f>
        <v>61.111111111111114</v>
      </c>
      <c r="BB42">
        <f>((0.11/0.18)*100)</f>
        <v>61.111111111111114</v>
      </c>
      <c r="BC42">
        <f>((0.1/0.175)*100)</f>
        <v>57.142857142857153</v>
      </c>
      <c r="BD42">
        <f>((0.11/0.175)*100)</f>
        <v>62.857142857142868</v>
      </c>
      <c r="BF42">
        <f>ABS($B$42-$D$42)</f>
        <v>2.5562719999999999</v>
      </c>
      <c r="BG42">
        <f>ABS($F$42-$H$42)</f>
        <v>5.4908249999999992</v>
      </c>
      <c r="BL42">
        <f>SQRT((ABS($A$42-$E$42)^2+(ABS($B$42-$F$42)^2)))</f>
        <v>2.8404740230744991</v>
      </c>
      <c r="BM42">
        <f>SQRT((ABS($C$42-$G$43)^2+(ABS($D$42-$H$43)^2)))</f>
        <v>2.7115607723807398</v>
      </c>
      <c r="BO42">
        <f>SQRT((ABS($A$42-$G$42)^2+(ABS($B$42-$H$42)^2)))</f>
        <v>9.2676102327501813</v>
      </c>
      <c r="BP42">
        <f>SQRT((ABS($C$42-$E$42)^2+(ABS($D$42-$F$42)^2)))</f>
        <v>10.849139140197497</v>
      </c>
      <c r="BR42">
        <f>DEGREES(ACOS((10.438520580504^2+16.9672805858865^2-10.8867216443776^2)/(2*10.438520580504*16.9672805858865)))</f>
        <v>38.210673671086035</v>
      </c>
      <c r="BS42">
        <f>DEGREES(ACOS((10.8867216443776^2+14.6244129099673^2-8.87240194383939^2)/(2*10.8867216443776*14.6244129099673)))</f>
        <v>37.18793269945045</v>
      </c>
      <c r="BU42">
        <v>14</v>
      </c>
      <c r="BV42">
        <v>0</v>
      </c>
      <c r="BW42">
        <v>1</v>
      </c>
      <c r="BX42">
        <v>9</v>
      </c>
      <c r="BY42">
        <v>14</v>
      </c>
      <c r="BZ42">
        <v>0</v>
      </c>
      <c r="CA42">
        <v>11</v>
      </c>
      <c r="CB42">
        <v>0</v>
      </c>
      <c r="CC42">
        <v>15</v>
      </c>
      <c r="CD42">
        <v>0</v>
      </c>
      <c r="CE42">
        <v>11</v>
      </c>
      <c r="CF42">
        <v>0</v>
      </c>
      <c r="CG42">
        <v>13</v>
      </c>
      <c r="CH42">
        <v>9</v>
      </c>
      <c r="CI42">
        <v>0</v>
      </c>
      <c r="CJ42">
        <v>0</v>
      </c>
      <c r="CL42">
        <v>22</v>
      </c>
      <c r="CM42">
        <v>8</v>
      </c>
      <c r="CN42">
        <v>8</v>
      </c>
      <c r="CO42">
        <v>17</v>
      </c>
      <c r="CP42">
        <v>22</v>
      </c>
      <c r="CQ42">
        <v>8</v>
      </c>
      <c r="CR42">
        <v>17</v>
      </c>
      <c r="CS42">
        <v>9</v>
      </c>
      <c r="CT42">
        <v>20</v>
      </c>
      <c r="CU42">
        <v>7</v>
      </c>
      <c r="CV42">
        <v>17</v>
      </c>
      <c r="CW42">
        <v>7</v>
      </c>
      <c r="CX42">
        <v>22</v>
      </c>
      <c r="CY42">
        <v>17</v>
      </c>
      <c r="CZ42">
        <v>9</v>
      </c>
      <c r="DA42">
        <v>7</v>
      </c>
      <c r="DC42">
        <f>((0/14)*100)</f>
        <v>0</v>
      </c>
      <c r="DD42">
        <f>((1/14)*100)</f>
        <v>7.1428571428571423</v>
      </c>
      <c r="DE42">
        <f>((9/14)*100)</f>
        <v>64.285714285714292</v>
      </c>
      <c r="DF42">
        <f>((0/14)*100)</f>
        <v>0</v>
      </c>
      <c r="DG42">
        <f>((11/14)*100)</f>
        <v>78.571428571428569</v>
      </c>
      <c r="DH42">
        <f>((0/14)*100)</f>
        <v>0</v>
      </c>
      <c r="DI42">
        <f>((0/15)*100)</f>
        <v>0</v>
      </c>
      <c r="DJ42">
        <f>((11/15)*100)</f>
        <v>73.333333333333329</v>
      </c>
      <c r="DK42">
        <f>((0/15)*100)</f>
        <v>0</v>
      </c>
      <c r="DL42">
        <f>((9/13)*100)</f>
        <v>69.230769230769226</v>
      </c>
      <c r="DM42">
        <f>((0/13)*100)</f>
        <v>0</v>
      </c>
      <c r="DN42">
        <f>((0/13)*100)</f>
        <v>0</v>
      </c>
      <c r="DP42">
        <f>((8/22)*100)</f>
        <v>36.363636363636367</v>
      </c>
      <c r="DQ42">
        <f>((8/22)*100)</f>
        <v>36.363636363636367</v>
      </c>
      <c r="DR42">
        <f>((17/22)*100)</f>
        <v>77.272727272727266</v>
      </c>
      <c r="DS42">
        <f>((8/22)*100)</f>
        <v>36.363636363636367</v>
      </c>
      <c r="DT42">
        <f>((17/22)*100)</f>
        <v>77.272727272727266</v>
      </c>
      <c r="DU42">
        <f>((9/22)*100)</f>
        <v>40.909090909090914</v>
      </c>
      <c r="DV42">
        <f>((7/20)*100)</f>
        <v>35</v>
      </c>
      <c r="DW42">
        <f>((17/20)*100)</f>
        <v>85</v>
      </c>
      <c r="DX42">
        <f>((7/20)*100)</f>
        <v>35</v>
      </c>
      <c r="DY42">
        <f>((17/22)*100)</f>
        <v>77.272727272727266</v>
      </c>
      <c r="DZ42">
        <f>((9/22)*100)</f>
        <v>40.909090909090914</v>
      </c>
      <c r="EA42">
        <f>((7/22)*100)</f>
        <v>31.818181818181817</v>
      </c>
    </row>
    <row r="43" spans="1:131" x14ac:dyDescent="0.25">
      <c r="A43">
        <v>184.70299</v>
      </c>
      <c r="B43">
        <v>8.1802419999999998</v>
      </c>
      <c r="C43">
        <v>192.87473199999999</v>
      </c>
      <c r="D43">
        <v>6.1577929999999999</v>
      </c>
      <c r="E43">
        <v>181.81188499999999</v>
      </c>
      <c r="F43">
        <v>10.497825000000001</v>
      </c>
      <c r="G43">
        <v>173.62429299999999</v>
      </c>
      <c r="H43">
        <v>4.8117590000000003</v>
      </c>
      <c r="K43">
        <f>(14/200)</f>
        <v>7.0000000000000007E-2</v>
      </c>
      <c r="L43">
        <f>(15/200)</f>
        <v>7.4999999999999997E-2</v>
      </c>
      <c r="M43">
        <f>(14/200)</f>
        <v>7.0000000000000007E-2</v>
      </c>
      <c r="N43">
        <f>(14/200)</f>
        <v>7.0000000000000007E-2</v>
      </c>
      <c r="P43">
        <f>(22/200)</f>
        <v>0.11</v>
      </c>
      <c r="Q43">
        <f>(22/200)</f>
        <v>0.11</v>
      </c>
      <c r="R43">
        <f>(22/200)</f>
        <v>0.11</v>
      </c>
      <c r="S43">
        <f>(22/200)</f>
        <v>0.11</v>
      </c>
      <c r="U43">
        <f>0.07+0.11</f>
        <v>0.18</v>
      </c>
      <c r="V43">
        <f>0.075+0.11</f>
        <v>0.185</v>
      </c>
      <c r="W43">
        <f>0.07+0.11</f>
        <v>0.18</v>
      </c>
      <c r="X43">
        <f>0.07+0.11</f>
        <v>0.18</v>
      </c>
      <c r="Z43">
        <f>SQRT((ABS($A$44-$A$43)^2+(ABS($B$44-$B$43)^2)))</f>
        <v>16.836694147821401</v>
      </c>
      <c r="AA43">
        <f>SQRT((ABS($C$44-$C$43)^2+(ABS($D$44-$D$43)^2)))</f>
        <v>16.218783606731087</v>
      </c>
      <c r="AB43">
        <f>SQRT((ABS($E$44-$E$43)^2+(ABS($F$44-$F$43)^2)))</f>
        <v>16.534843206392985</v>
      </c>
      <c r="AC43">
        <f>SQRT((ABS($G$44-$G$43)^2+(ABS($H$44-$H$43)^2)))</f>
        <v>17.35269437593649</v>
      </c>
      <c r="AJ43">
        <f>1/0.18</f>
        <v>5.5555555555555554</v>
      </c>
      <c r="AK43">
        <f>1/0.185</f>
        <v>5.4054054054054053</v>
      </c>
      <c r="AL43">
        <f>1/0.18</f>
        <v>5.5555555555555554</v>
      </c>
      <c r="AM43">
        <f>1/0.18</f>
        <v>5.5555555555555554</v>
      </c>
      <c r="AO43">
        <f t="shared" si="8"/>
        <v>93.537189710118895</v>
      </c>
      <c r="AP43">
        <f t="shared" si="9"/>
        <v>87.669100576924791</v>
      </c>
      <c r="AQ43">
        <f t="shared" si="10"/>
        <v>91.860240035516583</v>
      </c>
      <c r="AR43">
        <f t="shared" si="11"/>
        <v>96.403857644091616</v>
      </c>
      <c r="AV43">
        <f>((0.07/0.18)*100)</f>
        <v>38.888888888888893</v>
      </c>
      <c r="AW43">
        <f>((0.075/0.185)*100)</f>
        <v>40.54054054054054</v>
      </c>
      <c r="AX43">
        <f>((0.07/0.18)*100)</f>
        <v>38.888888888888893</v>
      </c>
      <c r="AY43">
        <f>((0.07/0.18)*100)</f>
        <v>38.888888888888893</v>
      </c>
      <c r="BA43">
        <f>((0.11/0.18)*100)</f>
        <v>61.111111111111114</v>
      </c>
      <c r="BB43">
        <f>((0.11/0.185)*100)</f>
        <v>59.45945945945946</v>
      </c>
      <c r="BC43">
        <f>((0.11/0.18)*100)</f>
        <v>61.111111111111114</v>
      </c>
      <c r="BD43">
        <f>((0.11/0.18)*100)</f>
        <v>61.111111111111114</v>
      </c>
      <c r="BF43">
        <f>ABS($B$43-$D$43)</f>
        <v>2.0224489999999999</v>
      </c>
      <c r="BG43">
        <f>ABS($F$43-$H$43)</f>
        <v>5.6860660000000003</v>
      </c>
      <c r="BL43">
        <f>SQRT((ABS($A$43-$E$43)^2+(ABS($B$43-$F$43)^2)))</f>
        <v>3.7053581585204505</v>
      </c>
      <c r="BM43">
        <f>SQRT((ABS($C$43-$G$44)^2+(ABS($D$43-$H$44)^2)))</f>
        <v>2.479240916788243</v>
      </c>
      <c r="BO43">
        <f>SQRT((ABS($A$43-$G$43)^2+(ABS($B$43-$H$43)^2)))</f>
        <v>11.579473430994092</v>
      </c>
      <c r="BP43">
        <f>SQRT((ABS($C$43-$E$43)^2+(ABS($D$43-$F$43)^2)))</f>
        <v>11.883705714398733</v>
      </c>
      <c r="BR43">
        <f>DEGREES(ACOS((8.87240194383939^2+13.3140260687173^2-8.73935372741418^2)/(2*8.87240194383939*13.3140260687173)))</f>
        <v>40.516070274284623</v>
      </c>
      <c r="BS43">
        <f>DEGREES(ACOS((8.73935372741418^2+14.4017480031909^2-9.67819578122293^2)/(2*8.73935372741418*14.4017480031909)))</f>
        <v>40.951159307560751</v>
      </c>
      <c r="BU43">
        <v>14</v>
      </c>
      <c r="BV43">
        <v>0</v>
      </c>
      <c r="BW43">
        <v>0</v>
      </c>
      <c r="BX43">
        <v>10</v>
      </c>
      <c r="BY43">
        <v>15</v>
      </c>
      <c r="BZ43">
        <v>0</v>
      </c>
      <c r="CA43">
        <v>11</v>
      </c>
      <c r="CB43">
        <v>0</v>
      </c>
      <c r="CC43">
        <v>14</v>
      </c>
      <c r="CD43">
        <v>0</v>
      </c>
      <c r="CE43">
        <v>11</v>
      </c>
      <c r="CF43">
        <v>0</v>
      </c>
      <c r="CG43">
        <v>14</v>
      </c>
      <c r="CH43">
        <v>10</v>
      </c>
      <c r="CI43">
        <v>0</v>
      </c>
      <c r="CJ43">
        <v>0</v>
      </c>
      <c r="CL43">
        <v>22</v>
      </c>
      <c r="CM43">
        <v>8</v>
      </c>
      <c r="CN43">
        <v>7</v>
      </c>
      <c r="CO43">
        <v>18</v>
      </c>
      <c r="CP43">
        <v>22</v>
      </c>
      <c r="CQ43">
        <v>8</v>
      </c>
      <c r="CR43">
        <v>18</v>
      </c>
      <c r="CS43">
        <v>8</v>
      </c>
      <c r="CT43">
        <v>22</v>
      </c>
      <c r="CU43">
        <v>8</v>
      </c>
      <c r="CV43">
        <v>18</v>
      </c>
      <c r="CW43">
        <v>8</v>
      </c>
      <c r="CX43">
        <v>22</v>
      </c>
      <c r="CY43">
        <v>18</v>
      </c>
      <c r="CZ43">
        <v>8</v>
      </c>
      <c r="DA43">
        <v>7</v>
      </c>
      <c r="DC43">
        <f>((0/14)*100)</f>
        <v>0</v>
      </c>
      <c r="DD43">
        <f>((0/14)*100)</f>
        <v>0</v>
      </c>
      <c r="DE43">
        <f>((10/14)*100)</f>
        <v>71.428571428571431</v>
      </c>
      <c r="DF43">
        <f>((0/15)*100)</f>
        <v>0</v>
      </c>
      <c r="DG43">
        <f>((11/15)*100)</f>
        <v>73.333333333333329</v>
      </c>
      <c r="DH43">
        <f>((0/15)*100)</f>
        <v>0</v>
      </c>
      <c r="DI43">
        <f>((0/14)*100)</f>
        <v>0</v>
      </c>
      <c r="DJ43">
        <f>((11/14)*100)</f>
        <v>78.571428571428569</v>
      </c>
      <c r="DK43">
        <f>((0/14)*100)</f>
        <v>0</v>
      </c>
      <c r="DL43">
        <f>((10/14)*100)</f>
        <v>71.428571428571431</v>
      </c>
      <c r="DM43">
        <f>((0/14)*100)</f>
        <v>0</v>
      </c>
      <c r="DN43">
        <f>((0/14)*100)</f>
        <v>0</v>
      </c>
      <c r="DP43">
        <f>((8/22)*100)</f>
        <v>36.363636363636367</v>
      </c>
      <c r="DQ43">
        <f>((7/22)*100)</f>
        <v>31.818181818181817</v>
      </c>
      <c r="DR43">
        <f>((18/22)*100)</f>
        <v>81.818181818181827</v>
      </c>
      <c r="DS43">
        <f>((8/22)*100)</f>
        <v>36.363636363636367</v>
      </c>
      <c r="DT43">
        <f>((18/22)*100)</f>
        <v>81.818181818181827</v>
      </c>
      <c r="DU43">
        <f>((8/22)*100)</f>
        <v>36.363636363636367</v>
      </c>
      <c r="DV43">
        <f>((8/22)*100)</f>
        <v>36.363636363636367</v>
      </c>
      <c r="DW43">
        <f>((18/22)*100)</f>
        <v>81.818181818181827</v>
      </c>
      <c r="DX43">
        <f>((8/22)*100)</f>
        <v>36.363636363636367</v>
      </c>
      <c r="DY43">
        <f>((18/22)*100)</f>
        <v>81.818181818181827</v>
      </c>
      <c r="DZ43">
        <f>((8/22)*100)</f>
        <v>36.363636363636367</v>
      </c>
      <c r="EA43">
        <f>((7/22)*100)</f>
        <v>31.818181818181817</v>
      </c>
    </row>
    <row r="44" spans="1:131" x14ac:dyDescent="0.25">
      <c r="A44">
        <v>201.53109999999998</v>
      </c>
      <c r="B44">
        <v>8.7178140000000006</v>
      </c>
      <c r="C44">
        <v>209.077372</v>
      </c>
      <c r="D44">
        <v>6.8812559999999996</v>
      </c>
      <c r="E44">
        <v>198.345305</v>
      </c>
      <c r="F44">
        <v>10.714765</v>
      </c>
      <c r="G44">
        <v>190.97522599999999</v>
      </c>
      <c r="H44">
        <v>4.5645220000000002</v>
      </c>
      <c r="K44">
        <f>(14/200)</f>
        <v>7.0000000000000007E-2</v>
      </c>
      <c r="L44">
        <f>(14/200)</f>
        <v>7.0000000000000007E-2</v>
      </c>
      <c r="M44">
        <f>(17/200)</f>
        <v>8.5000000000000006E-2</v>
      </c>
      <c r="N44">
        <f>(14/200)</f>
        <v>7.0000000000000007E-2</v>
      </c>
      <c r="P44">
        <f>(22/200)</f>
        <v>0.11</v>
      </c>
      <c r="Q44">
        <f>(21/200)</f>
        <v>0.105</v>
      </c>
      <c r="R44">
        <f>(20/200)</f>
        <v>0.1</v>
      </c>
      <c r="S44">
        <f>(22/200)</f>
        <v>0.11</v>
      </c>
      <c r="U44">
        <f>0.07+0.11</f>
        <v>0.18</v>
      </c>
      <c r="V44">
        <f>0.07+0.105</f>
        <v>0.17499999999999999</v>
      </c>
      <c r="W44">
        <f>0.085+0.1</f>
        <v>0.185</v>
      </c>
      <c r="X44">
        <f>0.07+0.11</f>
        <v>0.18</v>
      </c>
      <c r="Z44">
        <f>SQRT((ABS($A$45-$A$44)^2+(ABS($B$45-$B$44)^2)))</f>
        <v>15.520112128545501</v>
      </c>
      <c r="AA44">
        <f>SQRT((ABS($C$45-$C$44)^2+(ABS($D$45-$D$44)^2)))</f>
        <v>14.591167402872918</v>
      </c>
      <c r="AB44">
        <f>SQRT((ABS($E$45-$E$44)^2+(ABS($F$45-$F$44)^2)))</f>
        <v>16.967280585886524</v>
      </c>
      <c r="AC44">
        <f>SQRT((ABS($G$45-$G$44)^2+(ABS($H$45-$H$44)^2)))</f>
        <v>16.209892188353422</v>
      </c>
      <c r="AJ44">
        <f>1/0.18</f>
        <v>5.5555555555555554</v>
      </c>
      <c r="AK44">
        <f>1/0.175</f>
        <v>5.7142857142857144</v>
      </c>
      <c r="AL44">
        <f>1/0.185</f>
        <v>5.4054054054054053</v>
      </c>
      <c r="AM44">
        <f>1/0.18</f>
        <v>5.5555555555555554</v>
      </c>
      <c r="AO44">
        <f t="shared" si="8"/>
        <v>86.222845158586111</v>
      </c>
      <c r="AP44">
        <f t="shared" si="9"/>
        <v>83.378099444988109</v>
      </c>
      <c r="AQ44">
        <f t="shared" si="10"/>
        <v>91.715030193981207</v>
      </c>
      <c r="AR44">
        <f t="shared" si="11"/>
        <v>90.054956601963454</v>
      </c>
      <c r="AV44">
        <f>((0.07/0.18)*100)</f>
        <v>38.888888888888893</v>
      </c>
      <c r="AW44">
        <f>((0.07/0.175)*100)</f>
        <v>40.000000000000007</v>
      </c>
      <c r="AX44">
        <f>((0.085/0.185)*100)</f>
        <v>45.945945945945951</v>
      </c>
      <c r="AY44">
        <f>((0.07/0.18)*100)</f>
        <v>38.888888888888893</v>
      </c>
      <c r="BA44">
        <f>((0.11/0.18)*100)</f>
        <v>61.111111111111114</v>
      </c>
      <c r="BB44">
        <f>((0.105/0.175)*100)</f>
        <v>60</v>
      </c>
      <c r="BC44">
        <f>((0.1/0.185)*100)</f>
        <v>54.054054054054056</v>
      </c>
      <c r="BD44">
        <f>((0.11/0.18)*100)</f>
        <v>61.111111111111114</v>
      </c>
      <c r="BF44">
        <f>ABS($B$44-$D$44)</f>
        <v>1.836558000000001</v>
      </c>
      <c r="BG44">
        <f>ABS($F$44-$H$44)</f>
        <v>6.1502429999999997</v>
      </c>
      <c r="BL44">
        <f>SQRT((ABS($A$44-$E$44)^2+(ABS($B$44-$F$44)^2)))</f>
        <v>3.7599339194227732</v>
      </c>
      <c r="BM44">
        <f>SQRT((ABS($C$44-$G$45)^2+(ABS($D$44-$H$45)^2)))</f>
        <v>2.5747852948945043</v>
      </c>
      <c r="BO44">
        <f>SQRT((ABS($A$44-$G$44)^2+(ABS($B$44-$H$44)^2)))</f>
        <v>11.343558098812725</v>
      </c>
      <c r="BP44">
        <f>SQRT((ABS($C$44-$E$44)^2+(ABS($D$44-$F$44)^2)))</f>
        <v>11.396185912206329</v>
      </c>
      <c r="BR44">
        <f>DEGREES(ACOS((9.67819578122293^2+14.7408214465689^2-8.77967687412953^2)/(2*9.67819578122293*14.7408214465689)))</f>
        <v>34.947928438739559</v>
      </c>
      <c r="BU44">
        <v>14</v>
      </c>
      <c r="BV44">
        <v>0</v>
      </c>
      <c r="BW44">
        <v>0</v>
      </c>
      <c r="BX44">
        <v>10</v>
      </c>
      <c r="BY44">
        <v>14</v>
      </c>
      <c r="BZ44">
        <v>0</v>
      </c>
      <c r="CA44">
        <v>12</v>
      </c>
      <c r="CB44">
        <v>0</v>
      </c>
      <c r="CC44">
        <v>17</v>
      </c>
      <c r="CD44">
        <v>1</v>
      </c>
      <c r="CE44">
        <v>12</v>
      </c>
      <c r="CF44">
        <v>0</v>
      </c>
      <c r="CG44">
        <v>14</v>
      </c>
      <c r="CH44">
        <v>10</v>
      </c>
      <c r="CI44">
        <v>0</v>
      </c>
      <c r="CJ44">
        <v>0</v>
      </c>
      <c r="CL44">
        <v>22</v>
      </c>
      <c r="CM44">
        <v>7</v>
      </c>
      <c r="CN44">
        <v>8</v>
      </c>
      <c r="CO44">
        <v>18</v>
      </c>
      <c r="CP44">
        <v>21</v>
      </c>
      <c r="CQ44">
        <v>7</v>
      </c>
      <c r="CR44">
        <v>18</v>
      </c>
      <c r="CS44">
        <v>7</v>
      </c>
      <c r="CT44">
        <v>20</v>
      </c>
      <c r="CU44">
        <v>6</v>
      </c>
      <c r="CV44">
        <v>18</v>
      </c>
      <c r="CW44">
        <v>6</v>
      </c>
      <c r="CX44">
        <v>22</v>
      </c>
      <c r="CY44">
        <v>18</v>
      </c>
      <c r="CZ44">
        <v>7</v>
      </c>
      <c r="DA44">
        <v>8</v>
      </c>
      <c r="DC44">
        <f>((0/14)*100)</f>
        <v>0</v>
      </c>
      <c r="DD44">
        <f>((0/14)*100)</f>
        <v>0</v>
      </c>
      <c r="DE44">
        <f>((10/14)*100)</f>
        <v>71.428571428571431</v>
      </c>
      <c r="DF44">
        <f>((0/14)*100)</f>
        <v>0</v>
      </c>
      <c r="DG44">
        <f>((12/14)*100)</f>
        <v>85.714285714285708</v>
      </c>
      <c r="DH44">
        <f>((0/14)*100)</f>
        <v>0</v>
      </c>
      <c r="DI44">
        <f>((1/17)*100)</f>
        <v>5.8823529411764701</v>
      </c>
      <c r="DJ44">
        <f>((12/17)*100)</f>
        <v>70.588235294117652</v>
      </c>
      <c r="DK44">
        <f>((0/17)*100)</f>
        <v>0</v>
      </c>
      <c r="DL44">
        <f>((10/14)*100)</f>
        <v>71.428571428571431</v>
      </c>
      <c r="DM44">
        <f>((0/14)*100)</f>
        <v>0</v>
      </c>
      <c r="DN44">
        <f>((0/14)*100)</f>
        <v>0</v>
      </c>
      <c r="DP44">
        <f>((7/22)*100)</f>
        <v>31.818181818181817</v>
      </c>
      <c r="DQ44">
        <f>((8/22)*100)</f>
        <v>36.363636363636367</v>
      </c>
      <c r="DR44">
        <f>((18/22)*100)</f>
        <v>81.818181818181827</v>
      </c>
      <c r="DS44">
        <f>((7/21)*100)</f>
        <v>33.333333333333329</v>
      </c>
      <c r="DT44">
        <f>((18/21)*100)</f>
        <v>85.714285714285708</v>
      </c>
      <c r="DU44">
        <f>((7/21)*100)</f>
        <v>33.333333333333329</v>
      </c>
      <c r="DV44">
        <f>((6/20)*100)</f>
        <v>30</v>
      </c>
      <c r="DW44">
        <f>((18/20)*100)</f>
        <v>90</v>
      </c>
      <c r="DX44">
        <f>((6/20)*100)</f>
        <v>30</v>
      </c>
      <c r="DY44">
        <f>((18/22)*100)</f>
        <v>81.818181818181827</v>
      </c>
      <c r="DZ44">
        <f>((7/22)*100)</f>
        <v>31.818181818181817</v>
      </c>
      <c r="EA44">
        <f>((8/22)*100)</f>
        <v>36.363636363636367</v>
      </c>
    </row>
    <row r="45" spans="1:131" x14ac:dyDescent="0.25">
      <c r="A45">
        <v>216.93330699999999</v>
      </c>
      <c r="B45">
        <v>10.627238</v>
      </c>
      <c r="C45">
        <v>223.610578</v>
      </c>
      <c r="D45">
        <v>8.1805210000000006</v>
      </c>
      <c r="E45">
        <v>215.22046599999999</v>
      </c>
      <c r="F45">
        <v>12.480423999999999</v>
      </c>
      <c r="G45">
        <v>207.174666</v>
      </c>
      <c r="H45">
        <v>5.1465430000000003</v>
      </c>
      <c r="K45">
        <f>(14/200)</f>
        <v>7.0000000000000007E-2</v>
      </c>
      <c r="L45">
        <f>(13/200)</f>
        <v>6.5000000000000002E-2</v>
      </c>
      <c r="M45">
        <f>(15/200)</f>
        <v>7.4999999999999997E-2</v>
      </c>
      <c r="N45">
        <f>(13/200)</f>
        <v>6.5000000000000002E-2</v>
      </c>
      <c r="P45">
        <f>(22/200)</f>
        <v>0.11</v>
      </c>
      <c r="Q45">
        <f>(23/200)</f>
        <v>0.115</v>
      </c>
      <c r="R45">
        <f>(23/200)</f>
        <v>0.115</v>
      </c>
      <c r="S45">
        <f>(24/200)</f>
        <v>0.12</v>
      </c>
      <c r="U45">
        <f>0.07+0.11</f>
        <v>0.18</v>
      </c>
      <c r="V45">
        <f>0.065+0.115</f>
        <v>0.18</v>
      </c>
      <c r="W45">
        <f>0.075+0.115</f>
        <v>0.19</v>
      </c>
      <c r="X45">
        <f>0.065+0.12</f>
        <v>0.185</v>
      </c>
      <c r="Z45">
        <f>SQRT((ABS($A$46-$A$45)^2+(ABS($B$46-$B$45)^2)))</f>
        <v>14.457165650190293</v>
      </c>
      <c r="AA45">
        <f>SQRT((ABS($C$46-$C$45)^2+(ABS($D$46-$D$45)^2)))</f>
        <v>14.96979661776688</v>
      </c>
      <c r="AB45">
        <f>SQRT((ABS($E$46-$E$45)^2+(ABS($F$46-$F$45)^2)))</f>
        <v>13.314026068717347</v>
      </c>
      <c r="AC45">
        <f>SQRT((ABS($G$46-$G$45)^2+(ABS($H$46-$H$45)^2)))</f>
        <v>14.624412909967345</v>
      </c>
      <c r="AJ45">
        <f>1/0.18</f>
        <v>5.5555555555555554</v>
      </c>
      <c r="AK45">
        <f>1/0.18</f>
        <v>5.5555555555555554</v>
      </c>
      <c r="AL45">
        <f>1/0.19</f>
        <v>5.2631578947368425</v>
      </c>
      <c r="AM45">
        <f>1/0.185</f>
        <v>5.4054054054054053</v>
      </c>
      <c r="AO45">
        <f t="shared" si="8"/>
        <v>80.317586945501631</v>
      </c>
      <c r="AP45">
        <f t="shared" si="9"/>
        <v>83.165536765371556</v>
      </c>
      <c r="AQ45">
        <f t="shared" si="10"/>
        <v>70.073821414301818</v>
      </c>
      <c r="AR45">
        <f t="shared" si="11"/>
        <v>79.050880594418089</v>
      </c>
      <c r="AV45">
        <f>((0.07/0.18)*100)</f>
        <v>38.888888888888893</v>
      </c>
      <c r="AW45">
        <f>((0.065/0.18)*100)</f>
        <v>36.111111111111114</v>
      </c>
      <c r="AX45">
        <f>((0.075/0.19)*100)</f>
        <v>39.473684210526315</v>
      </c>
      <c r="AY45">
        <f>((0.065/0.185)*100)</f>
        <v>35.135135135135137</v>
      </c>
      <c r="BA45">
        <f>((0.11/0.18)*100)</f>
        <v>61.111111111111114</v>
      </c>
      <c r="BB45">
        <f>((0.115/0.18)*100)</f>
        <v>63.888888888888893</v>
      </c>
      <c r="BC45">
        <f>((0.115/0.19)*100)</f>
        <v>60.526315789473685</v>
      </c>
      <c r="BD45">
        <f>((0.12/0.185)*100)</f>
        <v>64.86486486486487</v>
      </c>
      <c r="BF45">
        <f>ABS($B$45-$D$45)</f>
        <v>2.4467169999999996</v>
      </c>
      <c r="BG45">
        <f>ABS($F$45-$H$45)</f>
        <v>7.333880999999999</v>
      </c>
      <c r="BL45">
        <f>SQRT((ABS($A$45-$E$45)^2+(ABS($B$45-$F$45)^2)))</f>
        <v>2.523513947232507</v>
      </c>
      <c r="BM45">
        <f>SQRT((ABS($C$45-$G$46)^2+(ABS($D$45-$H$46)^2)))</f>
        <v>2.540137427805051</v>
      </c>
      <c r="BO45">
        <f>SQRT((ABS($A$45-$G$45)^2+(ABS($B$45-$H$45)^2)))</f>
        <v>11.192367571247187</v>
      </c>
      <c r="BP45">
        <f>SQRT((ABS($C$45-$E$45)^2+(ABS($D$45-$F$45)^2)))</f>
        <v>9.4277858048405641</v>
      </c>
      <c r="BU45">
        <v>14</v>
      </c>
      <c r="BV45">
        <v>0</v>
      </c>
      <c r="BW45">
        <v>1</v>
      </c>
      <c r="BX45">
        <v>8</v>
      </c>
      <c r="BY45">
        <v>13</v>
      </c>
      <c r="BZ45">
        <v>0</v>
      </c>
      <c r="CA45">
        <v>8</v>
      </c>
      <c r="CB45">
        <v>0</v>
      </c>
      <c r="CC45">
        <v>15</v>
      </c>
      <c r="CD45">
        <v>1</v>
      </c>
      <c r="CE45">
        <v>8</v>
      </c>
      <c r="CF45">
        <v>0</v>
      </c>
      <c r="CG45">
        <v>13</v>
      </c>
      <c r="CH45">
        <v>8</v>
      </c>
      <c r="CI45">
        <v>0</v>
      </c>
      <c r="CJ45">
        <v>0</v>
      </c>
      <c r="CL45">
        <v>22</v>
      </c>
      <c r="CM45">
        <v>8</v>
      </c>
      <c r="CN45">
        <v>6</v>
      </c>
      <c r="CO45">
        <v>18</v>
      </c>
      <c r="CP45">
        <v>23</v>
      </c>
      <c r="CQ45">
        <v>9</v>
      </c>
      <c r="CR45">
        <v>18</v>
      </c>
      <c r="CS45">
        <v>10</v>
      </c>
      <c r="CT45">
        <v>23</v>
      </c>
      <c r="CU45">
        <v>10</v>
      </c>
      <c r="CV45">
        <v>18</v>
      </c>
      <c r="CW45">
        <v>10</v>
      </c>
      <c r="CX45">
        <v>24</v>
      </c>
      <c r="CY45">
        <v>18</v>
      </c>
      <c r="CZ45">
        <v>10</v>
      </c>
      <c r="DA45">
        <v>7</v>
      </c>
      <c r="DC45">
        <f>((0/14)*100)</f>
        <v>0</v>
      </c>
      <c r="DD45">
        <f>((1/14)*100)</f>
        <v>7.1428571428571423</v>
      </c>
      <c r="DE45">
        <f>((8/14)*100)</f>
        <v>57.142857142857139</v>
      </c>
      <c r="DF45">
        <f>((0/13)*100)</f>
        <v>0</v>
      </c>
      <c r="DG45">
        <f>((8/13)*100)</f>
        <v>61.53846153846154</v>
      </c>
      <c r="DH45">
        <f>((0/13)*100)</f>
        <v>0</v>
      </c>
      <c r="DI45">
        <f>((1/15)*100)</f>
        <v>6.666666666666667</v>
      </c>
      <c r="DJ45">
        <f>((8/15)*100)</f>
        <v>53.333333333333336</v>
      </c>
      <c r="DK45">
        <f>((0/15)*100)</f>
        <v>0</v>
      </c>
      <c r="DL45">
        <f>((8/13)*100)</f>
        <v>61.53846153846154</v>
      </c>
      <c r="DM45">
        <f>((0/13)*100)</f>
        <v>0</v>
      </c>
      <c r="DN45">
        <f>((0/13)*100)</f>
        <v>0</v>
      </c>
      <c r="DP45">
        <f>((8/22)*100)</f>
        <v>36.363636363636367</v>
      </c>
      <c r="DQ45">
        <f>((6/22)*100)</f>
        <v>27.27272727272727</v>
      </c>
      <c r="DR45">
        <f>((18/22)*100)</f>
        <v>81.818181818181827</v>
      </c>
      <c r="DS45">
        <f>((9/23)*100)</f>
        <v>39.130434782608695</v>
      </c>
      <c r="DT45">
        <f>((18/23)*100)</f>
        <v>78.260869565217391</v>
      </c>
      <c r="DU45">
        <f>((10/23)*100)</f>
        <v>43.478260869565219</v>
      </c>
      <c r="DV45">
        <f>((10/23)*100)</f>
        <v>43.478260869565219</v>
      </c>
      <c r="DW45">
        <f>((18/23)*100)</f>
        <v>78.260869565217391</v>
      </c>
      <c r="DX45">
        <f>((10/23)*100)</f>
        <v>43.478260869565219</v>
      </c>
      <c r="DY45">
        <f>((18/24)*100)</f>
        <v>75</v>
      </c>
      <c r="DZ45">
        <f>((10/24)*100)</f>
        <v>41.666666666666671</v>
      </c>
      <c r="EA45">
        <f>((7/24)*100)</f>
        <v>29.166666666666668</v>
      </c>
    </row>
    <row r="46" spans="1:131" x14ac:dyDescent="0.25">
      <c r="A46">
        <v>231.38407799999999</v>
      </c>
      <c r="B46">
        <v>10.197289</v>
      </c>
      <c r="C46">
        <v>238.54936499999999</v>
      </c>
      <c r="D46">
        <v>7.2174769999999997</v>
      </c>
      <c r="E46">
        <v>228.52472399999999</v>
      </c>
      <c r="F46">
        <v>11.970513</v>
      </c>
      <c r="G46">
        <v>221.73977199999999</v>
      </c>
      <c r="H46">
        <v>6.4622710000000003</v>
      </c>
      <c r="K46">
        <f>(13/200)</f>
        <v>6.5000000000000002E-2</v>
      </c>
      <c r="L46">
        <f>(12/200)</f>
        <v>0.06</v>
      </c>
      <c r="M46">
        <f>(14/200)</f>
        <v>7.0000000000000007E-2</v>
      </c>
      <c r="N46">
        <f>(13/200)</f>
        <v>6.5000000000000002E-2</v>
      </c>
      <c r="P46">
        <f>(24/200)</f>
        <v>0.12</v>
      </c>
      <c r="Q46">
        <f>(25/200)</f>
        <v>0.125</v>
      </c>
      <c r="R46">
        <f>(26/200)</f>
        <v>0.13</v>
      </c>
      <c r="S46">
        <f>(27/200)</f>
        <v>0.13500000000000001</v>
      </c>
      <c r="U46">
        <f>0.065+0.12</f>
        <v>0.185</v>
      </c>
      <c r="V46">
        <f>0.06+0.125</f>
        <v>0.185</v>
      </c>
      <c r="W46">
        <f>0.07+0.13</f>
        <v>0.2</v>
      </c>
      <c r="X46">
        <f>0.065+0.135</f>
        <v>0.2</v>
      </c>
      <c r="Z46">
        <f>SQRT((ABS($A$47-$A$46)^2+(ABS($B$47-$B$46)^2)))</f>
        <v>15.717477520276908</v>
      </c>
      <c r="AA46">
        <f>SQRT((ABS($C$47-$C$46)^2+(ABS($D$47-$D$46)^2)))</f>
        <v>15.092626051243215</v>
      </c>
      <c r="AB46">
        <f>SQRT((ABS($E$47-$E$46)^2+(ABS($F$47-$F$46)^2)))</f>
        <v>14.740821446568926</v>
      </c>
      <c r="AC46">
        <f>SQRT((ABS($G$47-$G$46)^2+(ABS($H$47-$H$46)^2)))</f>
        <v>14.401748003190892</v>
      </c>
      <c r="AJ46">
        <f>1/0.185</f>
        <v>5.4054054054054053</v>
      </c>
      <c r="AK46">
        <f>1/0.185</f>
        <v>5.4054054054054053</v>
      </c>
      <c r="AL46">
        <f>1/0.2</f>
        <v>5</v>
      </c>
      <c r="AM46">
        <f>1/0.2</f>
        <v>5</v>
      </c>
      <c r="AO46">
        <f t="shared" si="8"/>
        <v>84.959337947442748</v>
      </c>
      <c r="AP46">
        <f t="shared" si="9"/>
        <v>81.581762439152513</v>
      </c>
      <c r="AQ46">
        <f t="shared" si="10"/>
        <v>73.704107232844621</v>
      </c>
      <c r="AR46">
        <f t="shared" si="11"/>
        <v>72.008740015954459</v>
      </c>
      <c r="AV46">
        <f>((0.065/0.185)*100)</f>
        <v>35.135135135135137</v>
      </c>
      <c r="AW46">
        <f>((0.06/0.185)*100)</f>
        <v>32.432432432432435</v>
      </c>
      <c r="AX46">
        <f>((0.07/0.2)*100)</f>
        <v>35</v>
      </c>
      <c r="AY46">
        <f>((0.065/0.2)*100)</f>
        <v>32.5</v>
      </c>
      <c r="BA46">
        <f>((0.12/0.185)*100)</f>
        <v>64.86486486486487</v>
      </c>
      <c r="BB46">
        <f>((0.125/0.185)*100)</f>
        <v>67.567567567567565</v>
      </c>
      <c r="BC46">
        <f>((0.13/0.2)*100)</f>
        <v>65</v>
      </c>
      <c r="BD46">
        <f>((0.135/0.2)*100)</f>
        <v>67.5</v>
      </c>
      <c r="BF46">
        <f>ABS($B$46-$D$46)</f>
        <v>2.9798119999999999</v>
      </c>
      <c r="BG46">
        <f>ABS($F$46-$H$46)</f>
        <v>5.5082420000000001</v>
      </c>
      <c r="BL46">
        <f>SQRT((ABS($A$46-$E$46)^2+(ABS($B$46-$F$46)^2)))</f>
        <v>3.3645547478815052</v>
      </c>
      <c r="BM46">
        <f>SQRT((ABS($C$46-$G$47)^2+(ABS($D$46-$H$47)^2)))</f>
        <v>2.7097099106170122</v>
      </c>
      <c r="BO46">
        <f>SQRT((ABS($A$46-$G$46)^2+(ABS($B$46-$H$46)^2)))</f>
        <v>10.342291703580981</v>
      </c>
      <c r="BP46">
        <f>SQRT((ABS($C$46-$E$46)^2+(ABS($D$46-$F$46)^2)))</f>
        <v>11.09435795331019</v>
      </c>
      <c r="BU46">
        <v>13</v>
      </c>
      <c r="BV46">
        <v>0</v>
      </c>
      <c r="BW46">
        <v>1</v>
      </c>
      <c r="BX46">
        <v>5</v>
      </c>
      <c r="BY46">
        <v>12</v>
      </c>
      <c r="BZ46">
        <v>0</v>
      </c>
      <c r="CA46">
        <v>4</v>
      </c>
      <c r="CB46">
        <v>2</v>
      </c>
      <c r="CC46">
        <v>14</v>
      </c>
      <c r="CD46">
        <v>2</v>
      </c>
      <c r="CE46">
        <v>4</v>
      </c>
      <c r="CF46">
        <v>0</v>
      </c>
      <c r="CG46">
        <v>13</v>
      </c>
      <c r="CH46">
        <v>5</v>
      </c>
      <c r="CI46">
        <v>2</v>
      </c>
      <c r="CJ46">
        <v>0</v>
      </c>
      <c r="CL46">
        <v>24</v>
      </c>
      <c r="CM46">
        <v>11</v>
      </c>
      <c r="CN46">
        <v>10</v>
      </c>
      <c r="CO46">
        <v>19</v>
      </c>
      <c r="CP46">
        <v>25</v>
      </c>
      <c r="CQ46">
        <v>12</v>
      </c>
      <c r="CR46">
        <v>18</v>
      </c>
      <c r="CS46">
        <v>14</v>
      </c>
      <c r="CT46">
        <v>26</v>
      </c>
      <c r="CU46">
        <v>14</v>
      </c>
      <c r="CV46">
        <v>18</v>
      </c>
      <c r="CW46">
        <v>13</v>
      </c>
      <c r="CX46">
        <v>27</v>
      </c>
      <c r="CY46">
        <v>19</v>
      </c>
      <c r="CZ46">
        <v>14</v>
      </c>
      <c r="DA46">
        <v>12</v>
      </c>
      <c r="DC46">
        <f>((0/13)*100)</f>
        <v>0</v>
      </c>
      <c r="DD46">
        <f>((1/13)*100)</f>
        <v>7.6923076923076925</v>
      </c>
      <c r="DE46">
        <f>((5/13)*100)</f>
        <v>38.461538461538467</v>
      </c>
      <c r="DF46">
        <f>((0/12)*100)</f>
        <v>0</v>
      </c>
      <c r="DG46">
        <f>((4/12)*100)</f>
        <v>33.333333333333329</v>
      </c>
      <c r="DH46">
        <f>((2/12)*100)</f>
        <v>16.666666666666664</v>
      </c>
      <c r="DI46">
        <f>((2/14)*100)</f>
        <v>14.285714285714285</v>
      </c>
      <c r="DJ46">
        <f>((4/14)*100)</f>
        <v>28.571428571428569</v>
      </c>
      <c r="DK46">
        <f>((0/14)*100)</f>
        <v>0</v>
      </c>
      <c r="DL46">
        <f>((5/13)*100)</f>
        <v>38.461538461538467</v>
      </c>
      <c r="DM46">
        <f>((2/13)*100)</f>
        <v>15.384615384615385</v>
      </c>
      <c r="DN46">
        <f>((0/13)*100)</f>
        <v>0</v>
      </c>
      <c r="DP46">
        <f>((11/24)*100)</f>
        <v>45.833333333333329</v>
      </c>
      <c r="DQ46">
        <f>((10/24)*100)</f>
        <v>41.666666666666671</v>
      </c>
      <c r="DR46">
        <f>((19/24)*100)</f>
        <v>79.166666666666657</v>
      </c>
      <c r="DS46">
        <f>((12/25)*100)</f>
        <v>48</v>
      </c>
      <c r="DT46">
        <f>((18/25)*100)</f>
        <v>72</v>
      </c>
      <c r="DU46">
        <f>((14/25)*100)</f>
        <v>56.000000000000007</v>
      </c>
      <c r="DV46">
        <f>((14/26)*100)</f>
        <v>53.846153846153847</v>
      </c>
      <c r="DW46">
        <f>((18/26)*100)</f>
        <v>69.230769230769226</v>
      </c>
      <c r="DX46">
        <f>((13/26)*100)</f>
        <v>50</v>
      </c>
      <c r="DY46">
        <f>((19/27)*100)</f>
        <v>70.370370370370367</v>
      </c>
      <c r="DZ46">
        <f>((14/27)*100)</f>
        <v>51.851851851851848</v>
      </c>
      <c r="EA46">
        <f>((12/27)*100)</f>
        <v>44.444444444444443</v>
      </c>
    </row>
    <row r="47" spans="1:131" x14ac:dyDescent="0.25">
      <c r="A47">
        <v>247.07847899999999</v>
      </c>
      <c r="B47">
        <v>9.3458919999999992</v>
      </c>
      <c r="C47">
        <v>253.62050600000001</v>
      </c>
      <c r="D47">
        <v>6.4124489999999996</v>
      </c>
      <c r="E47">
        <v>243.24227500000001</v>
      </c>
      <c r="F47">
        <v>11.142557999999999</v>
      </c>
      <c r="G47">
        <v>236.13376499999998</v>
      </c>
      <c r="H47">
        <v>5.9897130000000001</v>
      </c>
      <c r="K47">
        <f>(13/200)</f>
        <v>6.5000000000000002E-2</v>
      </c>
      <c r="P47">
        <f>(26/200)</f>
        <v>0.13</v>
      </c>
      <c r="Q47">
        <f>(28/200)</f>
        <v>0.14000000000000001</v>
      </c>
      <c r="S47">
        <f>(28/200)</f>
        <v>0.14000000000000001</v>
      </c>
      <c r="U47">
        <f>0.065+0.13</f>
        <v>0.19500000000000001</v>
      </c>
      <c r="Z47">
        <f>SQRT((ABS($A$48-$A$47)^2+(ABS($B$48-$B$47)^2)))</f>
        <v>14.467435476614686</v>
      </c>
      <c r="AJ47">
        <f>1/0.195</f>
        <v>5.1282051282051277</v>
      </c>
      <c r="AO47">
        <f t="shared" si="8"/>
        <v>74.19197680315223</v>
      </c>
      <c r="AV47">
        <f>((0.065/0.195)*100)</f>
        <v>33.333333333333329</v>
      </c>
      <c r="BA47">
        <f>((0.13/0.195)*100)</f>
        <v>66.666666666666657</v>
      </c>
      <c r="BF47">
        <f>ABS($B$47-$D$47)</f>
        <v>2.9334429999999996</v>
      </c>
      <c r="BG47">
        <f>ABS($F$47-$H$47)</f>
        <v>5.1528449999999992</v>
      </c>
      <c r="BI47">
        <v>2.6081030000000003</v>
      </c>
      <c r="BJ47" s="1">
        <v>3.0741319999999992</v>
      </c>
      <c r="BL47">
        <f>SQRT((ABS($A$47-$E$47)^2+(ABS($B$47-$F$47)^2)))</f>
        <v>4.23609134051331</v>
      </c>
      <c r="BO47">
        <f>SQRT((ABS($A$47-$G$47)^2+(ABS($B$47-$H$47)^2)))</f>
        <v>11.447737856093539</v>
      </c>
      <c r="BP47">
        <f>SQRT((ABS($C$47-$E$47)^2+(ABS($D$47-$F$47)^2)))</f>
        <v>11.405332517784915</v>
      </c>
      <c r="BU47">
        <v>13</v>
      </c>
      <c r="BV47">
        <v>0</v>
      </c>
      <c r="BW47">
        <v>2</v>
      </c>
      <c r="BX47">
        <v>3</v>
      </c>
      <c r="CL47">
        <v>26</v>
      </c>
      <c r="CM47">
        <v>14</v>
      </c>
      <c r="CN47">
        <v>14</v>
      </c>
      <c r="CO47">
        <v>18</v>
      </c>
      <c r="CP47">
        <v>28</v>
      </c>
      <c r="CQ47">
        <v>15</v>
      </c>
      <c r="CR47">
        <v>18</v>
      </c>
      <c r="CS47">
        <v>18</v>
      </c>
      <c r="CX47">
        <v>28</v>
      </c>
      <c r="CY47">
        <v>18</v>
      </c>
      <c r="CZ47">
        <v>18</v>
      </c>
      <c r="DA47">
        <v>14</v>
      </c>
      <c r="DC47">
        <f>((0/13)*100)</f>
        <v>0</v>
      </c>
      <c r="DD47">
        <f>((2/13)*100)</f>
        <v>15.384615384615385</v>
      </c>
      <c r="DE47">
        <f>((3/13)*100)</f>
        <v>23.076923076923077</v>
      </c>
      <c r="DP47">
        <f>((14/26)*100)</f>
        <v>53.846153846153847</v>
      </c>
      <c r="DQ47">
        <f>((14/26)*100)</f>
        <v>53.846153846153847</v>
      </c>
      <c r="DR47">
        <f>((18/26)*100)</f>
        <v>69.230769230769226</v>
      </c>
      <c r="DS47">
        <f>((15/28)*100)</f>
        <v>53.571428571428569</v>
      </c>
      <c r="DT47">
        <f>((18/28)*100)</f>
        <v>64.285714285714292</v>
      </c>
      <c r="DU47">
        <f>((18/28)*100)</f>
        <v>64.285714285714292</v>
      </c>
      <c r="DY47">
        <f>((18/28)*100)</f>
        <v>64.285714285714292</v>
      </c>
      <c r="DZ47">
        <f>((18/28)*100)</f>
        <v>64.285714285714292</v>
      </c>
      <c r="EA47">
        <f>((14/28)*100)</f>
        <v>50</v>
      </c>
    </row>
    <row r="48" spans="1:131" x14ac:dyDescent="0.25">
      <c r="A48">
        <v>261.51513199999999</v>
      </c>
      <c r="B48">
        <v>8.4026320000000005</v>
      </c>
    </row>
    <row r="49" spans="1:8" x14ac:dyDescent="0.25">
      <c r="A49" t="s">
        <v>22</v>
      </c>
      <c r="B49" t="s">
        <v>22</v>
      </c>
      <c r="C49" t="s">
        <v>22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E5B7-E023-4EC6-882F-965C86B91FE8}">
  <dimension ref="A1:CB1590"/>
  <sheetViews>
    <sheetView topLeftCell="S1" workbookViewId="0">
      <selection activeCell="BY2" sqref="BY2:BY44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3.28515625" bestFit="1" customWidth="1"/>
    <col min="10" max="10" width="11" bestFit="1" customWidth="1"/>
    <col min="11" max="11" width="5.5703125" bestFit="1" customWidth="1"/>
    <col min="12" max="12" width="10" bestFit="1" customWidth="1"/>
    <col min="13" max="13" width="5" bestFit="1" customWidth="1"/>
    <col min="14" max="14" width="11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235</v>
      </c>
      <c r="T1" t="s">
        <v>242</v>
      </c>
      <c r="U1" t="s">
        <v>243</v>
      </c>
      <c r="V1" t="s">
        <v>244</v>
      </c>
      <c r="X1" t="s">
        <v>245</v>
      </c>
      <c r="Y1" t="s">
        <v>246</v>
      </c>
      <c r="Z1" t="s">
        <v>246</v>
      </c>
      <c r="AB1" t="s">
        <v>245</v>
      </c>
      <c r="AC1" t="s">
        <v>247</v>
      </c>
      <c r="AD1" t="s">
        <v>247</v>
      </c>
      <c r="AF1" t="s">
        <v>248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M1" t="s">
        <v>238</v>
      </c>
      <c r="BN1" t="s">
        <v>241</v>
      </c>
      <c r="BP1" t="s">
        <v>321</v>
      </c>
      <c r="BQ1" t="s">
        <v>322</v>
      </c>
      <c r="BR1" t="s">
        <v>323</v>
      </c>
      <c r="BS1" t="s">
        <v>324</v>
      </c>
      <c r="BT1" t="s">
        <v>325</v>
      </c>
      <c r="BU1" t="s">
        <v>326</v>
      </c>
      <c r="BV1" t="s">
        <v>327</v>
      </c>
      <c r="BW1" t="s">
        <v>328</v>
      </c>
      <c r="BX1" t="s">
        <v>329</v>
      </c>
      <c r="BY1" t="s">
        <v>330</v>
      </c>
      <c r="BZ1" t="s">
        <v>331</v>
      </c>
      <c r="CA1" t="s">
        <v>332</v>
      </c>
      <c r="CB1" t="s">
        <v>333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305</v>
      </c>
      <c r="U2">
        <v>166</v>
      </c>
      <c r="X2" t="s">
        <v>292</v>
      </c>
      <c r="Y2" t="s">
        <v>261</v>
      </c>
      <c r="Z2">
        <f>(Z$6/Z$4)*100</f>
        <v>88.554216867469876</v>
      </c>
      <c r="AD2">
        <f>(AD$6/AD$4)*100</f>
        <v>84.571428571428569</v>
      </c>
      <c r="AF2">
        <f>(AF$8/AF$6)*100</f>
        <v>92.045454545454547</v>
      </c>
      <c r="AI2" t="s">
        <v>206</v>
      </c>
      <c r="AJ2">
        <f>COUNTIF($P:$P,0)</f>
        <v>0</v>
      </c>
      <c r="AK2">
        <f>(AJ2/AJ7)*100</f>
        <v>0</v>
      </c>
      <c r="AL2">
        <f>(0/200)</f>
        <v>0</v>
      </c>
      <c r="AN2">
        <v>4</v>
      </c>
      <c r="AO2">
        <v>27</v>
      </c>
      <c r="AP2">
        <v>4</v>
      </c>
      <c r="AQ2">
        <v>16</v>
      </c>
      <c r="AR2">
        <v>3</v>
      </c>
      <c r="AT2">
        <f>(($AO$2-$AN$2)/($AN$3-$AN$2))</f>
        <v>0.56097560975609762</v>
      </c>
      <c r="AU2">
        <f>(($AP$2-$AN$2)/($AN$3-$AN$2))</f>
        <v>0</v>
      </c>
      <c r="AV2">
        <f>(($AQ$2-$AN$2)/($AN$3-$AN$2))</f>
        <v>0.29268292682926828</v>
      </c>
      <c r="AW2">
        <f>(($AN$3-$AO$2)/($AO$3-$AO$2))</f>
        <v>0.5</v>
      </c>
      <c r="AX2">
        <f>(($AP$3-$AO$2)/($AO$3-$AO$2))</f>
        <v>0.22222222222222221</v>
      </c>
      <c r="AY2">
        <f>(($AQ$3-$AO$2)/($AO$3-$AO$2))</f>
        <v>0.77777777777777779</v>
      </c>
      <c r="AZ2">
        <f>(($AN$2-$AP$2)/($AP$3-$AP$2))</f>
        <v>0</v>
      </c>
      <c r="BA2">
        <f>(($AO$2-$AP$2)/($AP$3-$AP$2))</f>
        <v>0.74193548387096775</v>
      </c>
      <c r="BB2">
        <f>(($AQ$2-$AP$2)/($AP$3-$AP$2))</f>
        <v>0.38709677419354838</v>
      </c>
      <c r="BC2">
        <f>(($AN$3-$AQ$2)/($AQ$3-$AQ$2))</f>
        <v>0.74358974358974361</v>
      </c>
      <c r="BD2">
        <f>(($AO$2-$AQ$2)/($AQ$3-$AQ$2))</f>
        <v>0.28205128205128205</v>
      </c>
      <c r="BE2">
        <f>(($AP$3-$AQ$2)/($AQ$3-$AQ$2))</f>
        <v>0.48717948717948717</v>
      </c>
      <c r="BG2" t="s">
        <v>22</v>
      </c>
      <c r="BH2">
        <v>3</v>
      </c>
      <c r="BI2">
        <f>($BH$6-$BH$3)/200</f>
        <v>0.115</v>
      </c>
      <c r="BJ2">
        <f>($BH$62-$BH$2)/200</f>
        <v>2.62</v>
      </c>
      <c r="BK2">
        <f>SUM($BJ:$BJ)</f>
        <v>7.91</v>
      </c>
      <c r="BL2" t="s">
        <v>30</v>
      </c>
      <c r="BM2">
        <f>AVERAGE($BI:$BI)</f>
        <v>0.13611445783132525</v>
      </c>
      <c r="BN2">
        <f>BK4/BK2</f>
        <v>20.986093552465235</v>
      </c>
      <c r="BQ2">
        <f>1-(($AO$2-$AN$2)/($AN$3-$AN$2))</f>
        <v>0.43902439024390238</v>
      </c>
      <c r="BR2">
        <f>(($AP$2-$AN$2)/($AN$3-$AN$2))</f>
        <v>0</v>
      </c>
      <c r="BS2">
        <f>(($AQ$2-$AN$2)/($AN$3-$AN$2))</f>
        <v>0.29268292682926828</v>
      </c>
      <c r="BT2">
        <f>(($AN$3-$AO$2)/($AO$3-$AO$2))</f>
        <v>0.5</v>
      </c>
      <c r="BU2">
        <f>(($AP$3-$AO$2)/($AO$3-$AO$2))</f>
        <v>0.22222222222222221</v>
      </c>
      <c r="BV2">
        <f>1-(($AQ$3-$AO$2)/($AO$3-$AO$2))</f>
        <v>0.22222222222222221</v>
      </c>
      <c r="BW2">
        <f>(($AN$2-$AP$2)/($AP$3-$AP$2))</f>
        <v>0</v>
      </c>
      <c r="BX2">
        <f>1-(($AO$2-$AP$2)/($AP$3-$AP$2))</f>
        <v>0.25806451612903225</v>
      </c>
      <c r="BY2">
        <f>(($AQ$2-$AP$2)/($AP$3-$AP$2))</f>
        <v>0.38709677419354838</v>
      </c>
      <c r="BZ2">
        <f>1-(($AN$3-$AQ$2)/($AQ$3-$AQ$2))</f>
        <v>0.25641025641025639</v>
      </c>
      <c r="CA2">
        <f>(($AO$2-$AQ$2)/($AQ$3-$AQ$2))</f>
        <v>0.28205128205128205</v>
      </c>
      <c r="CB2">
        <f>(($AP$3-$AQ$2)/($AQ$3-$AQ$2))</f>
        <v>0.48717948717948717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299</v>
      </c>
      <c r="U3">
        <v>5</v>
      </c>
      <c r="V3">
        <f t="shared" ref="V3:V9" si="1" xml:space="preserve"> (U3/U$2)*100</f>
        <v>3.0120481927710845</v>
      </c>
      <c r="X3" t="s">
        <v>293</v>
      </c>
      <c r="Y3" t="s">
        <v>262</v>
      </c>
      <c r="Z3" t="s">
        <v>249</v>
      </c>
      <c r="AB3" t="s">
        <v>292</v>
      </c>
      <c r="AC3" t="str">
        <f>CONCATENATE($R3,$R4,$R5,$R6)</f>
        <v>1342</v>
      </c>
      <c r="AD3" t="s">
        <v>249</v>
      </c>
      <c r="AF3" t="s">
        <v>251</v>
      </c>
      <c r="AI3" t="s">
        <v>207</v>
      </c>
      <c r="AJ3">
        <f>COUNTIF($P:$P,1)</f>
        <v>13</v>
      </c>
      <c r="AK3">
        <f>(AJ3/AJ7)*100</f>
        <v>0.82330588980367314</v>
      </c>
      <c r="AL3">
        <f>(13/200)</f>
        <v>6.5000000000000002E-2</v>
      </c>
      <c r="AN3">
        <v>45</v>
      </c>
      <c r="AO3">
        <v>63</v>
      </c>
      <c r="AP3">
        <v>35</v>
      </c>
      <c r="AQ3">
        <v>55</v>
      </c>
      <c r="AR3">
        <v>527</v>
      </c>
      <c r="AT3">
        <f>(($AO$3-$AN$3)/($AN$4-$AN$3))</f>
        <v>0.5625</v>
      </c>
      <c r="AU3">
        <f>(($AP$3-$AN$2)/($AN$3-$AN$2))</f>
        <v>0.75609756097560976</v>
      </c>
      <c r="AV3">
        <f>(($AQ$3-$AN$3)/($AN$4-$AN$3))</f>
        <v>0.3125</v>
      </c>
      <c r="AW3">
        <f>(($AN$4-$AO$3)/($AO$4-$AO$3))</f>
        <v>0.45161290322580644</v>
      </c>
      <c r="AX3">
        <f>(($AP$4-$AO$3)/($AO$4-$AO$3))</f>
        <v>0.12903225806451613</v>
      </c>
      <c r="AY3">
        <f>(($AQ$4-$AO$3)/($AO$4-$AO$3))</f>
        <v>0.70967741935483875</v>
      </c>
      <c r="AZ3">
        <f>(($AN$3-$AP$3)/($AP$4-$AP$3))</f>
        <v>0.3125</v>
      </c>
      <c r="BA3">
        <f>(($AO$3-$AP$3)/($AP$4-$AP$3))</f>
        <v>0.875</v>
      </c>
      <c r="BB3">
        <f>(($AQ$3-$AP$3)/($AP$4-$AP$3))</f>
        <v>0.625</v>
      </c>
      <c r="BC3">
        <f>(($AN$4-$AQ$3)/($AQ$4-$AQ$3))</f>
        <v>0.73333333333333328</v>
      </c>
      <c r="BD3">
        <f>(($AO$3-$AQ$3)/($AQ$4-$AQ$3))</f>
        <v>0.26666666666666666</v>
      </c>
      <c r="BE3">
        <f>(($AP$4-$AQ$3)/($AQ$4-$AQ$3))</f>
        <v>0.4</v>
      </c>
      <c r="BG3">
        <v>1</v>
      </c>
      <c r="BH3">
        <v>4</v>
      </c>
      <c r="BI3">
        <f>($BH$7-$BH$4)/200</f>
        <v>0.155</v>
      </c>
      <c r="BJ3">
        <f>($BH$123-$BH$63)/200</f>
        <v>2.74</v>
      </c>
      <c r="BK3" t="s">
        <v>249</v>
      </c>
      <c r="BL3" t="s">
        <v>31</v>
      </c>
      <c r="BM3">
        <f>STDEV($BI:$BI)</f>
        <v>2.5282503867803199E-2</v>
      </c>
      <c r="BQ3">
        <f>1-(($AO$3-$AN$3)/($AN$4-$AN$3))</f>
        <v>0.4375</v>
      </c>
      <c r="BR3">
        <f>1-(($AP$3-$AN$2)/($AN$3-$AN$2))</f>
        <v>0.24390243902439024</v>
      </c>
      <c r="BS3">
        <f>(($AQ$3-$AN$3)/($AN$4-$AN$3))</f>
        <v>0.3125</v>
      </c>
      <c r="BT3">
        <f>(($AN$4-$AO$3)/($AO$4-$AO$3))</f>
        <v>0.45161290322580644</v>
      </c>
      <c r="BU3">
        <f>(($AP$4-$AO$3)/($AO$4-$AO$3))</f>
        <v>0.12903225806451613</v>
      </c>
      <c r="BV3">
        <f>1-(($AQ$4-$AO$3)/($AO$4-$AO$3))</f>
        <v>0.29032258064516125</v>
      </c>
      <c r="BW3">
        <f>(($AN$3-$AP$3)/($AP$4-$AP$3))</f>
        <v>0.3125</v>
      </c>
      <c r="BX3">
        <f>1-(($AO$3-$AP$3)/($AP$4-$AP$3))</f>
        <v>0.125</v>
      </c>
      <c r="BY3">
        <f>1-(($AQ$3-$AP$3)/($AP$4-$AP$3))</f>
        <v>0.375</v>
      </c>
      <c r="BZ3">
        <f>1-(($AN$4-$AQ$3)/($AQ$4-$AQ$3))</f>
        <v>0.26666666666666672</v>
      </c>
      <c r="CA3">
        <f>(($AO$3-$AQ$3)/($AQ$4-$AQ$3))</f>
        <v>0.26666666666666666</v>
      </c>
      <c r="CB3">
        <f>(($AP$4-$AQ$3)/($AQ$4-$AQ$3))</f>
        <v>0.4</v>
      </c>
    </row>
    <row r="4" spans="1:80" x14ac:dyDescent="0.25">
      <c r="A4">
        <v>3</v>
      </c>
      <c r="J4">
        <v>38.399529000000008</v>
      </c>
      <c r="K4" t="s">
        <v>22</v>
      </c>
      <c r="Q4" t="str">
        <f t="shared" si="0"/>
        <v/>
      </c>
      <c r="R4">
        <v>3</v>
      </c>
      <c r="T4" t="s">
        <v>300</v>
      </c>
      <c r="U4">
        <v>18</v>
      </c>
      <c r="V4">
        <f t="shared" si="1"/>
        <v>10.843373493975903</v>
      </c>
      <c r="X4" t="s">
        <v>294</v>
      </c>
      <c r="Y4" t="s">
        <v>263</v>
      </c>
      <c r="Z4">
        <v>166</v>
      </c>
      <c r="AD4">
        <f>COUNTIF($R:$R,"1")+COUNTIF($R:$R,"2")+COUNTIF($R:$R,"3")+COUNTIF($R:$R,"4")+COUNTIF($R:$R,"3D")+COUNTIF($R:$R,"4D")</f>
        <v>175</v>
      </c>
      <c r="AF4">
        <f>(AF$10/(AF$8+AF$10))*100</f>
        <v>6.8965517241379306</v>
      </c>
      <c r="AI4" t="s">
        <v>208</v>
      </c>
      <c r="AJ4">
        <f>COUNTIF($P:$P,2)</f>
        <v>823</v>
      </c>
      <c r="AK4">
        <f>(AJ4/AJ7)*100</f>
        <v>52.121595946801769</v>
      </c>
      <c r="AL4">
        <f>(823/200)</f>
        <v>4.1150000000000002</v>
      </c>
      <c r="AN4">
        <v>77</v>
      </c>
      <c r="AO4">
        <v>94</v>
      </c>
      <c r="AP4">
        <v>67</v>
      </c>
      <c r="AQ4">
        <v>85</v>
      </c>
      <c r="AR4">
        <v>529</v>
      </c>
      <c r="AT4">
        <f>(($AO$4-$AN$4)/($AN$5-$AN$4))</f>
        <v>0.53125</v>
      </c>
      <c r="AU4">
        <f>(($AP$4-$AN$3)/($AN$4-$AN$3))</f>
        <v>0.6875</v>
      </c>
      <c r="AV4">
        <f>(($AQ$4-$AN$4)/($AN$5-$AN$4))</f>
        <v>0.25</v>
      </c>
      <c r="AW4">
        <f>(($AN$5-$AO$4)/($AO$5-$AO$4))</f>
        <v>0.44117647058823528</v>
      </c>
      <c r="AX4">
        <f>(($AP$5-$AO$4)/($AO$5-$AO$4))</f>
        <v>0.23529411764705882</v>
      </c>
      <c r="AY4">
        <f>(($AQ$5-$AO$4)/($AO$5-$AO$4))</f>
        <v>0.73529411764705888</v>
      </c>
      <c r="AZ4">
        <f>(($AN$4-$AP$4)/($AP$5-$AP$4))</f>
        <v>0.2857142857142857</v>
      </c>
      <c r="BA4">
        <f>(($AO$4-$AP$4)/($AP$5-$AP$4))</f>
        <v>0.77142857142857146</v>
      </c>
      <c r="BB4">
        <f>(($AQ$4-$AP$4)/($AP$5-$AP$4))</f>
        <v>0.51428571428571423</v>
      </c>
      <c r="BC4">
        <f>(($AN$5-$AQ$4)/($AQ$5-$AQ$4))</f>
        <v>0.70588235294117652</v>
      </c>
      <c r="BD4">
        <f>(($AO$4-$AQ$4)/($AQ$5-$AQ$4))</f>
        <v>0.26470588235294118</v>
      </c>
      <c r="BE4">
        <f>(($AP$5-$AQ$4)/($AQ$5-$AQ$4))</f>
        <v>0.5</v>
      </c>
      <c r="BG4">
        <v>3</v>
      </c>
      <c r="BH4">
        <v>4</v>
      </c>
      <c r="BI4">
        <f>($BH$8-$BH$5)/200</f>
        <v>0.14499999999999999</v>
      </c>
      <c r="BJ4">
        <f>($BH$182-$BH$124)/200</f>
        <v>2.5499999999999998</v>
      </c>
      <c r="BK4">
        <f>COUNTA($Y:$Y)-1</f>
        <v>166</v>
      </c>
      <c r="BQ4">
        <f>1-(($AO$4-$AN$4)/($AN$5-$AN$4))</f>
        <v>0.46875</v>
      </c>
      <c r="BR4">
        <f>1-(($AP$4-$AN$3)/($AN$4-$AN$3))</f>
        <v>0.3125</v>
      </c>
      <c r="BS4">
        <f>(($AQ$4-$AN$4)/($AN$5-$AN$4))</f>
        <v>0.25</v>
      </c>
      <c r="BT4">
        <f>(($AN$5-$AO$4)/($AO$5-$AO$4))</f>
        <v>0.44117647058823528</v>
      </c>
      <c r="BU4">
        <f>(($AP$5-$AO$4)/($AO$5-$AO$4))</f>
        <v>0.23529411764705882</v>
      </c>
      <c r="BV4">
        <f>1-(($AQ$5-$AO$4)/($AO$5-$AO$4))</f>
        <v>0.26470588235294112</v>
      </c>
      <c r="BW4">
        <f>(($AN$4-$AP$4)/($AP$5-$AP$4))</f>
        <v>0.2857142857142857</v>
      </c>
      <c r="BX4">
        <f>1-(($AO$4-$AP$4)/($AP$5-$AP$4))</f>
        <v>0.22857142857142854</v>
      </c>
      <c r="BY4">
        <f>1-(($AQ$4-$AP$4)/($AP$5-$AP$4))</f>
        <v>0.48571428571428577</v>
      </c>
      <c r="BZ4">
        <f>1-(($AN$5-$AQ$4)/($AQ$5-$AQ$4))</f>
        <v>0.29411764705882348</v>
      </c>
      <c r="CA4">
        <f>(($AO$4-$AQ$4)/($AQ$5-$AQ$4))</f>
        <v>0.26470588235294118</v>
      </c>
      <c r="CB4">
        <f>(($AP$5-$AQ$4)/($AQ$5-$AQ$4))</f>
        <v>0.5</v>
      </c>
    </row>
    <row r="5" spans="1:80" x14ac:dyDescent="0.25">
      <c r="A5">
        <v>4</v>
      </c>
      <c r="B5">
        <v>56.971790000000013</v>
      </c>
      <c r="C5" s="2">
        <v>1</v>
      </c>
      <c r="F5">
        <v>42.56708900000001</v>
      </c>
      <c r="G5" s="3">
        <v>3</v>
      </c>
      <c r="P5">
        <v>2</v>
      </c>
      <c r="Q5" t="str">
        <f t="shared" si="0"/>
        <v>13</v>
      </c>
      <c r="R5">
        <v>4</v>
      </c>
      <c r="T5" t="s">
        <v>301</v>
      </c>
      <c r="U5">
        <v>3</v>
      </c>
      <c r="V5">
        <f t="shared" si="1"/>
        <v>1.8072289156626504</v>
      </c>
      <c r="X5" t="s">
        <v>294</v>
      </c>
      <c r="Y5" t="s">
        <v>264</v>
      </c>
      <c r="Z5" t="s">
        <v>250</v>
      </c>
      <c r="AD5" t="s">
        <v>250</v>
      </c>
      <c r="AF5" t="s">
        <v>252</v>
      </c>
      <c r="AI5" t="s">
        <v>209</v>
      </c>
      <c r="AJ5">
        <f>COUNTIF($P:$P,3)</f>
        <v>662</v>
      </c>
      <c r="AK5">
        <f>(AJ5/AJ7)*100</f>
        <v>41.925269157694743</v>
      </c>
      <c r="AL5">
        <f>(662/200)</f>
        <v>3.31</v>
      </c>
      <c r="AN5">
        <v>109</v>
      </c>
      <c r="AO5">
        <v>128</v>
      </c>
      <c r="AP5">
        <v>102</v>
      </c>
      <c r="AQ5">
        <v>119</v>
      </c>
      <c r="AR5">
        <v>1077</v>
      </c>
      <c r="AT5">
        <f>(($AO$5-$AN$5)/($AN$6-$AN$5))</f>
        <v>0.54285714285714282</v>
      </c>
      <c r="AU5">
        <f>(($AP$5-$AN$4)/($AN$5-$AN$4))</f>
        <v>0.78125</v>
      </c>
      <c r="AV5">
        <f>(($AQ$5-$AN$5)/($AN$6-$AN$5))</f>
        <v>0.2857142857142857</v>
      </c>
      <c r="AW5">
        <f>(($AN$6-$AO$5)/($AO$6-$AO$5))</f>
        <v>0.47058823529411764</v>
      </c>
      <c r="AX5">
        <f>(($AP$6-$AO$5)/($AO$6-$AO$5))</f>
        <v>0.23529411764705882</v>
      </c>
      <c r="AY5">
        <f>(($AQ$6-$AO$5)/($AO$6-$AO$5))</f>
        <v>0.73529411764705888</v>
      </c>
      <c r="AZ5">
        <f>(($AN$5-$AP$5)/($AP$6-$AP$5))</f>
        <v>0.20588235294117646</v>
      </c>
      <c r="BA5">
        <f>(($AO$5-$AP$5)/($AP$6-$AP$5))</f>
        <v>0.76470588235294112</v>
      </c>
      <c r="BB5">
        <f>(($AQ$5-$AP$5)/($AP$6-$AP$5))</f>
        <v>0.5</v>
      </c>
      <c r="BC5">
        <f>(($AN$6-$AQ$5)/($AQ$6-$AQ$5))</f>
        <v>0.73529411764705888</v>
      </c>
      <c r="BD5">
        <f>(($AO$5-$AQ$5)/($AQ$6-$AQ$5))</f>
        <v>0.26470588235294118</v>
      </c>
      <c r="BE5">
        <f>(($AP$6-$AQ$5)/($AQ$6-$AQ$5))</f>
        <v>0.5</v>
      </c>
      <c r="BG5">
        <v>4</v>
      </c>
      <c r="BH5">
        <v>16</v>
      </c>
      <c r="BI5">
        <f>($BH$9-$BH$6)/200</f>
        <v>0.14000000000000001</v>
      </c>
      <c r="BQ5">
        <f>1-(($AO$5-$AN$5)/($AN$6-$AN$5))</f>
        <v>0.45714285714285718</v>
      </c>
      <c r="BR5">
        <f>1-(($AP$5-$AN$4)/($AN$5-$AN$4))</f>
        <v>0.21875</v>
      </c>
      <c r="BS5">
        <f>(($AQ$5-$AN$5)/($AN$6-$AN$5))</f>
        <v>0.2857142857142857</v>
      </c>
      <c r="BT5">
        <f>(($AN$6-$AO$5)/($AO$6-$AO$5))</f>
        <v>0.47058823529411764</v>
      </c>
      <c r="BU5">
        <f>(($AP$6-$AO$5)/($AO$6-$AO$5))</f>
        <v>0.23529411764705882</v>
      </c>
      <c r="BV5">
        <f>1-(($AQ$6-$AO$5)/($AO$6-$AO$5))</f>
        <v>0.26470588235294112</v>
      </c>
      <c r="BW5">
        <f>(($AN$5-$AP$5)/($AP$6-$AP$5))</f>
        <v>0.20588235294117646</v>
      </c>
      <c r="BX5">
        <f>1-(($AO$5-$AP$5)/($AP$6-$AP$5))</f>
        <v>0.23529411764705888</v>
      </c>
      <c r="BY5">
        <f>(($AQ$5-$AP$5)/($AP$6-$AP$5))</f>
        <v>0.5</v>
      </c>
      <c r="BZ5">
        <f>1-(($AN$6-$AQ$5)/($AQ$6-$AQ$5))</f>
        <v>0.26470588235294112</v>
      </c>
      <c r="CA5">
        <f>(($AO$5-$AQ$5)/($AQ$6-$AQ$5))</f>
        <v>0.26470588235294118</v>
      </c>
      <c r="CB5">
        <f>(($AP$6-$AQ$5)/($AQ$6-$AQ$5))</f>
        <v>0.5</v>
      </c>
    </row>
    <row r="6" spans="1:80" x14ac:dyDescent="0.25">
      <c r="A6">
        <v>5</v>
      </c>
      <c r="B6">
        <v>56.996841000000011</v>
      </c>
      <c r="C6" s="2">
        <v>1</v>
      </c>
      <c r="F6">
        <v>42.711670000000012</v>
      </c>
      <c r="G6" s="3">
        <v>3</v>
      </c>
      <c r="P6">
        <v>2</v>
      </c>
      <c r="Q6" t="str">
        <f t="shared" si="0"/>
        <v>13</v>
      </c>
      <c r="R6">
        <v>2</v>
      </c>
      <c r="T6" t="s">
        <v>302</v>
      </c>
      <c r="U6">
        <v>8</v>
      </c>
      <c r="V6">
        <f t="shared" si="1"/>
        <v>4.8192771084337354</v>
      </c>
      <c r="X6" t="s">
        <v>294</v>
      </c>
      <c r="Y6" t="s">
        <v>265</v>
      </c>
      <c r="Z6">
        <v>147</v>
      </c>
      <c r="AD6">
        <v>148</v>
      </c>
      <c r="AF6">
        <f>COUNTIF($R:$R,1)+COUNTIF($R:$R,2)</f>
        <v>88</v>
      </c>
      <c r="AI6" t="s">
        <v>210</v>
      </c>
      <c r="AJ6">
        <f>COUNTIF($P:$P,4)</f>
        <v>81</v>
      </c>
      <c r="AK6">
        <f>(AJ6/AJ7)*100</f>
        <v>5.1298290056998095</v>
      </c>
      <c r="AL6">
        <f>(81/200)</f>
        <v>0.40500000000000003</v>
      </c>
      <c r="AN6">
        <v>144</v>
      </c>
      <c r="AO6">
        <v>162</v>
      </c>
      <c r="AP6">
        <v>136</v>
      </c>
      <c r="AQ6">
        <v>153</v>
      </c>
      <c r="AR6">
        <v>1079</v>
      </c>
      <c r="AT6">
        <f>(($AO$6-$AN$6)/($AN$7-$AN$6))</f>
        <v>0.5</v>
      </c>
      <c r="AU6">
        <f>(($AP$6-$AN$5)/($AN$6-$AN$5))</f>
        <v>0.77142857142857146</v>
      </c>
      <c r="AV6">
        <f>(($AQ$6-$AN$6)/($AN$7-$AN$6))</f>
        <v>0.25</v>
      </c>
      <c r="AW6">
        <f>(($AN$7-$AO$6)/($AO$7-$AO$6))</f>
        <v>0.51428571428571423</v>
      </c>
      <c r="AX6">
        <f>(($AP$7-$AO$6)/($AO$7-$AO$6))</f>
        <v>0.2</v>
      </c>
      <c r="AY6">
        <f>(($AQ$7-$AO$6)/($AO$7-$AO$6))</f>
        <v>0.74285714285714288</v>
      </c>
      <c r="AZ6">
        <f>(($AN$6-$AP$6)/($AP$7-$AP$6))</f>
        <v>0.24242424242424243</v>
      </c>
      <c r="BA6">
        <f>(($AO$6-$AP$6)/($AP$7-$AP$6))</f>
        <v>0.78787878787878785</v>
      </c>
      <c r="BB6">
        <f>(($AQ$6-$AP$6)/($AP$7-$AP$6))</f>
        <v>0.51515151515151514</v>
      </c>
      <c r="BC6">
        <f>(($AN$7-$AQ$6)/($AQ$7-$AQ$6))</f>
        <v>0.77142857142857146</v>
      </c>
      <c r="BD6">
        <f>(($AO$6-$AQ$6)/($AQ$7-$AQ$6))</f>
        <v>0.25714285714285712</v>
      </c>
      <c r="BE6">
        <f>(($AP$7-$AQ$6)/($AQ$7-$AQ$6))</f>
        <v>0.45714285714285713</v>
      </c>
      <c r="BG6">
        <v>2</v>
      </c>
      <c r="BH6">
        <v>27</v>
      </c>
      <c r="BI6">
        <f>($BH$10-$BH$7)/200</f>
        <v>0.14000000000000001</v>
      </c>
      <c r="BQ6">
        <f>(($AO$6-$AN$6)/($AN$7-$AN$6))</f>
        <v>0.5</v>
      </c>
      <c r="BR6">
        <f>1-(($AP$6-$AN$5)/($AN$6-$AN$5))</f>
        <v>0.22857142857142854</v>
      </c>
      <c r="BS6">
        <f>(($AQ$6-$AN$6)/($AN$7-$AN$6))</f>
        <v>0.25</v>
      </c>
      <c r="BT6">
        <f>1-(($AN$7-$AO$6)/($AO$7-$AO$6))</f>
        <v>0.48571428571428577</v>
      </c>
      <c r="BU6">
        <f>(($AP$7-$AO$6)/($AO$7-$AO$6))</f>
        <v>0.2</v>
      </c>
      <c r="BV6">
        <f>1-(($AQ$7-$AO$6)/($AO$7-$AO$6))</f>
        <v>0.25714285714285712</v>
      </c>
      <c r="BW6">
        <f>(($AN$6-$AP$6)/($AP$7-$AP$6))</f>
        <v>0.24242424242424243</v>
      </c>
      <c r="BX6">
        <f>1-(($AO$6-$AP$6)/($AP$7-$AP$6))</f>
        <v>0.21212121212121215</v>
      </c>
      <c r="BY6">
        <f>1-(($AQ$6-$AP$6)/($AP$7-$AP$6))</f>
        <v>0.48484848484848486</v>
      </c>
      <c r="BZ6">
        <f>1-(($AN$7-$AQ$6)/($AQ$7-$AQ$6))</f>
        <v>0.22857142857142854</v>
      </c>
      <c r="CA6">
        <f>(($AO$6-$AQ$6)/($AQ$7-$AQ$6))</f>
        <v>0.25714285714285712</v>
      </c>
      <c r="CB6">
        <f>(($AP$7-$AQ$6)/($AQ$7-$AQ$6))</f>
        <v>0.45714285714285713</v>
      </c>
    </row>
    <row r="7" spans="1:80" x14ac:dyDescent="0.25">
      <c r="A7">
        <v>6</v>
      </c>
      <c r="B7">
        <v>56.996841000000011</v>
      </c>
      <c r="C7" s="2">
        <v>1</v>
      </c>
      <c r="F7">
        <v>42.711670000000012</v>
      </c>
      <c r="G7" s="3">
        <v>3</v>
      </c>
      <c r="P7">
        <v>2</v>
      </c>
      <c r="Q7" t="str">
        <f t="shared" si="0"/>
        <v>13</v>
      </c>
      <c r="R7">
        <v>3</v>
      </c>
      <c r="T7" t="s">
        <v>303</v>
      </c>
      <c r="U7">
        <v>109</v>
      </c>
      <c r="V7">
        <f t="shared" si="1"/>
        <v>65.662650602409627</v>
      </c>
      <c r="X7" t="s">
        <v>294</v>
      </c>
      <c r="Y7" t="s">
        <v>266</v>
      </c>
      <c r="AB7" t="s">
        <v>294</v>
      </c>
      <c r="AC7" t="str">
        <f>CONCATENATE($R7,$R8,$R9,$R10)</f>
        <v>3142</v>
      </c>
      <c r="AF7" t="s">
        <v>253</v>
      </c>
      <c r="AI7" t="s">
        <v>211</v>
      </c>
      <c r="AJ7">
        <f>COUNT($P:$P)</f>
        <v>1579</v>
      </c>
      <c r="AN7">
        <v>180</v>
      </c>
      <c r="AO7">
        <v>197</v>
      </c>
      <c r="AP7">
        <v>169</v>
      </c>
      <c r="AQ7">
        <v>188</v>
      </c>
      <c r="AR7">
        <v>1589</v>
      </c>
      <c r="AT7">
        <f>(($AO$7-$AN$7)/($AN$8-$AN$7))</f>
        <v>0.48571428571428571</v>
      </c>
      <c r="AU7">
        <f>(($AP$7-$AN$6)/($AN$7-$AN$6))</f>
        <v>0.69444444444444442</v>
      </c>
      <c r="AV7">
        <f>(($AQ$7-$AN$7)/($AN$8-$AN$7))</f>
        <v>0.22857142857142856</v>
      </c>
      <c r="AW7">
        <f>(($AN$8-$AO$7)/($AO$8-$AO$7))</f>
        <v>0.5</v>
      </c>
      <c r="AX7">
        <f>(($AP$8-$AO$7)/($AO$8-$AO$7))</f>
        <v>0.25</v>
      </c>
      <c r="AY7">
        <f>(($AQ$8-$AO$7)/($AO$8-$AO$7))</f>
        <v>0.80555555555555558</v>
      </c>
      <c r="AZ7">
        <f>(($AN$7-$AP$7)/($AP$8-$AP$7))</f>
        <v>0.29729729729729731</v>
      </c>
      <c r="BA7">
        <f>(($AO$7-$AP$7)/($AP$8-$AP$7))</f>
        <v>0.7567567567567568</v>
      </c>
      <c r="BB7">
        <f>(($AQ$7-$AP$7)/($AP$8-$AP$7))</f>
        <v>0.51351351351351349</v>
      </c>
      <c r="BC7">
        <f>(($AN$8-$AQ$7)/($AQ$8-$AQ$7))</f>
        <v>0.71052631578947367</v>
      </c>
      <c r="BD7">
        <f>(($AO$7-$AQ$7)/($AQ$8-$AQ$7))</f>
        <v>0.23684210526315788</v>
      </c>
      <c r="BE7">
        <f>(($AP$8-$AQ$7)/($AQ$8-$AQ$7))</f>
        <v>0.47368421052631576</v>
      </c>
      <c r="BG7">
        <v>3</v>
      </c>
      <c r="BH7">
        <v>35</v>
      </c>
      <c r="BI7">
        <f>($BH$11-$BH$8)/200</f>
        <v>0.11</v>
      </c>
      <c r="BQ7">
        <f>(($AO$7-$AN$7)/($AN$8-$AN$7))</f>
        <v>0.48571428571428571</v>
      </c>
      <c r="BR7">
        <f>1-(($AP$7-$AN$6)/($AN$7-$AN$6))</f>
        <v>0.30555555555555558</v>
      </c>
      <c r="BS7">
        <f>(($AQ$7-$AN$7)/($AN$8-$AN$7))</f>
        <v>0.22857142857142856</v>
      </c>
      <c r="BT7">
        <f>(($AN$8-$AO$7)/($AO$8-$AO$7))</f>
        <v>0.5</v>
      </c>
      <c r="BU7">
        <f>(($AP$8-$AO$7)/($AO$8-$AO$7))</f>
        <v>0.25</v>
      </c>
      <c r="BV7">
        <f>1-(($AQ$8-$AO$7)/($AO$8-$AO$7))</f>
        <v>0.19444444444444442</v>
      </c>
      <c r="BW7">
        <f>(($AN$7-$AP$7)/($AP$8-$AP$7))</f>
        <v>0.29729729729729731</v>
      </c>
      <c r="BX7">
        <f>1-(($AO$7-$AP$7)/($AP$8-$AP$7))</f>
        <v>0.2432432432432432</v>
      </c>
      <c r="BY7">
        <f>1-(($AQ$7-$AP$7)/($AP$8-$AP$7))</f>
        <v>0.48648648648648651</v>
      </c>
      <c r="BZ7">
        <f>1-(($AN$8-$AQ$7)/($AQ$8-$AQ$7))</f>
        <v>0.28947368421052633</v>
      </c>
      <c r="CA7">
        <f>(($AO$7-$AQ$7)/($AQ$8-$AQ$7))</f>
        <v>0.23684210526315788</v>
      </c>
      <c r="CB7">
        <f>(($AP$8-$AQ$7)/($AQ$8-$AQ$7))</f>
        <v>0.47368421052631576</v>
      </c>
    </row>
    <row r="8" spans="1:80" x14ac:dyDescent="0.25">
      <c r="A8">
        <v>7</v>
      </c>
      <c r="B8">
        <v>56.996841000000011</v>
      </c>
      <c r="C8" s="2">
        <v>1</v>
      </c>
      <c r="F8">
        <v>42.711670000000012</v>
      </c>
      <c r="G8" s="3">
        <v>3</v>
      </c>
      <c r="P8">
        <v>2</v>
      </c>
      <c r="Q8" t="str">
        <f t="shared" si="0"/>
        <v>13</v>
      </c>
      <c r="R8">
        <v>1</v>
      </c>
      <c r="T8" t="s">
        <v>304</v>
      </c>
      <c r="U8">
        <v>4</v>
      </c>
      <c r="V8">
        <f t="shared" si="1"/>
        <v>2.4096385542168677</v>
      </c>
      <c r="X8" t="s">
        <v>294</v>
      </c>
      <c r="Y8" t="s">
        <v>263</v>
      </c>
      <c r="AF8">
        <f>COUNTIF($R:$R,3)+COUNTIF($R:$R,4)</f>
        <v>81</v>
      </c>
      <c r="AN8">
        <v>215</v>
      </c>
      <c r="AO8">
        <v>233</v>
      </c>
      <c r="AP8">
        <v>206</v>
      </c>
      <c r="AQ8">
        <v>226</v>
      </c>
      <c r="AT8">
        <f>(($AO$8-$AN$8)/($AN$9-$AN$8))</f>
        <v>0.47368421052631576</v>
      </c>
      <c r="AU8">
        <f>(($AP$8-$AN$7)/($AN$8-$AN$7))</f>
        <v>0.74285714285714288</v>
      </c>
      <c r="AV8">
        <f>(($AQ$8-$AN$8)/($AN$9-$AN$8))</f>
        <v>0.28947368421052633</v>
      </c>
      <c r="AW8">
        <f>(($AN$9-$AO$8)/($AO$9-$AO$8))</f>
        <v>0.54054054054054057</v>
      </c>
      <c r="AX8">
        <f>(($AP$9-$AO$8)/($AO$9-$AO$8))</f>
        <v>0.29729729729729731</v>
      </c>
      <c r="AY8">
        <f>(($AQ$9-$AO$8)/($AO$9-$AO$8))</f>
        <v>0.81081081081081086</v>
      </c>
      <c r="AZ8">
        <f>(($AN$8-$AP$8)/($AP$9-$AP$8))</f>
        <v>0.23684210526315788</v>
      </c>
      <c r="BA8">
        <f>(($AO$8-$AP$8)/($AP$9-$AP$8))</f>
        <v>0.71052631578947367</v>
      </c>
      <c r="BB8">
        <f>(($AQ$8-$AP$8)/($AP$9-$AP$8))</f>
        <v>0.52631578947368418</v>
      </c>
      <c r="BC8">
        <f>(($AN$9-$AQ$8)/($AQ$9-$AQ$8))</f>
        <v>0.72972972972972971</v>
      </c>
      <c r="BD8">
        <f>(($AO$8-$AQ$8)/($AQ$9-$AQ$8))</f>
        <v>0.1891891891891892</v>
      </c>
      <c r="BE8">
        <f>(($AP$9-$AQ$8)/($AQ$9-$AQ$8))</f>
        <v>0.48648648648648651</v>
      </c>
      <c r="BG8">
        <v>1</v>
      </c>
      <c r="BH8">
        <v>45</v>
      </c>
      <c r="BI8">
        <f>($BH$12-$BH$9)/200</f>
        <v>0.11</v>
      </c>
      <c r="BQ8">
        <f>(($AO$8-$AN$8)/($AN$9-$AN$8))</f>
        <v>0.47368421052631576</v>
      </c>
      <c r="BR8">
        <f>1-(($AP$8-$AN$7)/($AN$8-$AN$7))</f>
        <v>0.25714285714285712</v>
      </c>
      <c r="BS8">
        <f>(($AQ$8-$AN$8)/($AN$9-$AN$8))</f>
        <v>0.28947368421052633</v>
      </c>
      <c r="BT8">
        <f>1-(($AN$9-$AO$8)/($AO$9-$AO$8))</f>
        <v>0.45945945945945943</v>
      </c>
      <c r="BU8">
        <f>(($AP$9-$AO$8)/($AO$9-$AO$8))</f>
        <v>0.29729729729729731</v>
      </c>
      <c r="BV8">
        <f>1-(($AQ$9-$AO$8)/($AO$9-$AO$8))</f>
        <v>0.18918918918918914</v>
      </c>
      <c r="BW8">
        <f>(($AN$8-$AP$8)/($AP$9-$AP$8))</f>
        <v>0.23684210526315788</v>
      </c>
      <c r="BX8">
        <f>1-(($AO$8-$AP$8)/($AP$9-$AP$8))</f>
        <v>0.28947368421052633</v>
      </c>
      <c r="BY8">
        <f>1-(($AQ$8-$AP$8)/($AP$9-$AP$8))</f>
        <v>0.47368421052631582</v>
      </c>
      <c r="BZ8">
        <f>1-(($AN$9-$AQ$8)/($AQ$9-$AQ$8))</f>
        <v>0.27027027027027029</v>
      </c>
      <c r="CA8">
        <f>(($AO$8-$AQ$8)/($AQ$9-$AQ$8))</f>
        <v>0.1891891891891892</v>
      </c>
      <c r="CB8">
        <f>(($AP$9-$AQ$8)/($AQ$9-$AQ$8))</f>
        <v>0.48648648648648651</v>
      </c>
    </row>
    <row r="9" spans="1:80" x14ac:dyDescent="0.25">
      <c r="A9">
        <v>8</v>
      </c>
      <c r="B9">
        <v>56.996841000000011</v>
      </c>
      <c r="C9" s="2">
        <v>1</v>
      </c>
      <c r="F9">
        <v>42.711670000000012</v>
      </c>
      <c r="G9" s="3">
        <v>3</v>
      </c>
      <c r="P9">
        <v>2</v>
      </c>
      <c r="Q9" t="str">
        <f t="shared" si="0"/>
        <v>13</v>
      </c>
      <c r="R9">
        <v>4</v>
      </c>
      <c r="T9" t="s">
        <v>293</v>
      </c>
      <c r="U9">
        <v>19</v>
      </c>
      <c r="V9">
        <f t="shared" si="1"/>
        <v>11.445783132530121</v>
      </c>
      <c r="X9" t="s">
        <v>294</v>
      </c>
      <c r="Y9" t="s">
        <v>264</v>
      </c>
      <c r="AF9" t="s">
        <v>254</v>
      </c>
      <c r="AN9">
        <v>253</v>
      </c>
      <c r="AO9">
        <v>270</v>
      </c>
      <c r="AP9">
        <v>244</v>
      </c>
      <c r="AQ9">
        <v>263</v>
      </c>
      <c r="AT9">
        <f>(($AO$9-$AN$9)/($AN$10-$AN$9))</f>
        <v>0.45945945945945948</v>
      </c>
      <c r="AU9">
        <f>(($AP$9-$AN$8)/($AN$9-$AN$8))</f>
        <v>0.76315789473684215</v>
      </c>
      <c r="AV9">
        <f>(($AQ$9-$AN$9)/($AN$10-$AN$9))</f>
        <v>0.27027027027027029</v>
      </c>
      <c r="AW9">
        <f>(($AN$10-$AO$9)/($AO$10-$AO$9))</f>
        <v>0.58823529411764708</v>
      </c>
      <c r="AX9">
        <f>(($AP$10-$AO$9)/($AO$10-$AO$9))</f>
        <v>0.38235294117647056</v>
      </c>
      <c r="AY9">
        <f>(($AQ$10-$AO$9)/($AO$10-$AO$9))</f>
        <v>0.79411764705882348</v>
      </c>
      <c r="AZ9">
        <f>(($AN$9-$AP$9)/($AP$10-$AP$9))</f>
        <v>0.23076923076923078</v>
      </c>
      <c r="BA9">
        <f>(($AO$9-$AP$9)/($AP$10-$AP$9))</f>
        <v>0.66666666666666663</v>
      </c>
      <c r="BB9">
        <f>(($AQ$9-$AP$9)/($AP$10-$AP$9))</f>
        <v>0.48717948717948717</v>
      </c>
      <c r="BC9">
        <f>(($AN$10-$AQ$9)/($AQ$10-$AQ$9))</f>
        <v>0.79411764705882348</v>
      </c>
      <c r="BD9">
        <f>(($AO$9-$AQ$9)/($AQ$10-$AQ$9))</f>
        <v>0.20588235294117646</v>
      </c>
      <c r="BE9">
        <f>(($AP$10-$AQ$9)/($AQ$10-$AQ$9))</f>
        <v>0.58823529411764708</v>
      </c>
      <c r="BG9">
        <v>4</v>
      </c>
      <c r="BH9">
        <v>55</v>
      </c>
      <c r="BI9">
        <f>($BH$13-$BH$10)/200</f>
        <v>0.11</v>
      </c>
      <c r="BQ9">
        <f>(($AO$9-$AN$9)/($AN$10-$AN$9))</f>
        <v>0.45945945945945948</v>
      </c>
      <c r="BR9">
        <f>1-(($AP$9-$AN$8)/($AN$9-$AN$8))</f>
        <v>0.23684210526315785</v>
      </c>
      <c r="BS9">
        <f>(($AQ$9-$AN$9)/($AN$10-$AN$9))</f>
        <v>0.27027027027027029</v>
      </c>
      <c r="BT9">
        <f>1-(($AN$10-$AO$9)/($AO$10-$AO$9))</f>
        <v>0.41176470588235292</v>
      </c>
      <c r="BU9">
        <f>(($AP$10-$AO$9)/($AO$10-$AO$9))</f>
        <v>0.38235294117647056</v>
      </c>
      <c r="BV9">
        <f>1-(($AQ$10-$AO$9)/($AO$10-$AO$9))</f>
        <v>0.20588235294117652</v>
      </c>
      <c r="BW9">
        <f>(($AN$9-$AP$9)/($AP$10-$AP$9))</f>
        <v>0.23076923076923078</v>
      </c>
      <c r="BX9">
        <f>1-(($AO$9-$AP$9)/($AP$10-$AP$9))</f>
        <v>0.33333333333333337</v>
      </c>
      <c r="BY9">
        <f>(($AQ$9-$AP$9)/($AP$10-$AP$9))</f>
        <v>0.48717948717948717</v>
      </c>
      <c r="BZ9">
        <f>1-(($AN$10-$AQ$9)/($AQ$10-$AQ$9))</f>
        <v>0.20588235294117652</v>
      </c>
      <c r="CA9">
        <f>(($AO$9-$AQ$9)/($AQ$10-$AQ$9))</f>
        <v>0.20588235294117646</v>
      </c>
      <c r="CB9">
        <f>1-(($AP$10-$AQ$9)/($AQ$10-$AQ$9))</f>
        <v>0.41176470588235292</v>
      </c>
    </row>
    <row r="10" spans="1:80" x14ac:dyDescent="0.25">
      <c r="A10">
        <v>9</v>
      </c>
      <c r="B10">
        <v>56.996841000000011</v>
      </c>
      <c r="C10" s="2">
        <v>1</v>
      </c>
      <c r="F10">
        <v>42.711670000000012</v>
      </c>
      <c r="G10" s="3">
        <v>3</v>
      </c>
      <c r="P10">
        <v>2</v>
      </c>
      <c r="Q10" t="str">
        <f t="shared" si="0"/>
        <v>13</v>
      </c>
      <c r="R10">
        <v>2</v>
      </c>
      <c r="X10" t="s">
        <v>294</v>
      </c>
      <c r="Y10" t="s">
        <v>265</v>
      </c>
      <c r="AF10">
        <v>6</v>
      </c>
      <c r="AN10">
        <v>290</v>
      </c>
      <c r="AO10">
        <v>304</v>
      </c>
      <c r="AP10">
        <v>283</v>
      </c>
      <c r="AQ10">
        <v>297</v>
      </c>
      <c r="AT10">
        <f>(($AO$10-$AN$10)/($AN$11-$AN$10))</f>
        <v>0.41176470588235292</v>
      </c>
      <c r="AU10">
        <f>(($AP$10-$AN$9)/($AN$10-$AN$9))</f>
        <v>0.81081081081081086</v>
      </c>
      <c r="AV10">
        <f>(($AQ$10-$AN$10)/($AN$11-$AN$10))</f>
        <v>0.20588235294117646</v>
      </c>
      <c r="AW10">
        <f>(($AN$11-$AO$10)/($AO$11-$AO$10))</f>
        <v>0.58823529411764708</v>
      </c>
      <c r="AX10">
        <f>(($AP$11-$AO$10)/($AO$11-$AO$10))</f>
        <v>0.44117647058823528</v>
      </c>
      <c r="AY10">
        <f>(($AQ$11-$AO$10)/($AO$11-$AO$10))</f>
        <v>0.76470588235294112</v>
      </c>
      <c r="AZ10">
        <f>(($AN$10-$AP$10)/($AP$11-$AP$10))</f>
        <v>0.19444444444444445</v>
      </c>
      <c r="BA10">
        <f>(($AO$10-$AP$10)/($AP$11-$AP$10))</f>
        <v>0.58333333333333337</v>
      </c>
      <c r="BB10">
        <f>(($AQ$10-$AP$10)/($AP$11-$AP$10))</f>
        <v>0.3888888888888889</v>
      </c>
      <c r="BC10">
        <f>(($AN$11-$AQ$10)/($AQ$11-$AQ$10))</f>
        <v>0.81818181818181823</v>
      </c>
      <c r="BD10">
        <f>(($AO$10-$AQ$10)/($AQ$11-$AQ$10))</f>
        <v>0.21212121212121213</v>
      </c>
      <c r="BE10">
        <f>(($AP$11-$AQ$10)/($AQ$11-$AQ$10))</f>
        <v>0.66666666666666663</v>
      </c>
      <c r="BG10">
        <v>2</v>
      </c>
      <c r="BH10">
        <v>63</v>
      </c>
      <c r="BI10">
        <f>($BH$14-$BH$11)/200</f>
        <v>0.13500000000000001</v>
      </c>
      <c r="BQ10">
        <f>(($AO$10-$AN$10)/($AN$11-$AN$10))</f>
        <v>0.41176470588235292</v>
      </c>
      <c r="BR10">
        <f>1-(($AP$10-$AN$9)/($AN$10-$AN$9))</f>
        <v>0.18918918918918914</v>
      </c>
      <c r="BS10">
        <f>(($AQ$10-$AN$10)/($AN$11-$AN$10))</f>
        <v>0.20588235294117646</v>
      </c>
      <c r="BT10">
        <f>1-(($AN$11-$AO$10)/($AO$11-$AO$10))</f>
        <v>0.41176470588235292</v>
      </c>
      <c r="BU10">
        <f>(($AP$11-$AO$10)/($AO$11-$AO$10))</f>
        <v>0.44117647058823528</v>
      </c>
      <c r="BV10">
        <f>1-(($AQ$11-$AO$10)/($AO$11-$AO$10))</f>
        <v>0.23529411764705888</v>
      </c>
      <c r="BW10">
        <f>(($AN$10-$AP$10)/($AP$11-$AP$10))</f>
        <v>0.19444444444444445</v>
      </c>
      <c r="BX10">
        <f>1-(($AO$10-$AP$10)/($AP$11-$AP$10))</f>
        <v>0.41666666666666663</v>
      </c>
      <c r="BY10">
        <f>(($AQ$10-$AP$10)/($AP$11-$AP$10))</f>
        <v>0.3888888888888889</v>
      </c>
      <c r="BZ10">
        <f>1-(($AN$11-$AQ$10)/($AQ$11-$AQ$10))</f>
        <v>0.18181818181818177</v>
      </c>
      <c r="CA10">
        <f>(($AO$10-$AQ$10)/($AQ$11-$AQ$10))</f>
        <v>0.21212121212121213</v>
      </c>
      <c r="CB10">
        <f>1-(($AP$11-$AQ$10)/($AQ$11-$AQ$10))</f>
        <v>0.33333333333333337</v>
      </c>
    </row>
    <row r="11" spans="1:80" x14ac:dyDescent="0.25">
      <c r="A11">
        <v>10</v>
      </c>
      <c r="B11">
        <v>56.996841000000011</v>
      </c>
      <c r="C11" s="2">
        <v>1</v>
      </c>
      <c r="F11">
        <v>42.711670000000012</v>
      </c>
      <c r="G11" s="3">
        <v>3</v>
      </c>
      <c r="P11">
        <v>2</v>
      </c>
      <c r="Q11" t="str">
        <f t="shared" si="0"/>
        <v>13</v>
      </c>
      <c r="R11">
        <v>3</v>
      </c>
      <c r="X11" t="s">
        <v>294</v>
      </c>
      <c r="Y11" t="s">
        <v>266</v>
      </c>
      <c r="AB11" t="s">
        <v>294</v>
      </c>
      <c r="AC11" t="str">
        <f>CONCATENATE($R11,$R12,$R13,$R14)</f>
        <v>3142</v>
      </c>
      <c r="AF11" t="s">
        <v>255</v>
      </c>
      <c r="AN11">
        <v>324</v>
      </c>
      <c r="AO11">
        <v>338</v>
      </c>
      <c r="AP11">
        <v>319</v>
      </c>
      <c r="AQ11">
        <v>330</v>
      </c>
      <c r="AT11">
        <f>(($AO$11-$AN$11)/($AN$12-$AN$11))</f>
        <v>0.3783783783783784</v>
      </c>
      <c r="AU11">
        <f>(($AP$11-$AN$10)/($AN$11-$AN$10))</f>
        <v>0.8529411764705882</v>
      </c>
      <c r="AV11">
        <f>(($AQ$11-$AN$11)/($AN$12-$AN$11))</f>
        <v>0.16216216216216217</v>
      </c>
      <c r="AW11">
        <f>(($AN$12-$AO$11)/($AO$12-$AO$11))</f>
        <v>0.54761904761904767</v>
      </c>
      <c r="AX11">
        <f>(($AP$12-$AO$11)/($AO$12-$AO$11))</f>
        <v>0.23809523809523808</v>
      </c>
      <c r="AY11">
        <f>(($AQ$12-$AO$11)/($AO$12-$AO$11))</f>
        <v>0.76190476190476186</v>
      </c>
      <c r="AZ11">
        <f>(($AN$11-$AP$11)/($AP$12-$AP$11))</f>
        <v>0.17241379310344829</v>
      </c>
      <c r="BA11">
        <f>(($AO$11-$AP$11)/($AP$12-$AP$11))</f>
        <v>0.65517241379310343</v>
      </c>
      <c r="BB11">
        <f>(($AQ$11-$AP$11)/($AP$12-$AP$11))</f>
        <v>0.37931034482758619</v>
      </c>
      <c r="BC11">
        <f>(($AN$12-$AQ$11)/($AQ$12-$AQ$11))</f>
        <v>0.77500000000000002</v>
      </c>
      <c r="BD11">
        <f>(($AO$11-$AQ$11)/($AQ$12-$AQ$11))</f>
        <v>0.2</v>
      </c>
      <c r="BE11">
        <f>(($AP$12-$AQ$11)/($AQ$12-$AQ$11))</f>
        <v>0.45</v>
      </c>
      <c r="BG11">
        <v>3</v>
      </c>
      <c r="BH11">
        <v>67</v>
      </c>
      <c r="BI11">
        <f>($BH$15-$BH$12)/200</f>
        <v>0.125</v>
      </c>
      <c r="BQ11">
        <f>(($AO$11-$AN$11)/($AN$12-$AN$11))</f>
        <v>0.3783783783783784</v>
      </c>
      <c r="BR11">
        <f>1-(($AP$11-$AN$10)/($AN$11-$AN$10))</f>
        <v>0.1470588235294118</v>
      </c>
      <c r="BS11">
        <f>(($AQ$11-$AN$11)/($AN$12-$AN$11))</f>
        <v>0.16216216216216217</v>
      </c>
      <c r="BT11">
        <f>1-(($AN$12-$AO$11)/($AO$12-$AO$11))</f>
        <v>0.45238095238095233</v>
      </c>
      <c r="BU11">
        <f>(($AP$12-$AO$11)/($AO$12-$AO$11))</f>
        <v>0.23809523809523808</v>
      </c>
      <c r="BV11">
        <f>1-(($AQ$12-$AO$11)/($AO$12-$AO$11))</f>
        <v>0.23809523809523814</v>
      </c>
      <c r="BW11">
        <f>(($AN$11-$AP$11)/($AP$12-$AP$11))</f>
        <v>0.17241379310344829</v>
      </c>
      <c r="BX11">
        <f>1-(($AO$11-$AP$11)/($AP$12-$AP$11))</f>
        <v>0.34482758620689657</v>
      </c>
      <c r="BY11">
        <f>(($AQ$11-$AP$11)/($AP$12-$AP$11))</f>
        <v>0.37931034482758619</v>
      </c>
      <c r="BZ11">
        <f>1-(($AN$12-$AQ$11)/($AQ$12-$AQ$11))</f>
        <v>0.22499999999999998</v>
      </c>
      <c r="CA11">
        <f>(($AO$11-$AQ$11)/($AQ$12-$AQ$11))</f>
        <v>0.2</v>
      </c>
      <c r="CB11">
        <f>(($AP$12-$AQ$11)/($AQ$12-$AQ$11))</f>
        <v>0.45</v>
      </c>
    </row>
    <row r="12" spans="1:80" x14ac:dyDescent="0.25">
      <c r="A12">
        <v>11</v>
      </c>
      <c r="B12">
        <v>56.996841000000011</v>
      </c>
      <c r="C12" s="2">
        <v>1</v>
      </c>
      <c r="F12">
        <v>42.711670000000012</v>
      </c>
      <c r="G12" s="3">
        <v>3</v>
      </c>
      <c r="P12">
        <v>2</v>
      </c>
      <c r="Q12" t="str">
        <f t="shared" si="0"/>
        <v>13</v>
      </c>
      <c r="R12">
        <v>1</v>
      </c>
      <c r="X12" t="s">
        <v>294</v>
      </c>
      <c r="Y12" t="s">
        <v>263</v>
      </c>
      <c r="AF12">
        <v>2</v>
      </c>
      <c r="AN12">
        <v>361</v>
      </c>
      <c r="AO12">
        <v>380</v>
      </c>
      <c r="AP12">
        <v>348</v>
      </c>
      <c r="AQ12">
        <v>370</v>
      </c>
      <c r="AT12">
        <f>(($AO$12-$AN$12)/($AN$13-$AN$12))</f>
        <v>0.51351351351351349</v>
      </c>
      <c r="AU12">
        <f>(($AP$12-$AN$11)/($AN$12-$AN$11))</f>
        <v>0.64864864864864868</v>
      </c>
      <c r="AV12">
        <f>(($AQ$12-$AN$12)/($AN$13-$AN$12))</f>
        <v>0.24324324324324326</v>
      </c>
      <c r="AW12">
        <f>(($AN$13-$AO$12)/($AO$13-$AO$12))</f>
        <v>0.48648648648648651</v>
      </c>
      <c r="AX12">
        <f>(($AP$13-$AO$12)/($AO$13-$AO$12))</f>
        <v>0.27027027027027029</v>
      </c>
      <c r="AY12">
        <f>(($AQ$13-$AO$12)/($AO$13-$AO$12))</f>
        <v>0.81081081081081086</v>
      </c>
      <c r="AZ12">
        <f>(($AN$12-$AP$12)/($AP$13-$AP$12))</f>
        <v>0.30952380952380953</v>
      </c>
      <c r="BA12">
        <f>(($AO$12-$AP$12)/($AP$13-$AP$12))</f>
        <v>0.76190476190476186</v>
      </c>
      <c r="BB12">
        <f>(($AQ$12-$AP$12)/($AP$13-$AP$12))</f>
        <v>0.52380952380952384</v>
      </c>
      <c r="BC12">
        <f>(($AN$13-$AQ$12)/($AQ$13-$AQ$12))</f>
        <v>0.7</v>
      </c>
      <c r="BD12">
        <f>(($AO$12-$AQ$12)/($AQ$13-$AQ$12))</f>
        <v>0.25</v>
      </c>
      <c r="BE12">
        <f>(($AP$13-$AQ$12)/($AQ$13-$AQ$12))</f>
        <v>0.5</v>
      </c>
      <c r="BG12">
        <v>1</v>
      </c>
      <c r="BH12">
        <v>77</v>
      </c>
      <c r="BI12">
        <f>($BH$16-$BH$13)/200</f>
        <v>0.12</v>
      </c>
      <c r="BQ12">
        <f>1-(($AO$12-$AN$12)/($AN$13-$AN$12))</f>
        <v>0.48648648648648651</v>
      </c>
      <c r="BR12">
        <f>1-(($AP$12-$AN$11)/($AN$12-$AN$11))</f>
        <v>0.35135135135135132</v>
      </c>
      <c r="BS12">
        <f>(($AQ$12-$AN$12)/($AN$13-$AN$12))</f>
        <v>0.24324324324324326</v>
      </c>
      <c r="BT12">
        <f>(($AN$13-$AO$12)/($AO$13-$AO$12))</f>
        <v>0.48648648648648651</v>
      </c>
      <c r="BU12">
        <f>(($AP$13-$AO$12)/($AO$13-$AO$12))</f>
        <v>0.27027027027027029</v>
      </c>
      <c r="BV12">
        <f>1-(($AQ$13-$AO$12)/($AO$13-$AO$12))</f>
        <v>0.18918918918918914</v>
      </c>
      <c r="BW12">
        <f>(($AN$12-$AP$12)/($AP$13-$AP$12))</f>
        <v>0.30952380952380953</v>
      </c>
      <c r="BX12">
        <f>1-(($AO$12-$AP$12)/($AP$13-$AP$12))</f>
        <v>0.23809523809523814</v>
      </c>
      <c r="BY12">
        <f>1-(($AQ$12-$AP$12)/($AP$13-$AP$12))</f>
        <v>0.47619047619047616</v>
      </c>
      <c r="BZ12">
        <f>1-(($AN$13-$AQ$12)/($AQ$13-$AQ$12))</f>
        <v>0.30000000000000004</v>
      </c>
      <c r="CA12">
        <f>(($AO$12-$AQ$12)/($AQ$13-$AQ$12))</f>
        <v>0.25</v>
      </c>
      <c r="CB12">
        <f>(($AP$13-$AQ$12)/($AQ$13-$AQ$12))</f>
        <v>0.5</v>
      </c>
    </row>
    <row r="13" spans="1:80" x14ac:dyDescent="0.25">
      <c r="A13">
        <v>12</v>
      </c>
      <c r="B13">
        <v>56.996841000000011</v>
      </c>
      <c r="C13" s="2">
        <v>1</v>
      </c>
      <c r="F13">
        <v>42.711670000000012</v>
      </c>
      <c r="G13" s="3">
        <v>3</v>
      </c>
      <c r="P13">
        <v>2</v>
      </c>
      <c r="Q13" t="str">
        <f t="shared" si="0"/>
        <v>13</v>
      </c>
      <c r="R13">
        <v>4</v>
      </c>
      <c r="X13" t="s">
        <v>294</v>
      </c>
      <c r="Y13" t="s">
        <v>264</v>
      </c>
      <c r="AF13" t="s">
        <v>256</v>
      </c>
      <c r="AN13">
        <v>398</v>
      </c>
      <c r="AO13">
        <v>417</v>
      </c>
      <c r="AP13">
        <v>390</v>
      </c>
      <c r="AQ13">
        <v>410</v>
      </c>
      <c r="AT13">
        <f>(($AO$13-$AN$13)/($AN$14-$AN$13))</f>
        <v>0.5</v>
      </c>
      <c r="AU13">
        <f>(($AP$13-$AN$12)/($AN$13-$AN$12))</f>
        <v>0.78378378378378377</v>
      </c>
      <c r="AV13">
        <f>(($AQ$13-$AN$13)/($AN$14-$AN$13))</f>
        <v>0.31578947368421051</v>
      </c>
      <c r="AW13">
        <f>(($AN$14-$AO$13)/($AO$14-$AO$13))</f>
        <v>0.48717948717948717</v>
      </c>
      <c r="AX13">
        <f>(($AP$14-$AO$13)/($AO$14-$AO$13))</f>
        <v>0.23076923076923078</v>
      </c>
      <c r="AY13">
        <f>(($AQ$14-$AO$13)/($AO$14-$AO$13))</f>
        <v>0.74358974358974361</v>
      </c>
      <c r="AZ13">
        <f>(($AN$13-$AP$13)/($AP$14-$AP$13))</f>
        <v>0.22222222222222221</v>
      </c>
      <c r="BA13">
        <f>(($AO$13-$AP$13)/($AP$14-$AP$13))</f>
        <v>0.75</v>
      </c>
      <c r="BB13">
        <f>(($AQ$13-$AP$13)/($AP$14-$AP$13))</f>
        <v>0.55555555555555558</v>
      </c>
      <c r="BC13">
        <f>(($AN$14-$AQ$13)/($AQ$14-$AQ$13))</f>
        <v>0.72222222222222221</v>
      </c>
      <c r="BD13">
        <f>(($AO$13-$AQ$13)/($AQ$14-$AQ$13))</f>
        <v>0.19444444444444445</v>
      </c>
      <c r="BE13">
        <f>(($AP$14-$AQ$13)/($AQ$14-$AQ$13))</f>
        <v>0.44444444444444442</v>
      </c>
      <c r="BG13">
        <v>4</v>
      </c>
      <c r="BH13">
        <v>85</v>
      </c>
      <c r="BI13">
        <f>($BH$17-$BH$14)/200</f>
        <v>0.125</v>
      </c>
      <c r="BQ13">
        <f>(($AO$13-$AN$13)/($AN$14-$AN$13))</f>
        <v>0.5</v>
      </c>
      <c r="BR13">
        <f>1-(($AP$13-$AN$12)/($AN$13-$AN$12))</f>
        <v>0.21621621621621623</v>
      </c>
      <c r="BS13">
        <f>(($AQ$13-$AN$13)/($AN$14-$AN$13))</f>
        <v>0.31578947368421051</v>
      </c>
      <c r="BT13">
        <f>(($AN$14-$AO$13)/($AO$14-$AO$13))</f>
        <v>0.48717948717948717</v>
      </c>
      <c r="BU13">
        <f>(($AP$14-$AO$13)/($AO$14-$AO$13))</f>
        <v>0.23076923076923078</v>
      </c>
      <c r="BV13">
        <f>1-(($AQ$14-$AO$13)/($AO$14-$AO$13))</f>
        <v>0.25641025641025639</v>
      </c>
      <c r="BW13">
        <f>(($AN$13-$AP$13)/($AP$14-$AP$13))</f>
        <v>0.22222222222222221</v>
      </c>
      <c r="BX13">
        <f>1-(($AO$13-$AP$13)/($AP$14-$AP$13))</f>
        <v>0.25</v>
      </c>
      <c r="BY13">
        <f>1-(($AQ$13-$AP$13)/($AP$14-$AP$13))</f>
        <v>0.44444444444444442</v>
      </c>
      <c r="BZ13">
        <f>1-(($AN$14-$AQ$13)/($AQ$14-$AQ$13))</f>
        <v>0.27777777777777779</v>
      </c>
      <c r="CA13">
        <f>(($AO$13-$AQ$13)/($AQ$14-$AQ$13))</f>
        <v>0.19444444444444445</v>
      </c>
      <c r="CB13">
        <f>(($AP$14-$AQ$13)/($AQ$14-$AQ$13))</f>
        <v>0.44444444444444442</v>
      </c>
    </row>
    <row r="14" spans="1:80" x14ac:dyDescent="0.25">
      <c r="A14">
        <v>13</v>
      </c>
      <c r="B14">
        <v>56.996841000000011</v>
      </c>
      <c r="C14" s="2">
        <v>1</v>
      </c>
      <c r="F14">
        <v>42.711670000000012</v>
      </c>
      <c r="G14" s="3">
        <v>3</v>
      </c>
      <c r="P14">
        <v>2</v>
      </c>
      <c r="Q14" t="str">
        <f t="shared" si="0"/>
        <v>13</v>
      </c>
      <c r="R14">
        <v>2</v>
      </c>
      <c r="X14" t="s">
        <v>294</v>
      </c>
      <c r="Y14" t="s">
        <v>265</v>
      </c>
      <c r="AF14">
        <v>4</v>
      </c>
      <c r="AN14">
        <v>436</v>
      </c>
      <c r="AO14">
        <v>456</v>
      </c>
      <c r="AP14">
        <v>426</v>
      </c>
      <c r="AQ14">
        <v>446</v>
      </c>
      <c r="AT14">
        <f>(($AO$14-$AN$14)/($AN$15-$AN$14))</f>
        <v>0.52631578947368418</v>
      </c>
      <c r="AU14">
        <f>(($AP$14-$AN$13)/($AN$14-$AN$13))</f>
        <v>0.73684210526315785</v>
      </c>
      <c r="AV14">
        <f>(($AQ$14-$AN$14)/($AN$15-$AN$14))</f>
        <v>0.26315789473684209</v>
      </c>
      <c r="AW14">
        <f>(($AN$15-$AO$14)/($AO$15-$AO$14))</f>
        <v>0.47368421052631576</v>
      </c>
      <c r="AX14">
        <f>(($AP$15-$AO$14)/($AO$15-$AO$14))</f>
        <v>0.23684210526315788</v>
      </c>
      <c r="AY14">
        <f>(($AQ$15-$AO$14)/($AO$15-$AO$14))</f>
        <v>0.78947368421052633</v>
      </c>
      <c r="AZ14">
        <f>(($AN$14-$AP$14)/($AP$15-$AP$14))</f>
        <v>0.25641025641025639</v>
      </c>
      <c r="BA14">
        <f>(($AO$14-$AP$14)/($AP$15-$AP$14))</f>
        <v>0.76923076923076927</v>
      </c>
      <c r="BB14">
        <f>(($AQ$14-$AP$14)/($AP$15-$AP$14))</f>
        <v>0.51282051282051277</v>
      </c>
      <c r="BC14">
        <f>(($AN$15-$AQ$14)/($AQ$15-$AQ$14))</f>
        <v>0.7</v>
      </c>
      <c r="BD14">
        <f>(($AO$14-$AQ$14)/($AQ$15-$AQ$14))</f>
        <v>0.25</v>
      </c>
      <c r="BE14">
        <f>(($AP$15-$AQ$14)/($AQ$15-$AQ$14))</f>
        <v>0.47499999999999998</v>
      </c>
      <c r="BG14">
        <v>2</v>
      </c>
      <c r="BH14">
        <v>94</v>
      </c>
      <c r="BI14">
        <f>($BH$18-$BH$15)/200</f>
        <v>0.13</v>
      </c>
      <c r="BQ14">
        <f>1-(($AO$14-$AN$14)/($AN$15-$AN$14))</f>
        <v>0.47368421052631582</v>
      </c>
      <c r="BR14">
        <f>1-(($AP$14-$AN$13)/($AN$14-$AN$13))</f>
        <v>0.26315789473684215</v>
      </c>
      <c r="BS14">
        <f>(($AQ$14-$AN$14)/($AN$15-$AN$14))</f>
        <v>0.26315789473684209</v>
      </c>
      <c r="BT14">
        <f>(($AN$15-$AO$14)/($AO$15-$AO$14))</f>
        <v>0.47368421052631576</v>
      </c>
      <c r="BU14">
        <f>(($AP$15-$AO$14)/($AO$15-$AO$14))</f>
        <v>0.23684210526315788</v>
      </c>
      <c r="BV14">
        <f>1-(($AQ$15-$AO$14)/($AO$15-$AO$14))</f>
        <v>0.21052631578947367</v>
      </c>
      <c r="BW14">
        <f>(($AN$14-$AP$14)/($AP$15-$AP$14))</f>
        <v>0.25641025641025639</v>
      </c>
      <c r="BX14">
        <f>1-(($AO$14-$AP$14)/($AP$15-$AP$14))</f>
        <v>0.23076923076923073</v>
      </c>
      <c r="BY14">
        <f>1-(($AQ$14-$AP$14)/($AP$15-$AP$14))</f>
        <v>0.48717948717948723</v>
      </c>
      <c r="BZ14">
        <f>1-(($AN$15-$AQ$14)/($AQ$15-$AQ$14))</f>
        <v>0.30000000000000004</v>
      </c>
      <c r="CA14">
        <f>(($AO$14-$AQ$14)/($AQ$15-$AQ$14))</f>
        <v>0.25</v>
      </c>
      <c r="CB14">
        <f>(($AP$15-$AQ$14)/($AQ$15-$AQ$14))</f>
        <v>0.47499999999999998</v>
      </c>
    </row>
    <row r="15" spans="1:80" x14ac:dyDescent="0.25">
      <c r="A15">
        <v>14</v>
      </c>
      <c r="B15">
        <v>56.996841000000011</v>
      </c>
      <c r="C15" s="2">
        <v>1</v>
      </c>
      <c r="F15">
        <v>42.711670000000012</v>
      </c>
      <c r="G15" s="3">
        <v>3</v>
      </c>
      <c r="P15">
        <v>2</v>
      </c>
      <c r="Q15" t="str">
        <f t="shared" si="0"/>
        <v>13</v>
      </c>
      <c r="R15">
        <v>3</v>
      </c>
      <c r="X15" t="s">
        <v>294</v>
      </c>
      <c r="Y15" t="s">
        <v>266</v>
      </c>
      <c r="AB15" t="s">
        <v>294</v>
      </c>
      <c r="AC15" t="str">
        <f>CONCATENATE($R15,$R16,$R17,$R18)</f>
        <v>3142</v>
      </c>
      <c r="AF15" t="s">
        <v>257</v>
      </c>
      <c r="AN15">
        <v>474</v>
      </c>
      <c r="AO15">
        <v>494</v>
      </c>
      <c r="AP15">
        <v>465</v>
      </c>
      <c r="AQ15">
        <v>486</v>
      </c>
      <c r="AT15">
        <f>(($AO$15-$AN$15)/($AN$16-$AN$15))</f>
        <v>0.52631578947368418</v>
      </c>
      <c r="AU15">
        <f>(($AP$15-$AN$14)/($AN$15-$AN$14))</f>
        <v>0.76315789473684215</v>
      </c>
      <c r="AV15">
        <f>(($AQ$15-$AN$15)/($AN$16-$AN$15))</f>
        <v>0.31578947368421051</v>
      </c>
      <c r="AZ15">
        <f>(($AN$15-$AP$15)/($AP$16-$AP$15))</f>
        <v>0.23076923076923078</v>
      </c>
      <c r="BA15">
        <f>(($AO$15-$AP$15)/($AP$16-$AP$15))</f>
        <v>0.74358974358974361</v>
      </c>
      <c r="BB15">
        <f>(($AQ$15-$AP$15)/($AP$16-$AP$15))</f>
        <v>0.53846153846153844</v>
      </c>
      <c r="BC15">
        <f>(($AN$16-$AQ$15)/($AQ$16-$AQ$15))</f>
        <v>0.66666666666666663</v>
      </c>
      <c r="BD15">
        <f>(($AO$15-$AQ$15)/($AQ$16-$AQ$15))</f>
        <v>0.20512820512820512</v>
      </c>
      <c r="BE15">
        <f>(($AP$16-$AQ$15)/($AQ$16-$AQ$15))</f>
        <v>0.46153846153846156</v>
      </c>
      <c r="BG15">
        <v>3</v>
      </c>
      <c r="BH15">
        <v>102</v>
      </c>
      <c r="BI15">
        <f>($BH$19-$BH$16)/200</f>
        <v>0.13500000000000001</v>
      </c>
      <c r="BQ15">
        <f>1-(($AO$15-$AN$15)/($AN$16-$AN$15))</f>
        <v>0.47368421052631582</v>
      </c>
      <c r="BR15">
        <f>1-(($AP$15-$AN$14)/($AN$15-$AN$14))</f>
        <v>0.23684210526315785</v>
      </c>
      <c r="BS15">
        <f>(($AQ$15-$AN$15)/($AN$16-$AN$15))</f>
        <v>0.31578947368421051</v>
      </c>
      <c r="BW15">
        <f>(($AN$15-$AP$15)/($AP$16-$AP$15))</f>
        <v>0.23076923076923078</v>
      </c>
      <c r="BX15">
        <f>1-(($AO$15-$AP$15)/($AP$16-$AP$15))</f>
        <v>0.25641025641025639</v>
      </c>
      <c r="BY15">
        <f>1-(($AQ$15-$AP$15)/($AP$16-$AP$15))</f>
        <v>0.46153846153846156</v>
      </c>
      <c r="BZ15">
        <f>1-(($AN$16-$AQ$15)/($AQ$16-$AQ$15))</f>
        <v>0.33333333333333337</v>
      </c>
      <c r="CA15">
        <f>(($AO$15-$AQ$15)/($AQ$16-$AQ$15))</f>
        <v>0.20512820512820512</v>
      </c>
      <c r="CB15">
        <f>(($AP$16-$AQ$15)/($AQ$16-$AQ$15))</f>
        <v>0.46153846153846156</v>
      </c>
    </row>
    <row r="16" spans="1:80" x14ac:dyDescent="0.25">
      <c r="A16">
        <v>15</v>
      </c>
      <c r="B16">
        <v>56.996841000000011</v>
      </c>
      <c r="C16" s="2">
        <v>1</v>
      </c>
      <c r="F16">
        <v>42.711670000000012</v>
      </c>
      <c r="G16" s="3">
        <v>3</v>
      </c>
      <c r="P16">
        <v>2</v>
      </c>
      <c r="Q16" t="str">
        <f t="shared" si="0"/>
        <v>13</v>
      </c>
      <c r="R16">
        <v>1</v>
      </c>
      <c r="X16" t="s">
        <v>294</v>
      </c>
      <c r="Y16" t="s">
        <v>263</v>
      </c>
      <c r="AF16">
        <v>0.33333333333333331</v>
      </c>
      <c r="AN16">
        <v>512</v>
      </c>
      <c r="AO16">
        <v>550</v>
      </c>
      <c r="AP16">
        <v>504</v>
      </c>
      <c r="AQ16">
        <v>525</v>
      </c>
      <c r="AU16">
        <f>(($AP$16-$AN$15)/($AN$16-$AN$15))</f>
        <v>0.78947368421052633</v>
      </c>
      <c r="BG16">
        <v>1</v>
      </c>
      <c r="BH16">
        <v>109</v>
      </c>
      <c r="BI16">
        <f>($BH$20-$BH$17)/200</f>
        <v>0.125</v>
      </c>
      <c r="BR16">
        <f>1-(($AP$16-$AN$15)/($AN$16-$AN$15))</f>
        <v>0.21052631578947367</v>
      </c>
    </row>
    <row r="17" spans="1:80" x14ac:dyDescent="0.25">
      <c r="A17">
        <v>16</v>
      </c>
      <c r="B17">
        <v>56.996841000000011</v>
      </c>
      <c r="C17" s="2">
        <v>1</v>
      </c>
      <c r="F17">
        <v>42.711670000000012</v>
      </c>
      <c r="G17" s="3">
        <v>3</v>
      </c>
      <c r="H17">
        <v>48.928349000000011</v>
      </c>
      <c r="I17" s="4">
        <v>4</v>
      </c>
      <c r="P17">
        <v>3</v>
      </c>
      <c r="Q17" t="str">
        <f t="shared" si="0"/>
        <v>134</v>
      </c>
      <c r="R17">
        <v>4</v>
      </c>
      <c r="X17" t="s">
        <v>294</v>
      </c>
      <c r="Y17" t="s">
        <v>264</v>
      </c>
      <c r="AF17" t="s">
        <v>258</v>
      </c>
      <c r="AN17">
        <v>530</v>
      </c>
      <c r="AO17">
        <v>584</v>
      </c>
      <c r="AP17">
        <v>535</v>
      </c>
      <c r="AQ17">
        <v>559</v>
      </c>
      <c r="BG17">
        <v>4</v>
      </c>
      <c r="BH17">
        <v>119</v>
      </c>
      <c r="BI17">
        <f>($BH$21-$BH$18)/200</f>
        <v>0.125</v>
      </c>
    </row>
    <row r="18" spans="1:80" x14ac:dyDescent="0.25">
      <c r="A18">
        <v>17</v>
      </c>
      <c r="B18">
        <v>56.996841000000011</v>
      </c>
      <c r="C18" s="2">
        <v>1</v>
      </c>
      <c r="F18">
        <v>42.711670000000012</v>
      </c>
      <c r="G18" s="3">
        <v>3</v>
      </c>
      <c r="H18">
        <v>48.928349000000011</v>
      </c>
      <c r="I18" s="4">
        <v>4</v>
      </c>
      <c r="P18">
        <v>3</v>
      </c>
      <c r="Q18" t="str">
        <f t="shared" si="0"/>
        <v>134</v>
      </c>
      <c r="R18">
        <v>2</v>
      </c>
      <c r="X18" t="s">
        <v>294</v>
      </c>
      <c r="Y18" t="s">
        <v>265</v>
      </c>
      <c r="AF18">
        <v>0.66666666666666663</v>
      </c>
      <c r="AN18">
        <v>566</v>
      </c>
      <c r="AO18">
        <v>619</v>
      </c>
      <c r="AP18">
        <v>580</v>
      </c>
      <c r="AQ18">
        <v>599</v>
      </c>
      <c r="BG18">
        <v>2</v>
      </c>
      <c r="BH18">
        <v>128</v>
      </c>
      <c r="BI18">
        <f>($BH$22-$BH$19)/200</f>
        <v>0.13</v>
      </c>
    </row>
    <row r="19" spans="1:80" x14ac:dyDescent="0.25">
      <c r="A19">
        <v>18</v>
      </c>
      <c r="B19">
        <v>56.996841000000011</v>
      </c>
      <c r="C19" s="2">
        <v>1</v>
      </c>
      <c r="F19">
        <v>42.711670000000012</v>
      </c>
      <c r="G19" s="3">
        <v>3</v>
      </c>
      <c r="H19">
        <v>48.928349000000011</v>
      </c>
      <c r="I19" s="4">
        <v>4</v>
      </c>
      <c r="P19">
        <v>3</v>
      </c>
      <c r="Q19" t="str">
        <f t="shared" si="0"/>
        <v>134</v>
      </c>
      <c r="R19">
        <v>3</v>
      </c>
      <c r="X19" t="s">
        <v>294</v>
      </c>
      <c r="Y19" t="s">
        <v>266</v>
      </c>
      <c r="AB19" t="s">
        <v>294</v>
      </c>
      <c r="AC19" t="str">
        <f>CONCATENATE($R19,$R20,$R21,$R22)</f>
        <v>3142</v>
      </c>
      <c r="AF19" t="s">
        <v>259</v>
      </c>
      <c r="AG19" t="s">
        <v>260</v>
      </c>
      <c r="AN19">
        <v>599</v>
      </c>
      <c r="AO19">
        <v>654</v>
      </c>
      <c r="AP19">
        <v>617</v>
      </c>
      <c r="AQ19">
        <v>636</v>
      </c>
      <c r="AT19">
        <f>(($AO$16-$AN$17)/($AN$18-$AN$17))</f>
        <v>0.55555555555555558</v>
      </c>
      <c r="AU19">
        <f>(($AP$17-$AN$17)/($AN$18-$AN$17))</f>
        <v>0.1388888888888889</v>
      </c>
      <c r="AV19">
        <f>(($AQ$17-$AN$17)/($AN$18-$AN$17))</f>
        <v>0.80555555555555558</v>
      </c>
      <c r="AW19">
        <f>(($AN$18-$AO$16)/($AO$17-$AO$16))</f>
        <v>0.47058823529411764</v>
      </c>
      <c r="AX19">
        <f>(($AP$18-$AO$16)/($AO$17-$AO$16))</f>
        <v>0.88235294117647056</v>
      </c>
      <c r="AY19">
        <f>(($AQ$17-$AO$16)/($AO$17-$AO$16))</f>
        <v>0.26470588235294118</v>
      </c>
      <c r="AZ19">
        <f>(($AN$18-$AP$17)/($AP$18-$AP$17))</f>
        <v>0.68888888888888888</v>
      </c>
      <c r="BA19">
        <f>(($AO$16-$AP$17)/($AP$18-$AP$17))</f>
        <v>0.33333333333333331</v>
      </c>
      <c r="BB19">
        <f>(($AQ$17-$AP$17)/($AP$18-$AP$17))</f>
        <v>0.53333333333333333</v>
      </c>
      <c r="BC19">
        <f>(($AN$18-$AQ$17)/($AQ$18-$AQ$17))</f>
        <v>0.17499999999999999</v>
      </c>
      <c r="BD19">
        <f>(($AO$17-$AQ$17)/($AQ$18-$AQ$17))</f>
        <v>0.625</v>
      </c>
      <c r="BE19">
        <f>(($AP$18-$AQ$17)/($AQ$18-$AQ$17))</f>
        <v>0.52500000000000002</v>
      </c>
      <c r="BG19">
        <v>3</v>
      </c>
      <c r="BH19">
        <v>136</v>
      </c>
      <c r="BI19">
        <f>($BH$23-$BH$20)/200</f>
        <v>0.125</v>
      </c>
      <c r="BQ19">
        <f>1-(($AO$16-$AN$17)/($AN$18-$AN$17))</f>
        <v>0.44444444444444442</v>
      </c>
      <c r="BR19">
        <f>(($AP$17-$AN$17)/($AN$18-$AN$17))</f>
        <v>0.1388888888888889</v>
      </c>
      <c r="BS19">
        <f>1-(($AQ$17-$AN$17)/($AN$18-$AN$17))</f>
        <v>0.19444444444444442</v>
      </c>
      <c r="BT19">
        <f>(($AN$18-$AO$16)/($AO$17-$AO$16))</f>
        <v>0.47058823529411764</v>
      </c>
      <c r="BU19">
        <f>1-(($AP$18-$AO$16)/($AO$17-$AO$16))</f>
        <v>0.11764705882352944</v>
      </c>
      <c r="BV19">
        <f>(($AQ$17-$AO$16)/($AO$17-$AO$16))</f>
        <v>0.26470588235294118</v>
      </c>
      <c r="BW19">
        <f>1-(($AN$18-$AP$17)/($AP$18-$AP$17))</f>
        <v>0.31111111111111112</v>
      </c>
      <c r="BX19">
        <f>(($AO$16-$AP$17)/($AP$18-$AP$17))</f>
        <v>0.33333333333333331</v>
      </c>
      <c r="BY19">
        <f>1-(($AQ$17-$AP$17)/($AP$18-$AP$17))</f>
        <v>0.46666666666666667</v>
      </c>
      <c r="BZ19">
        <f>(($AN$18-$AQ$17)/($AQ$18-$AQ$17))</f>
        <v>0.17499999999999999</v>
      </c>
      <c r="CA19">
        <f>1-(($AO$17-$AQ$17)/($AQ$18-$AQ$17))</f>
        <v>0.375</v>
      </c>
      <c r="CB19">
        <f>1-(($AP$18-$AQ$17)/($AQ$18-$AQ$17))</f>
        <v>0.47499999999999998</v>
      </c>
    </row>
    <row r="20" spans="1:80" x14ac:dyDescent="0.25">
      <c r="A20">
        <v>19</v>
      </c>
      <c r="B20">
        <v>56.996841000000011</v>
      </c>
      <c r="C20" s="2">
        <v>1</v>
      </c>
      <c r="F20">
        <v>42.711670000000012</v>
      </c>
      <c r="G20" s="3">
        <v>3</v>
      </c>
      <c r="H20">
        <v>48.928349000000011</v>
      </c>
      <c r="I20" s="4">
        <v>4</v>
      </c>
      <c r="P20">
        <v>3</v>
      </c>
      <c r="Q20" t="str">
        <f t="shared" si="0"/>
        <v>134</v>
      </c>
      <c r="R20">
        <v>1</v>
      </c>
      <c r="X20" t="s">
        <v>294</v>
      </c>
      <c r="Y20" t="s">
        <v>263</v>
      </c>
      <c r="AF20">
        <v>0</v>
      </c>
      <c r="AG20">
        <v>0</v>
      </c>
      <c r="AN20">
        <v>637</v>
      </c>
      <c r="AO20">
        <v>701</v>
      </c>
      <c r="AP20">
        <v>660</v>
      </c>
      <c r="AQ20">
        <v>673</v>
      </c>
      <c r="AT20">
        <f>(($AO$17-$AN$18)/($AN$19-$AN$18))</f>
        <v>0.54545454545454541</v>
      </c>
      <c r="AU20">
        <f>(($AP$18-$AN$18)/($AN$19-$AN$18))</f>
        <v>0.42424242424242425</v>
      </c>
      <c r="AV20">
        <f>(($AQ$18-$AN$19)/($AN$20-$AN$19))</f>
        <v>0</v>
      </c>
      <c r="AW20">
        <f>(($AN$19-$AO$17)/($AO$18-$AO$17))</f>
        <v>0.42857142857142855</v>
      </c>
      <c r="AX20">
        <f>(($AP$19-$AO$17)/($AO$18-$AO$17))</f>
        <v>0.94285714285714284</v>
      </c>
      <c r="AY20">
        <f>(($AQ$18-$AO$17)/($AO$18-$AO$17))</f>
        <v>0.42857142857142855</v>
      </c>
      <c r="AZ20">
        <f>(($AN$19-$AP$18)/($AP$19-$AP$18))</f>
        <v>0.51351351351351349</v>
      </c>
      <c r="BA20">
        <f>(($AO$17-$AP$18)/($AP$19-$AP$18))</f>
        <v>0.10810810810810811</v>
      </c>
      <c r="BB20">
        <f>(($AQ$18-$AP$18)/($AP$19-$AP$18))</f>
        <v>0.51351351351351349</v>
      </c>
      <c r="BC20">
        <f>(($AN$19-$AQ$18)/($AQ$19-$AQ$18))</f>
        <v>0</v>
      </c>
      <c r="BD20">
        <f>(($AO$18-$AQ$18)/($AQ$19-$AQ$18))</f>
        <v>0.54054054054054057</v>
      </c>
      <c r="BE20">
        <f>(($AP$19-$AQ$18)/($AQ$19-$AQ$18))</f>
        <v>0.48648648648648651</v>
      </c>
      <c r="BG20">
        <v>1</v>
      </c>
      <c r="BH20">
        <v>144</v>
      </c>
      <c r="BI20">
        <f>($BH$24-$BH$21)/200</f>
        <v>0.13500000000000001</v>
      </c>
      <c r="BQ20">
        <f>1-(($AO$17-$AN$18)/($AN$19-$AN$18))</f>
        <v>0.45454545454545459</v>
      </c>
      <c r="BR20">
        <f>(($AP$18-$AN$18)/($AN$19-$AN$18))</f>
        <v>0.42424242424242425</v>
      </c>
      <c r="BS20">
        <f>(($AQ$18-$AN$19)/($AN$20-$AN$19))</f>
        <v>0</v>
      </c>
      <c r="BT20">
        <f>(($AN$19-$AO$17)/($AO$18-$AO$17))</f>
        <v>0.42857142857142855</v>
      </c>
      <c r="BU20">
        <f>1-(($AP$19-$AO$17)/($AO$18-$AO$17))</f>
        <v>5.7142857142857162E-2</v>
      </c>
      <c r="BV20">
        <f>(($AQ$18-$AO$17)/($AO$18-$AO$17))</f>
        <v>0.42857142857142855</v>
      </c>
      <c r="BW20">
        <f>1-(($AN$19-$AP$18)/($AP$19-$AP$18))</f>
        <v>0.48648648648648651</v>
      </c>
      <c r="BX20">
        <f>(($AO$17-$AP$18)/($AP$19-$AP$18))</f>
        <v>0.10810810810810811</v>
      </c>
      <c r="BY20">
        <f>1-(($AQ$18-$AP$18)/($AP$19-$AP$18))</f>
        <v>0.48648648648648651</v>
      </c>
      <c r="BZ20">
        <f>(($AN$19-$AQ$18)/($AQ$19-$AQ$18))</f>
        <v>0</v>
      </c>
      <c r="CA20">
        <f>1-(($AO$18-$AQ$18)/($AQ$19-$AQ$18))</f>
        <v>0.45945945945945943</v>
      </c>
      <c r="CB20">
        <f>(($AP$19-$AQ$18)/($AQ$19-$AQ$18))</f>
        <v>0.48648648648648651</v>
      </c>
    </row>
    <row r="21" spans="1:80" x14ac:dyDescent="0.25">
      <c r="A21">
        <v>20</v>
      </c>
      <c r="B21">
        <v>56.996841000000011</v>
      </c>
      <c r="C21" s="2">
        <v>1</v>
      </c>
      <c r="F21">
        <v>42.711670000000012</v>
      </c>
      <c r="G21" s="3">
        <v>3</v>
      </c>
      <c r="H21">
        <v>48.928349000000011</v>
      </c>
      <c r="I21" s="4">
        <v>4</v>
      </c>
      <c r="P21">
        <v>3</v>
      </c>
      <c r="Q21" t="str">
        <f t="shared" si="0"/>
        <v>134</v>
      </c>
      <c r="R21">
        <v>4</v>
      </c>
      <c r="X21" t="s">
        <v>294</v>
      </c>
      <c r="Y21" t="s">
        <v>264</v>
      </c>
      <c r="AF21">
        <v>17.241379310344829</v>
      </c>
      <c r="AG21">
        <v>5</v>
      </c>
      <c r="AN21">
        <v>679</v>
      </c>
      <c r="AO21">
        <v>748</v>
      </c>
      <c r="AP21">
        <v>700</v>
      </c>
      <c r="AQ21">
        <v>710</v>
      </c>
      <c r="AT21">
        <f>(($AO$18-$AN$19)/($AN$20-$AN$19))</f>
        <v>0.52631578947368418</v>
      </c>
      <c r="AU21">
        <f>(($AP$19-$AN$19)/($AN$20-$AN$19))</f>
        <v>0.47368421052631576</v>
      </c>
      <c r="AV21">
        <f>(($AQ$19-$AN$19)/($AN$20-$AN$19))</f>
        <v>0.97368421052631582</v>
      </c>
      <c r="AW21">
        <f>(($AN$20-$AO$18)/($AO$19-$AO$18))</f>
        <v>0.51428571428571423</v>
      </c>
      <c r="AX21">
        <f>(($AP$20-$AO$19)/($AO$20-$AO$19))</f>
        <v>0.1276595744680851</v>
      </c>
      <c r="AY21">
        <f>(($AQ$19-$AO$18)/($AO$19-$AO$18))</f>
        <v>0.48571428571428571</v>
      </c>
      <c r="AZ21">
        <f>(($AN$20-$AP$19)/($AP$20-$AP$19))</f>
        <v>0.46511627906976744</v>
      </c>
      <c r="BA21">
        <f>(($AO$18-$AP$19)/($AP$20-$AP$19))</f>
        <v>4.6511627906976744E-2</v>
      </c>
      <c r="BB21">
        <f>(($AQ$19-$AP$19)/($AP$20-$AP$19))</f>
        <v>0.44186046511627908</v>
      </c>
      <c r="BC21">
        <f>(($AN$20-$AQ$19)/($AQ$20-$AQ$19))</f>
        <v>2.7027027027027029E-2</v>
      </c>
      <c r="BD21">
        <f>(($AO$19-$AQ$19)/($AQ$20-$AQ$19))</f>
        <v>0.48648648648648651</v>
      </c>
      <c r="BE21">
        <f>(($AP$20-$AQ$19)/($AQ$20-$AQ$19))</f>
        <v>0.64864864864864868</v>
      </c>
      <c r="BG21">
        <v>4</v>
      </c>
      <c r="BH21">
        <v>153</v>
      </c>
      <c r="BI21">
        <f>($BH$25-$BH$22)/200</f>
        <v>0.13</v>
      </c>
      <c r="BQ21">
        <f>1-(($AO$18-$AN$19)/($AN$20-$AN$19))</f>
        <v>0.47368421052631582</v>
      </c>
      <c r="BR21">
        <f>(($AP$19-$AN$19)/($AN$20-$AN$19))</f>
        <v>0.47368421052631576</v>
      </c>
      <c r="BS21">
        <f>1-(($AQ$19-$AN$19)/($AN$20-$AN$19))</f>
        <v>2.6315789473684181E-2</v>
      </c>
      <c r="BT21">
        <f>1-(($AN$20-$AO$18)/($AO$19-$AO$18))</f>
        <v>0.48571428571428577</v>
      </c>
      <c r="BU21">
        <f>(($AP$20-$AO$19)/($AO$20-$AO$19))</f>
        <v>0.1276595744680851</v>
      </c>
      <c r="BV21">
        <f>(($AQ$19-$AO$18)/($AO$19-$AO$18))</f>
        <v>0.48571428571428571</v>
      </c>
      <c r="BW21">
        <f>(($AN$20-$AP$19)/($AP$20-$AP$19))</f>
        <v>0.46511627906976744</v>
      </c>
      <c r="BX21">
        <f>(($AO$18-$AP$19)/($AP$20-$AP$19))</f>
        <v>4.6511627906976744E-2</v>
      </c>
      <c r="BY21">
        <f>(($AQ$19-$AP$19)/($AP$20-$AP$19))</f>
        <v>0.44186046511627908</v>
      </c>
      <c r="BZ21">
        <f>(($AN$20-$AQ$19)/($AQ$20-$AQ$19))</f>
        <v>2.7027027027027029E-2</v>
      </c>
      <c r="CA21">
        <f>(($AO$19-$AQ$19)/($AQ$20-$AQ$19))</f>
        <v>0.48648648648648651</v>
      </c>
      <c r="CB21">
        <f>1-(($AP$20-$AQ$19)/($AQ$20-$AQ$19))</f>
        <v>0.35135135135135132</v>
      </c>
    </row>
    <row r="22" spans="1:80" x14ac:dyDescent="0.25">
      <c r="A22">
        <v>21</v>
      </c>
      <c r="B22">
        <v>56.996841000000011</v>
      </c>
      <c r="C22" s="2">
        <v>1</v>
      </c>
      <c r="F22">
        <v>42.711670000000012</v>
      </c>
      <c r="G22" s="3">
        <v>3</v>
      </c>
      <c r="H22">
        <v>48.928349000000011</v>
      </c>
      <c r="I22" s="4">
        <v>4</v>
      </c>
      <c r="P22">
        <v>3</v>
      </c>
      <c r="Q22" t="str">
        <f t="shared" si="0"/>
        <v>134</v>
      </c>
      <c r="R22">
        <v>2</v>
      </c>
      <c r="X22" t="s">
        <v>294</v>
      </c>
      <c r="Y22" t="s">
        <v>265</v>
      </c>
      <c r="AF22">
        <v>3.5714285714285712</v>
      </c>
      <c r="AG22">
        <v>1</v>
      </c>
      <c r="AN22">
        <v>724</v>
      </c>
      <c r="AO22">
        <v>784</v>
      </c>
      <c r="AP22">
        <v>730</v>
      </c>
      <c r="AQ22">
        <v>743</v>
      </c>
      <c r="AT22">
        <f>(($AO$19-$AN$20)/($AN$21-$AN$20))</f>
        <v>0.40476190476190477</v>
      </c>
      <c r="AU22">
        <f>(($AP$20-$AN$20)/($AN$21-$AN$20))</f>
        <v>0.54761904761904767</v>
      </c>
      <c r="AV22">
        <f>(($AQ$20-$AN$20)/($AN$21-$AN$20))</f>
        <v>0.8571428571428571</v>
      </c>
      <c r="AW22">
        <f>(($AN$21-$AO$19)/($AO$20-$AO$19))</f>
        <v>0.53191489361702127</v>
      </c>
      <c r="AX22">
        <f>(($AP$21-$AO$19)/($AO$20-$AO$19))</f>
        <v>0.97872340425531912</v>
      </c>
      <c r="AY22">
        <f>(($AQ$20-$AO$19)/($AO$20-$AO$19))</f>
        <v>0.40425531914893614</v>
      </c>
      <c r="AZ22">
        <f>(($AN$21-$AP$20)/($AP$21-$AP$20))</f>
        <v>0.47499999999999998</v>
      </c>
      <c r="BA22">
        <f>(($AO$19-$AP$19)/($AP$20-$AP$19))</f>
        <v>0.86046511627906974</v>
      </c>
      <c r="BB22">
        <f>(($AQ$20-$AP$20)/($AP$21-$AP$20))</f>
        <v>0.32500000000000001</v>
      </c>
      <c r="BC22">
        <f>(($AN$21-$AQ$20)/($AQ$21-$AQ$20))</f>
        <v>0.16216216216216217</v>
      </c>
      <c r="BD22">
        <f>(($AO$20-$AQ$20)/($AQ$21-$AQ$20))</f>
        <v>0.7567567567567568</v>
      </c>
      <c r="BE22">
        <f>(($AP$21-$AQ$20)/($AQ$21-$AQ$20))</f>
        <v>0.72972972972972971</v>
      </c>
      <c r="BG22">
        <v>2</v>
      </c>
      <c r="BH22">
        <v>162</v>
      </c>
      <c r="BI22">
        <f>($BH$26-$BH$23)/200</f>
        <v>0.14000000000000001</v>
      </c>
      <c r="BQ22">
        <f>(($AO$19-$AN$20)/($AN$21-$AN$20))</f>
        <v>0.40476190476190477</v>
      </c>
      <c r="BR22">
        <f>1-(($AP$20-$AN$20)/($AN$21-$AN$20))</f>
        <v>0.45238095238095233</v>
      </c>
      <c r="BS22">
        <f>1-(($AQ$20-$AN$20)/($AN$21-$AN$20))</f>
        <v>0.1428571428571429</v>
      </c>
      <c r="BT22">
        <f>1-(($AN$21-$AO$19)/($AO$20-$AO$19))</f>
        <v>0.46808510638297873</v>
      </c>
      <c r="BU22">
        <f>1-(($AP$21-$AO$19)/($AO$20-$AO$19))</f>
        <v>2.1276595744680882E-2</v>
      </c>
      <c r="BV22">
        <f>(($AQ$20-$AO$19)/($AO$20-$AO$19))</f>
        <v>0.40425531914893614</v>
      </c>
      <c r="BW22">
        <f>(($AN$21-$AP$20)/($AP$21-$AP$20))</f>
        <v>0.47499999999999998</v>
      </c>
      <c r="BX22">
        <f>1-(($AO$19-$AP$19)/($AP$20-$AP$19))</f>
        <v>0.13953488372093026</v>
      </c>
      <c r="BY22">
        <f>(($AQ$20-$AP$20)/($AP$21-$AP$20))</f>
        <v>0.32500000000000001</v>
      </c>
      <c r="BZ22">
        <f>(($AN$21-$AQ$20)/($AQ$21-$AQ$20))</f>
        <v>0.16216216216216217</v>
      </c>
      <c r="CA22">
        <f>1-(($AO$20-$AQ$20)/($AQ$21-$AQ$20))</f>
        <v>0.2432432432432432</v>
      </c>
      <c r="CB22">
        <f>1-(($AP$21-$AQ$20)/($AQ$21-$AQ$20))</f>
        <v>0.27027027027027029</v>
      </c>
    </row>
    <row r="23" spans="1:80" x14ac:dyDescent="0.25">
      <c r="A23">
        <v>22</v>
      </c>
      <c r="B23">
        <v>56.996841000000011</v>
      </c>
      <c r="C23" s="2">
        <v>1</v>
      </c>
      <c r="F23">
        <v>42.711670000000012</v>
      </c>
      <c r="G23" s="3">
        <v>3</v>
      </c>
      <c r="H23">
        <v>48.928349000000011</v>
      </c>
      <c r="I23" s="4">
        <v>4</v>
      </c>
      <c r="P23">
        <v>3</v>
      </c>
      <c r="Q23" t="str">
        <f t="shared" si="0"/>
        <v>134</v>
      </c>
      <c r="R23">
        <v>3</v>
      </c>
      <c r="X23" t="s">
        <v>294</v>
      </c>
      <c r="Y23" t="s">
        <v>266</v>
      </c>
      <c r="AB23" t="s">
        <v>294</v>
      </c>
      <c r="AC23" t="str">
        <f>CONCATENATE($R23,$R24,$R25,$R26)</f>
        <v>3142</v>
      </c>
      <c r="AN23">
        <v>765</v>
      </c>
      <c r="AO23">
        <v>815</v>
      </c>
      <c r="AP23">
        <v>767</v>
      </c>
      <c r="AQ23">
        <v>789</v>
      </c>
      <c r="AT23">
        <f>(($AO$20-$AN$21)/($AN$22-$AN$21))</f>
        <v>0.48888888888888887</v>
      </c>
      <c r="AU23">
        <f>(($AP$21-$AN$21)/($AN$22-$AN$21))</f>
        <v>0.46666666666666667</v>
      </c>
      <c r="AV23">
        <f>(($AQ$21-$AN$21)/($AN$22-$AN$21))</f>
        <v>0.68888888888888888</v>
      </c>
      <c r="AW23">
        <f>(($AN$22-$AO$20)/($AO$21-$AO$20))</f>
        <v>0.48936170212765956</v>
      </c>
      <c r="AX23">
        <f>(($AP$22-$AO$20)/($AO$21-$AO$20))</f>
        <v>0.61702127659574468</v>
      </c>
      <c r="AY23">
        <f>(($AQ$21-$AO$20)/($AO$21-$AO$20))</f>
        <v>0.19148936170212766</v>
      </c>
      <c r="AZ23">
        <f>(($AN$22-$AP$21)/($AP$22-$AP$21))</f>
        <v>0.8</v>
      </c>
      <c r="BA23">
        <f>(($AO$20-$AP$21)/($AP$22-$AP$21))</f>
        <v>3.3333333333333333E-2</v>
      </c>
      <c r="BB23">
        <f>(($AQ$21-$AP$21)/($AP$22-$AP$21))</f>
        <v>0.33333333333333331</v>
      </c>
      <c r="BC23">
        <f>(($AN$22-$AQ$21)/($AQ$22-$AQ$21))</f>
        <v>0.42424242424242425</v>
      </c>
      <c r="BD23">
        <f>(($AO$21-$AQ$22)/($AQ$23-$AQ$22))</f>
        <v>0.10869565217391304</v>
      </c>
      <c r="BE23">
        <f>(($AP$22-$AQ$21)/($AQ$22-$AQ$21))</f>
        <v>0.60606060606060608</v>
      </c>
      <c r="BG23">
        <v>3</v>
      </c>
      <c r="BH23">
        <v>169</v>
      </c>
      <c r="BI23">
        <f>($BH$27-$BH$24)/200</f>
        <v>0.13</v>
      </c>
      <c r="BQ23">
        <f>(($AO$20-$AN$21)/($AN$22-$AN$21))</f>
        <v>0.48888888888888887</v>
      </c>
      <c r="BR23">
        <f>(($AP$21-$AN$21)/($AN$22-$AN$21))</f>
        <v>0.46666666666666667</v>
      </c>
      <c r="BS23">
        <f>1-(($AQ$21-$AN$21)/($AN$22-$AN$21))</f>
        <v>0.31111111111111112</v>
      </c>
      <c r="BT23">
        <f>(($AN$22-$AO$20)/($AO$21-$AO$20))</f>
        <v>0.48936170212765956</v>
      </c>
      <c r="BU23">
        <f>1-(($AP$22-$AO$20)/($AO$21-$AO$20))</f>
        <v>0.38297872340425532</v>
      </c>
      <c r="BV23">
        <f>(($AQ$21-$AO$20)/($AO$21-$AO$20))</f>
        <v>0.19148936170212766</v>
      </c>
      <c r="BW23">
        <f>1-(($AN$22-$AP$21)/($AP$22-$AP$21))</f>
        <v>0.19999999999999996</v>
      </c>
      <c r="BX23">
        <f>(($AO$20-$AP$21)/($AP$22-$AP$21))</f>
        <v>3.3333333333333333E-2</v>
      </c>
      <c r="BY23">
        <f>(($AQ$21-$AP$21)/($AP$22-$AP$21))</f>
        <v>0.33333333333333331</v>
      </c>
      <c r="BZ23">
        <f>(($AN$22-$AQ$21)/($AQ$22-$AQ$21))</f>
        <v>0.42424242424242425</v>
      </c>
      <c r="CA23">
        <f>(($AO$21-$AQ$22)/($AQ$23-$AQ$22))</f>
        <v>0.10869565217391304</v>
      </c>
      <c r="CB23">
        <f>1-(($AP$22-$AQ$21)/($AQ$22-$AQ$21))</f>
        <v>0.39393939393939392</v>
      </c>
    </row>
    <row r="24" spans="1:80" x14ac:dyDescent="0.25">
      <c r="A24">
        <v>23</v>
      </c>
      <c r="B24">
        <v>56.996841000000011</v>
      </c>
      <c r="C24" s="2">
        <v>1</v>
      </c>
      <c r="F24">
        <v>42.711670000000012</v>
      </c>
      <c r="G24" s="3">
        <v>3</v>
      </c>
      <c r="H24">
        <v>48.928349000000011</v>
      </c>
      <c r="I24" s="4">
        <v>4</v>
      </c>
      <c r="P24">
        <v>3</v>
      </c>
      <c r="Q24" t="str">
        <f t="shared" si="0"/>
        <v>134</v>
      </c>
      <c r="R24">
        <v>1</v>
      </c>
      <c r="X24" t="s">
        <v>294</v>
      </c>
      <c r="Y24" t="s">
        <v>263</v>
      </c>
      <c r="AN24">
        <v>799</v>
      </c>
      <c r="AO24">
        <v>849</v>
      </c>
      <c r="AP24">
        <v>798</v>
      </c>
      <c r="AQ24">
        <v>820</v>
      </c>
      <c r="AT24">
        <f>(($AO$21-$AN$22)/($AN$23-$AN$22))</f>
        <v>0.58536585365853655</v>
      </c>
      <c r="AU24">
        <f>(($AP$22-$AN$22)/($AN$23-$AN$22))</f>
        <v>0.14634146341463414</v>
      </c>
      <c r="AV24">
        <f>(($AQ$22-$AN$22)/($AN$23-$AN$22))</f>
        <v>0.46341463414634149</v>
      </c>
      <c r="AW24">
        <f>(($AN$23-$AO$21)/($AO$22-$AO$21))</f>
        <v>0.47222222222222221</v>
      </c>
      <c r="AX24">
        <f>(($AP$23-$AO$21)/($AO$22-$AO$21))</f>
        <v>0.52777777777777779</v>
      </c>
      <c r="AY24">
        <f>(($AQ$22-$AO$20)/($AO$21-$AO$20))</f>
        <v>0.8936170212765957</v>
      </c>
      <c r="AZ24">
        <f>(($AN$23-$AP$22)/($AP$23-$AP$22))</f>
        <v>0.94594594594594594</v>
      </c>
      <c r="BA24">
        <f>(($AO$21-$AP$22)/($AP$23-$AP$22))</f>
        <v>0.48648648648648651</v>
      </c>
      <c r="BB24">
        <f>(($AQ$22-$AP$22)/($AP$23-$AP$22))</f>
        <v>0.35135135135135137</v>
      </c>
      <c r="BC24">
        <f>(($AN$23-$AQ$22)/($AQ$23-$AQ$22))</f>
        <v>0.47826086956521741</v>
      </c>
      <c r="BD24">
        <f>(($AO$22-$AQ$22)/($AQ$23-$AQ$22))</f>
        <v>0.89130434782608692</v>
      </c>
      <c r="BE24">
        <f>(($AP$23-$AQ$22)/($AQ$23-$AQ$22))</f>
        <v>0.52173913043478259</v>
      </c>
      <c r="BG24">
        <v>1</v>
      </c>
      <c r="BH24">
        <v>180</v>
      </c>
      <c r="BI24">
        <f>($BH$28-$BH$25)/200</f>
        <v>0.13500000000000001</v>
      </c>
      <c r="BQ24">
        <f>1-(($AO$21-$AN$22)/($AN$23-$AN$22))</f>
        <v>0.41463414634146345</v>
      </c>
      <c r="BR24">
        <f>(($AP$22-$AN$22)/($AN$23-$AN$22))</f>
        <v>0.14634146341463414</v>
      </c>
      <c r="BS24">
        <f>(($AQ$22-$AN$22)/($AN$23-$AN$22))</f>
        <v>0.46341463414634149</v>
      </c>
      <c r="BT24">
        <f>(($AN$23-$AO$21)/($AO$22-$AO$21))</f>
        <v>0.47222222222222221</v>
      </c>
      <c r="BU24">
        <f>1-(($AP$23-$AO$21)/($AO$22-$AO$21))</f>
        <v>0.47222222222222221</v>
      </c>
      <c r="BV24">
        <f>1-(($AQ$22-$AO$20)/($AO$21-$AO$20))</f>
        <v>0.1063829787234043</v>
      </c>
      <c r="BW24">
        <f>1-(($AN$23-$AP$22)/($AP$23-$AP$22))</f>
        <v>5.4054054054054057E-2</v>
      </c>
      <c r="BX24">
        <f>(($AO$21-$AP$22)/($AP$23-$AP$22))</f>
        <v>0.48648648648648651</v>
      </c>
      <c r="BY24">
        <f>(($AQ$22-$AP$22)/($AP$23-$AP$22))</f>
        <v>0.35135135135135137</v>
      </c>
      <c r="BZ24">
        <f>(($AN$23-$AQ$22)/($AQ$23-$AQ$22))</f>
        <v>0.47826086956521741</v>
      </c>
      <c r="CA24">
        <f>1-(($AO$22-$AQ$22)/($AQ$23-$AQ$22))</f>
        <v>0.10869565217391308</v>
      </c>
      <c r="CB24">
        <f>1-(($AP$23-$AQ$22)/($AQ$23-$AQ$22))</f>
        <v>0.47826086956521741</v>
      </c>
    </row>
    <row r="25" spans="1:80" x14ac:dyDescent="0.25">
      <c r="A25">
        <v>24</v>
      </c>
      <c r="B25">
        <v>56.996841000000011</v>
      </c>
      <c r="C25" s="2">
        <v>1</v>
      </c>
      <c r="F25">
        <v>42.711670000000012</v>
      </c>
      <c r="G25" s="3">
        <v>3</v>
      </c>
      <c r="H25">
        <v>48.928349000000011</v>
      </c>
      <c r="I25" s="4">
        <v>4</v>
      </c>
      <c r="P25">
        <v>3</v>
      </c>
      <c r="Q25" t="str">
        <f t="shared" si="0"/>
        <v>134</v>
      </c>
      <c r="R25">
        <v>4</v>
      </c>
      <c r="X25" t="s">
        <v>294</v>
      </c>
      <c r="Y25" t="s">
        <v>264</v>
      </c>
      <c r="AN25">
        <v>833</v>
      </c>
      <c r="AO25">
        <v>879</v>
      </c>
      <c r="AP25">
        <v>840</v>
      </c>
      <c r="AQ25">
        <v>860</v>
      </c>
      <c r="AT25">
        <f>(($AO$22-$AN$23)/($AN$24-$AN$23))</f>
        <v>0.55882352941176472</v>
      </c>
      <c r="AU25">
        <f>(($AP$23-$AN$23)/($AN$24-$AN$23))</f>
        <v>5.8823529411764705E-2</v>
      </c>
      <c r="AV25">
        <f>(($AQ$23-$AN$23)/($AN$24-$AN$23))</f>
        <v>0.70588235294117652</v>
      </c>
      <c r="AW25">
        <f>(($AN$24-$AO$22)/($AO$23-$AO$22))</f>
        <v>0.4838709677419355</v>
      </c>
      <c r="AX25">
        <f>(($AP$24-$AO$22)/($AO$23-$AO$22))</f>
        <v>0.45161290322580644</v>
      </c>
      <c r="AY25">
        <f>(($AQ$23-$AO$22)/($AO$23-$AO$22))</f>
        <v>0.16129032258064516</v>
      </c>
      <c r="AZ25">
        <f>(($AN$24-$AP$24)/($AP$25-$AP$24))</f>
        <v>2.3809523809523808E-2</v>
      </c>
      <c r="BA25">
        <f>(($AO$22-$AP$23)/($AP$24-$AP$23))</f>
        <v>0.54838709677419351</v>
      </c>
      <c r="BB25">
        <f>(($AQ$23-$AP$23)/($AP$24-$AP$23))</f>
        <v>0.70967741935483875</v>
      </c>
      <c r="BC25">
        <f>(($AN$24-$AQ$23)/($AQ$24-$AQ$23))</f>
        <v>0.32258064516129031</v>
      </c>
      <c r="BD25">
        <f>(($AO$23-$AQ$23)/($AQ$24-$AQ$23))</f>
        <v>0.83870967741935487</v>
      </c>
      <c r="BE25">
        <f>(($AP$24-$AQ$23)/($AQ$24-$AQ$23))</f>
        <v>0.29032258064516131</v>
      </c>
      <c r="BG25">
        <v>4</v>
      </c>
      <c r="BH25">
        <v>188</v>
      </c>
      <c r="BI25">
        <f>($BH$29-$BH$26)/200</f>
        <v>0.14499999999999999</v>
      </c>
      <c r="BQ25">
        <f>1-(($AO$22-$AN$23)/($AN$24-$AN$23))</f>
        <v>0.44117647058823528</v>
      </c>
      <c r="BR25">
        <f>(($AP$23-$AN$23)/($AN$24-$AN$23))</f>
        <v>5.8823529411764705E-2</v>
      </c>
      <c r="BS25">
        <f>1-(($AQ$23-$AN$23)/($AN$24-$AN$23))</f>
        <v>0.29411764705882348</v>
      </c>
      <c r="BT25">
        <f>(($AN$24-$AO$22)/($AO$23-$AO$22))</f>
        <v>0.4838709677419355</v>
      </c>
      <c r="BU25">
        <f>(($AP$24-$AO$22)/($AO$23-$AO$22))</f>
        <v>0.45161290322580644</v>
      </c>
      <c r="BV25">
        <f>(($AQ$23-$AO$22)/($AO$23-$AO$22))</f>
        <v>0.16129032258064516</v>
      </c>
      <c r="BW25">
        <f>(($AN$24-$AP$24)/($AP$25-$AP$24))</f>
        <v>2.3809523809523808E-2</v>
      </c>
      <c r="BX25">
        <f>1-(($AO$22-$AP$23)/($AP$24-$AP$23))</f>
        <v>0.45161290322580649</v>
      </c>
      <c r="BY25">
        <f>1-(($AQ$23-$AP$23)/($AP$24-$AP$23))</f>
        <v>0.29032258064516125</v>
      </c>
      <c r="BZ25">
        <f>(($AN$24-$AQ$23)/($AQ$24-$AQ$23))</f>
        <v>0.32258064516129031</v>
      </c>
      <c r="CA25">
        <f>1-(($AO$23-$AQ$23)/($AQ$24-$AQ$23))</f>
        <v>0.16129032258064513</v>
      </c>
      <c r="CB25">
        <f>(($AP$24-$AQ$23)/($AQ$24-$AQ$23))</f>
        <v>0.29032258064516131</v>
      </c>
    </row>
    <row r="26" spans="1:80" x14ac:dyDescent="0.25">
      <c r="A26">
        <v>25</v>
      </c>
      <c r="B26">
        <v>56.996841000000011</v>
      </c>
      <c r="C26" s="2">
        <v>1</v>
      </c>
      <c r="F26">
        <v>42.711670000000012</v>
      </c>
      <c r="G26" s="3">
        <v>3</v>
      </c>
      <c r="H26">
        <v>48.928349000000011</v>
      </c>
      <c r="I26" s="4">
        <v>4</v>
      </c>
      <c r="P26">
        <v>3</v>
      </c>
      <c r="Q26" t="str">
        <f t="shared" si="0"/>
        <v>134</v>
      </c>
      <c r="R26">
        <v>2</v>
      </c>
      <c r="X26" t="s">
        <v>294</v>
      </c>
      <c r="Y26" t="s">
        <v>265</v>
      </c>
      <c r="AN26">
        <v>865</v>
      </c>
      <c r="AO26">
        <v>914</v>
      </c>
      <c r="AP26">
        <v>880</v>
      </c>
      <c r="AQ26">
        <v>897</v>
      </c>
      <c r="AT26">
        <f>(($AO$23-$AN$24)/($AN$25-$AN$24))</f>
        <v>0.47058823529411764</v>
      </c>
      <c r="AU26">
        <f>(($AP$24-$AN$23)/($AN$24-$AN$23))</f>
        <v>0.97058823529411764</v>
      </c>
      <c r="AV26">
        <f>(($AQ$24-$AN$24)/($AN$25-$AN$24))</f>
        <v>0.61764705882352944</v>
      </c>
      <c r="AW26">
        <f>(($AN$25-$AO$23)/($AO$24-$AO$23))</f>
        <v>0.52941176470588236</v>
      </c>
      <c r="AX26">
        <f>(($AP$25-$AO$23)/($AO$24-$AO$23))</f>
        <v>0.73529411764705888</v>
      </c>
      <c r="AY26">
        <f>(($AQ$24-$AO$23)/($AO$24-$AO$23))</f>
        <v>0.14705882352941177</v>
      </c>
      <c r="AZ26">
        <f>(($AN$25-$AP$24)/($AP$25-$AP$24))</f>
        <v>0.83333333333333337</v>
      </c>
      <c r="BA26">
        <f>(($AO$23-$AP$24)/($AP$25-$AP$24))</f>
        <v>0.40476190476190477</v>
      </c>
      <c r="BB26">
        <f>(($AQ$24-$AP$24)/($AP$25-$AP$24))</f>
        <v>0.52380952380952384</v>
      </c>
      <c r="BC26">
        <f>(($AN$25-$AQ$24)/($AQ$25-$AQ$24))</f>
        <v>0.32500000000000001</v>
      </c>
      <c r="BD26">
        <f>(($AO$24-$AQ$24)/($AQ$25-$AQ$24))</f>
        <v>0.72499999999999998</v>
      </c>
      <c r="BE26">
        <f>(($AP$25-$AQ$24)/($AQ$25-$AQ$24))</f>
        <v>0.5</v>
      </c>
      <c r="BG26">
        <v>2</v>
      </c>
      <c r="BH26">
        <v>197</v>
      </c>
      <c r="BI26">
        <f>($BH$30-$BH$27)/200</f>
        <v>0.13500000000000001</v>
      </c>
      <c r="BQ26">
        <f>(($AO$23-$AN$24)/($AN$25-$AN$24))</f>
        <v>0.47058823529411764</v>
      </c>
      <c r="BR26">
        <f>1-(($AP$24-$AN$23)/($AN$24-$AN$23))</f>
        <v>2.9411764705882359E-2</v>
      </c>
      <c r="BS26">
        <f>1-(($AQ$24-$AN$24)/($AN$25-$AN$24))</f>
        <v>0.38235294117647056</v>
      </c>
      <c r="BT26">
        <f>1-(($AN$25-$AO$23)/($AO$24-$AO$23))</f>
        <v>0.47058823529411764</v>
      </c>
      <c r="BU26">
        <f>1-(($AP$25-$AO$23)/($AO$24-$AO$23))</f>
        <v>0.26470588235294112</v>
      </c>
      <c r="BV26">
        <f>(($AQ$24-$AO$23)/($AO$24-$AO$23))</f>
        <v>0.14705882352941177</v>
      </c>
      <c r="BW26">
        <f>1-(($AN$25-$AP$24)/($AP$25-$AP$24))</f>
        <v>0.16666666666666663</v>
      </c>
      <c r="BX26">
        <f>(($AO$23-$AP$24)/($AP$25-$AP$24))</f>
        <v>0.40476190476190477</v>
      </c>
      <c r="BY26">
        <f>1-(($AQ$24-$AP$24)/($AP$25-$AP$24))</f>
        <v>0.47619047619047616</v>
      </c>
      <c r="BZ26">
        <f>(($AN$25-$AQ$24)/($AQ$25-$AQ$24))</f>
        <v>0.32500000000000001</v>
      </c>
      <c r="CA26">
        <f>1-(($AO$24-$AQ$24)/($AQ$25-$AQ$24))</f>
        <v>0.27500000000000002</v>
      </c>
      <c r="CB26">
        <f>(($AP$25-$AQ$24)/($AQ$25-$AQ$24))</f>
        <v>0.5</v>
      </c>
    </row>
    <row r="27" spans="1:80" x14ac:dyDescent="0.25">
      <c r="A27">
        <v>26</v>
      </c>
      <c r="B27">
        <v>56.996841000000011</v>
      </c>
      <c r="C27" s="2">
        <v>1</v>
      </c>
      <c r="F27">
        <v>42.56708900000001</v>
      </c>
      <c r="G27" s="3">
        <v>3</v>
      </c>
      <c r="H27">
        <v>48.928349000000011</v>
      </c>
      <c r="I27" s="4">
        <v>4</v>
      </c>
      <c r="P27">
        <v>3</v>
      </c>
      <c r="Q27" t="str">
        <f t="shared" si="0"/>
        <v>134</v>
      </c>
      <c r="R27">
        <v>3</v>
      </c>
      <c r="X27" t="s">
        <v>294</v>
      </c>
      <c r="Y27" t="s">
        <v>266</v>
      </c>
      <c r="AB27" t="s">
        <v>294</v>
      </c>
      <c r="AC27" t="str">
        <f>CONCATENATE($R27,$R28,$R29,$R30)</f>
        <v>3142</v>
      </c>
      <c r="AN27">
        <v>895</v>
      </c>
      <c r="AO27">
        <v>947</v>
      </c>
      <c r="AP27">
        <v>913</v>
      </c>
      <c r="AQ27">
        <v>932</v>
      </c>
      <c r="AT27">
        <f>(($AO$24-$AN$25)/($AN$26-$AN$25))</f>
        <v>0.5</v>
      </c>
      <c r="AU27">
        <f>(($AP$25-$AN$25)/($AN$26-$AN$25))</f>
        <v>0.21875</v>
      </c>
      <c r="AV27">
        <f>(($AQ$25-$AN$25)/($AN$26-$AN$25))</f>
        <v>0.84375</v>
      </c>
      <c r="AW27">
        <f>(($AN$26-$AO$24)/($AO$25-$AO$24))</f>
        <v>0.53333333333333333</v>
      </c>
      <c r="AX27">
        <f>(($AP$26-$AO$25)/($AO$26-$AO$25))</f>
        <v>2.8571428571428571E-2</v>
      </c>
      <c r="AY27">
        <f>(($AQ$25-$AO$24)/($AO$25-$AO$24))</f>
        <v>0.36666666666666664</v>
      </c>
      <c r="AZ27">
        <f>(($AN$26-$AP$25)/($AP$26-$AP$25))</f>
        <v>0.625</v>
      </c>
      <c r="BA27">
        <f>(($AO$24-$AP$25)/($AP$26-$AP$25))</f>
        <v>0.22500000000000001</v>
      </c>
      <c r="BB27">
        <f>(($AQ$25-$AP$25)/($AP$26-$AP$25))</f>
        <v>0.5</v>
      </c>
      <c r="BC27">
        <f>(($AN$26-$AQ$25)/($AQ$26-$AQ$25))</f>
        <v>0.13513513513513514</v>
      </c>
      <c r="BD27">
        <f>(($AO$25-$AQ$25)/($AQ$26-$AQ$25))</f>
        <v>0.51351351351351349</v>
      </c>
      <c r="BE27">
        <f>(($AP$26-$AQ$25)/($AQ$26-$AQ$25))</f>
        <v>0.54054054054054057</v>
      </c>
      <c r="BG27">
        <v>3</v>
      </c>
      <c r="BH27">
        <v>206</v>
      </c>
      <c r="BI27">
        <f>($BH$31-$BH$28)/200</f>
        <v>0.14499999999999999</v>
      </c>
      <c r="BQ27">
        <f>(($AO$24-$AN$25)/($AN$26-$AN$25))</f>
        <v>0.5</v>
      </c>
      <c r="BR27">
        <f>(($AP$25-$AN$25)/($AN$26-$AN$25))</f>
        <v>0.21875</v>
      </c>
      <c r="BS27">
        <f>1-(($AQ$25-$AN$25)/($AN$26-$AN$25))</f>
        <v>0.15625</v>
      </c>
      <c r="BT27">
        <f>1-(($AN$26-$AO$24)/($AO$25-$AO$24))</f>
        <v>0.46666666666666667</v>
      </c>
      <c r="BU27">
        <f>(($AP$26-$AO$25)/($AO$26-$AO$25))</f>
        <v>2.8571428571428571E-2</v>
      </c>
      <c r="BV27">
        <f>(($AQ$25-$AO$24)/($AO$25-$AO$24))</f>
        <v>0.36666666666666664</v>
      </c>
      <c r="BW27">
        <f>1-(($AN$26-$AP$25)/($AP$26-$AP$25))</f>
        <v>0.375</v>
      </c>
      <c r="BX27">
        <f>(($AO$24-$AP$25)/($AP$26-$AP$25))</f>
        <v>0.22500000000000001</v>
      </c>
      <c r="BY27">
        <f>(($AQ$25-$AP$25)/($AP$26-$AP$25))</f>
        <v>0.5</v>
      </c>
      <c r="BZ27">
        <f>(($AN$26-$AQ$25)/($AQ$26-$AQ$25))</f>
        <v>0.13513513513513514</v>
      </c>
      <c r="CA27">
        <f>1-(($AO$25-$AQ$25)/($AQ$26-$AQ$25))</f>
        <v>0.48648648648648651</v>
      </c>
      <c r="CB27">
        <f>1-(($AP$26-$AQ$25)/($AQ$26-$AQ$25))</f>
        <v>0.45945945945945943</v>
      </c>
    </row>
    <row r="28" spans="1:80" x14ac:dyDescent="0.25">
      <c r="A28">
        <v>27</v>
      </c>
      <c r="B28">
        <v>56.996841000000011</v>
      </c>
      <c r="C28" s="2">
        <v>1</v>
      </c>
      <c r="D28">
        <v>64.551338000000015</v>
      </c>
      <c r="E28" s="5">
        <v>2</v>
      </c>
      <c r="H28">
        <v>48.928349000000011</v>
      </c>
      <c r="I28" s="4">
        <v>4</v>
      </c>
      <c r="P28">
        <v>3</v>
      </c>
      <c r="Q28" t="str">
        <f t="shared" si="0"/>
        <v>124</v>
      </c>
      <c r="R28">
        <v>1</v>
      </c>
      <c r="X28" t="s">
        <v>294</v>
      </c>
      <c r="Y28" t="s">
        <v>263</v>
      </c>
      <c r="AN28">
        <v>929</v>
      </c>
      <c r="AO28">
        <v>982</v>
      </c>
      <c r="AP28">
        <v>947</v>
      </c>
      <c r="AQ28">
        <v>967</v>
      </c>
      <c r="AT28">
        <f>(($AO$25-$AN$26)/($AN$27-$AN$26))</f>
        <v>0.46666666666666667</v>
      </c>
      <c r="AU28">
        <f>(($AP$26-$AN$26)/($AN$27-$AN$26))</f>
        <v>0.5</v>
      </c>
      <c r="AV28">
        <f>(($AQ$26-$AN$27)/($AN$28-$AN$27))</f>
        <v>5.8823529411764705E-2</v>
      </c>
      <c r="AW28">
        <f>(($AN$27-$AO$25)/($AO$26-$AO$25))</f>
        <v>0.45714285714285713</v>
      </c>
      <c r="AX28">
        <f>(($AP$27-$AO$25)/($AO$26-$AO$25))</f>
        <v>0.97142857142857142</v>
      </c>
      <c r="AY28">
        <f>(($AQ$26-$AO$25)/($AO$26-$AO$25))</f>
        <v>0.51428571428571423</v>
      </c>
      <c r="AZ28">
        <f>(($AN$27-$AP$26)/($AP$27-$AP$26))</f>
        <v>0.45454545454545453</v>
      </c>
      <c r="BA28">
        <f>(($AO$25-$AP$25)/($AP$26-$AP$25))</f>
        <v>0.97499999999999998</v>
      </c>
      <c r="BB28">
        <f>(($AQ$26-$AP$26)/($AP$27-$AP$26))</f>
        <v>0.51515151515151514</v>
      </c>
      <c r="BC28">
        <f>(($AN$27-$AQ$25)/($AQ$26-$AQ$25))</f>
        <v>0.94594594594594594</v>
      </c>
      <c r="BD28">
        <f>(($AO$26-$AQ$26)/($AQ$27-$AQ$26))</f>
        <v>0.48571428571428571</v>
      </c>
      <c r="BE28">
        <f>(($AP$27-$AQ$26)/($AQ$27-$AQ$26))</f>
        <v>0.45714285714285713</v>
      </c>
      <c r="BG28">
        <v>1</v>
      </c>
      <c r="BH28">
        <v>215</v>
      </c>
      <c r="BI28">
        <f>($BH$32-$BH$29)/200</f>
        <v>0.13500000000000001</v>
      </c>
      <c r="BQ28">
        <f>(($AO$25-$AN$26)/($AN$27-$AN$26))</f>
        <v>0.46666666666666667</v>
      </c>
      <c r="BR28">
        <f>(($AP$26-$AN$26)/($AN$27-$AN$26))</f>
        <v>0.5</v>
      </c>
      <c r="BS28">
        <f>(($AQ$26-$AN$27)/($AN$28-$AN$27))</f>
        <v>5.8823529411764705E-2</v>
      </c>
      <c r="BT28">
        <f>(($AN$27-$AO$25)/($AO$26-$AO$25))</f>
        <v>0.45714285714285713</v>
      </c>
      <c r="BU28">
        <f>1-(($AP$27-$AO$25)/($AO$26-$AO$25))</f>
        <v>2.8571428571428581E-2</v>
      </c>
      <c r="BV28">
        <f>1-(($AQ$26-$AO$25)/($AO$26-$AO$25))</f>
        <v>0.48571428571428577</v>
      </c>
      <c r="BW28">
        <f>(($AN$27-$AP$26)/($AP$27-$AP$26))</f>
        <v>0.45454545454545453</v>
      </c>
      <c r="BX28">
        <f>1-(($AO$25-$AP$25)/($AP$26-$AP$25))</f>
        <v>2.5000000000000022E-2</v>
      </c>
      <c r="BY28">
        <f>1-(($AQ$26-$AP$26)/($AP$27-$AP$26))</f>
        <v>0.48484848484848486</v>
      </c>
      <c r="BZ28">
        <f>1-(($AN$27-$AQ$25)/($AQ$26-$AQ$25))</f>
        <v>5.4054054054054057E-2</v>
      </c>
      <c r="CA28">
        <f>(($AO$26-$AQ$26)/($AQ$27-$AQ$26))</f>
        <v>0.48571428571428571</v>
      </c>
      <c r="CB28">
        <f>(($AP$27-$AQ$26)/($AQ$27-$AQ$26))</f>
        <v>0.45714285714285713</v>
      </c>
    </row>
    <row r="29" spans="1:80" x14ac:dyDescent="0.25">
      <c r="A29">
        <v>28</v>
      </c>
      <c r="B29">
        <v>56.996841000000011</v>
      </c>
      <c r="C29" s="2">
        <v>1</v>
      </c>
      <c r="D29">
        <v>64.588963000000007</v>
      </c>
      <c r="E29" s="5">
        <v>2</v>
      </c>
      <c r="H29">
        <v>48.928349000000011</v>
      </c>
      <c r="I29" s="4">
        <v>4</v>
      </c>
      <c r="P29">
        <v>3</v>
      </c>
      <c r="Q29" t="str">
        <f t="shared" si="0"/>
        <v>124</v>
      </c>
      <c r="R29">
        <v>4</v>
      </c>
      <c r="X29" t="s">
        <v>294</v>
      </c>
      <c r="Y29" t="s">
        <v>264</v>
      </c>
      <c r="AN29">
        <v>962</v>
      </c>
      <c r="AO29">
        <v>1021</v>
      </c>
      <c r="AP29">
        <v>984</v>
      </c>
      <c r="AQ29">
        <v>1003</v>
      </c>
      <c r="AT29">
        <f>(($AO$26-$AN$27)/($AN$28-$AN$27))</f>
        <v>0.55882352941176472</v>
      </c>
      <c r="AU29">
        <f>(($AP$27-$AN$27)/($AN$28-$AN$27))</f>
        <v>0.52941176470588236</v>
      </c>
      <c r="AV29">
        <f>(($AQ$27-$AN$28)/($AN$29-$AN$28))</f>
        <v>9.0909090909090912E-2</v>
      </c>
      <c r="AW29">
        <f>(($AN$28-$AO$26)/($AO$27-$AO$26))</f>
        <v>0.45454545454545453</v>
      </c>
      <c r="AX29">
        <f>(($AP$28-$AO$27)/($AO$28-$AO$27))</f>
        <v>0</v>
      </c>
      <c r="AY29">
        <f>(($AQ$27-$AO$26)/($AO$27-$AO$26))</f>
        <v>0.54545454545454541</v>
      </c>
      <c r="AZ29">
        <f>(($AN$28-$AP$27)/($AP$28-$AP$27))</f>
        <v>0.47058823529411764</v>
      </c>
      <c r="BA29">
        <f>(($AO$26-$AP$27)/($AP$28-$AP$27))</f>
        <v>2.9411764705882353E-2</v>
      </c>
      <c r="BB29">
        <f>(($AQ$27-$AP$27)/($AP$28-$AP$27))</f>
        <v>0.55882352941176472</v>
      </c>
      <c r="BC29">
        <f>(($AN$28-$AQ$26)/($AQ$27-$AQ$26))</f>
        <v>0.91428571428571426</v>
      </c>
      <c r="BD29">
        <f>(($AO$27-$AQ$27)/($AQ$28-$AQ$27))</f>
        <v>0.42857142857142855</v>
      </c>
      <c r="BE29">
        <f>(($AP$28-$AQ$27)/($AQ$28-$AQ$27))</f>
        <v>0.42857142857142855</v>
      </c>
      <c r="BG29">
        <v>4</v>
      </c>
      <c r="BH29">
        <v>226</v>
      </c>
      <c r="BI29">
        <f>($BH$33-$BH$30)/200</f>
        <v>0.15</v>
      </c>
      <c r="BQ29">
        <f>1-(($AO$26-$AN$27)/($AN$28-$AN$27))</f>
        <v>0.44117647058823528</v>
      </c>
      <c r="BR29">
        <f>1-(($AP$27-$AN$27)/($AN$28-$AN$27))</f>
        <v>0.47058823529411764</v>
      </c>
      <c r="BS29">
        <f>(($AQ$27-$AN$28)/($AN$29-$AN$28))</f>
        <v>9.0909090909090912E-2</v>
      </c>
      <c r="BT29">
        <f>(($AN$28-$AO$26)/($AO$27-$AO$26))</f>
        <v>0.45454545454545453</v>
      </c>
      <c r="BU29">
        <f>(($AP$28-$AO$27)/($AO$28-$AO$27))</f>
        <v>0</v>
      </c>
      <c r="BV29">
        <f>1-(($AQ$27-$AO$26)/($AO$27-$AO$26))</f>
        <v>0.45454545454545459</v>
      </c>
      <c r="BW29">
        <f>(($AN$28-$AP$27)/($AP$28-$AP$27))</f>
        <v>0.47058823529411764</v>
      </c>
      <c r="BX29">
        <f>(($AO$26-$AP$27)/($AP$28-$AP$27))</f>
        <v>2.9411764705882353E-2</v>
      </c>
      <c r="BY29">
        <f>1-(($AQ$27-$AP$27)/($AP$28-$AP$27))</f>
        <v>0.44117647058823528</v>
      </c>
      <c r="BZ29">
        <f>1-(($AN$28-$AQ$26)/($AQ$27-$AQ$26))</f>
        <v>8.5714285714285743E-2</v>
      </c>
      <c r="CA29">
        <f>(($AO$27-$AQ$27)/($AQ$28-$AQ$27))</f>
        <v>0.42857142857142855</v>
      </c>
      <c r="CB29">
        <f>(($AP$28-$AQ$27)/($AQ$28-$AQ$27))</f>
        <v>0.42857142857142855</v>
      </c>
    </row>
    <row r="30" spans="1:80" x14ac:dyDescent="0.25">
      <c r="A30">
        <v>29</v>
      </c>
      <c r="B30">
        <v>56.996841000000011</v>
      </c>
      <c r="C30" s="2">
        <v>1</v>
      </c>
      <c r="D30">
        <v>64.588963000000007</v>
      </c>
      <c r="E30" s="5">
        <v>2</v>
      </c>
      <c r="H30">
        <v>48.928349000000011</v>
      </c>
      <c r="I30" s="4">
        <v>4</v>
      </c>
      <c r="P30">
        <v>3</v>
      </c>
      <c r="Q30" t="str">
        <f t="shared" si="0"/>
        <v>124</v>
      </c>
      <c r="R30">
        <v>2</v>
      </c>
      <c r="X30" t="s">
        <v>294</v>
      </c>
      <c r="Y30" t="s">
        <v>265</v>
      </c>
      <c r="AN30">
        <v>1003</v>
      </c>
      <c r="AO30">
        <v>1066</v>
      </c>
      <c r="AP30">
        <v>1022</v>
      </c>
      <c r="AQ30">
        <v>1041</v>
      </c>
      <c r="AT30">
        <f>(($AO$27-$AN$28)/($AN$29-$AN$28))</f>
        <v>0.54545454545454541</v>
      </c>
      <c r="AU30">
        <f>(($AP$28-$AN$28)/($AN$29-$AN$28))</f>
        <v>0.54545454545454541</v>
      </c>
      <c r="AV30">
        <f>(($AQ$28-$AN$29)/($AN$30-$AN$29))</f>
        <v>0.12195121951219512</v>
      </c>
      <c r="AW30">
        <f>(($AN$29-$AO$27)/($AO$28-$AO$27))</f>
        <v>0.42857142857142855</v>
      </c>
      <c r="AX30">
        <f>(($AP$29-$AO$28)/($AO$29-$AO$28))</f>
        <v>5.128205128205128E-2</v>
      </c>
      <c r="AY30">
        <f>(($AQ$28-$AO$27)/($AO$28-$AO$27))</f>
        <v>0.5714285714285714</v>
      </c>
      <c r="AZ30">
        <f>(($AN$29-$AP$28)/($AP$29-$AP$28))</f>
        <v>0.40540540540540543</v>
      </c>
      <c r="BA30">
        <f>(($AO$27-$AP$28)/($AP$29-$AP$28))</f>
        <v>0</v>
      </c>
      <c r="BB30">
        <f>(($AQ$28-$AP$28)/($AP$29-$AP$28))</f>
        <v>0.54054054054054057</v>
      </c>
      <c r="BC30">
        <f>(($AN$29-$AQ$27)/($AQ$28-$AQ$27))</f>
        <v>0.8571428571428571</v>
      </c>
      <c r="BD30">
        <f>(($AO$28-$AQ$28)/($AQ$29-$AQ$28))</f>
        <v>0.41666666666666669</v>
      </c>
      <c r="BE30">
        <f>(($AP$29-$AQ$28)/($AQ$29-$AQ$28))</f>
        <v>0.47222222222222221</v>
      </c>
      <c r="BG30">
        <v>2</v>
      </c>
      <c r="BH30">
        <v>233</v>
      </c>
      <c r="BI30">
        <f>($BH$34-$BH$31)/200</f>
        <v>0.13</v>
      </c>
      <c r="BQ30">
        <f>1-(($AO$27-$AN$28)/($AN$29-$AN$28))</f>
        <v>0.45454545454545459</v>
      </c>
      <c r="BR30">
        <f>1-(($AP$28-$AN$28)/($AN$29-$AN$28))</f>
        <v>0.45454545454545459</v>
      </c>
      <c r="BS30">
        <f>(($AQ$28-$AN$29)/($AN$30-$AN$29))</f>
        <v>0.12195121951219512</v>
      </c>
      <c r="BT30">
        <f>(($AN$29-$AO$27)/($AO$28-$AO$27))</f>
        <v>0.42857142857142855</v>
      </c>
      <c r="BU30">
        <f>(($AP$29-$AO$28)/($AO$29-$AO$28))</f>
        <v>5.128205128205128E-2</v>
      </c>
      <c r="BV30">
        <f>1-(($AQ$28-$AO$27)/($AO$28-$AO$27))</f>
        <v>0.4285714285714286</v>
      </c>
      <c r="BW30">
        <f>(($AN$29-$AP$28)/($AP$29-$AP$28))</f>
        <v>0.40540540540540543</v>
      </c>
      <c r="BX30">
        <f>(($AO$27-$AP$28)/($AP$29-$AP$28))</f>
        <v>0</v>
      </c>
      <c r="BY30">
        <f>1-(($AQ$28-$AP$28)/($AP$29-$AP$28))</f>
        <v>0.45945945945945943</v>
      </c>
      <c r="BZ30">
        <f>1-(($AN$29-$AQ$27)/($AQ$28-$AQ$27))</f>
        <v>0.1428571428571429</v>
      </c>
      <c r="CA30">
        <f>(($AO$28-$AQ$28)/($AQ$29-$AQ$28))</f>
        <v>0.41666666666666669</v>
      </c>
      <c r="CB30">
        <f>(($AP$29-$AQ$28)/($AQ$29-$AQ$28))</f>
        <v>0.47222222222222221</v>
      </c>
    </row>
    <row r="31" spans="1:80" x14ac:dyDescent="0.25">
      <c r="A31">
        <v>30</v>
      </c>
      <c r="B31">
        <v>56.971790000000013</v>
      </c>
      <c r="C31" s="2">
        <v>1</v>
      </c>
      <c r="D31">
        <v>64.588963000000007</v>
      </c>
      <c r="E31" s="5">
        <v>2</v>
      </c>
      <c r="H31">
        <v>48.928349000000011</v>
      </c>
      <c r="I31" s="4">
        <v>4</v>
      </c>
      <c r="P31">
        <v>3</v>
      </c>
      <c r="Q31" t="str">
        <f t="shared" si="0"/>
        <v>124</v>
      </c>
      <c r="R31">
        <v>3</v>
      </c>
      <c r="X31" t="s">
        <v>294</v>
      </c>
      <c r="Y31" t="s">
        <v>266</v>
      </c>
      <c r="AB31" t="s">
        <v>294</v>
      </c>
      <c r="AC31" t="str">
        <f>CONCATENATE($R31,$R32,$R33,$R34)</f>
        <v>3142</v>
      </c>
      <c r="AN31">
        <v>1043</v>
      </c>
      <c r="AO31">
        <v>1100</v>
      </c>
      <c r="AP31">
        <v>1061</v>
      </c>
      <c r="AQ31">
        <v>1084</v>
      </c>
      <c r="AT31">
        <f>(($AO$28-$AN$29)/($AN$30-$AN$29))</f>
        <v>0.48780487804878048</v>
      </c>
      <c r="AU31">
        <f>(($AP$29-$AN$29)/($AN$30-$AN$29))</f>
        <v>0.53658536585365857</v>
      </c>
      <c r="AV31">
        <f>(($AQ$29-$AN$30)/($AN$31-$AN$30))</f>
        <v>0</v>
      </c>
      <c r="AW31">
        <f>(($AN$30-$AO$28)/($AO$29-$AO$28))</f>
        <v>0.53846153846153844</v>
      </c>
      <c r="AX31">
        <f>(($AP$30-$AO$29)/($AO$30-$AO$29))</f>
        <v>2.2222222222222223E-2</v>
      </c>
      <c r="AY31">
        <f>(($AQ$29-$AO$28)/($AO$29-$AO$28))</f>
        <v>0.53846153846153844</v>
      </c>
      <c r="AZ31">
        <f>(($AN$30-$AP$29)/($AP$30-$AP$29))</f>
        <v>0.5</v>
      </c>
      <c r="BA31">
        <f>(($AO$28-$AP$28)/($AP$29-$AP$28))</f>
        <v>0.94594594594594594</v>
      </c>
      <c r="BB31">
        <f>(($AQ$29-$AP$29)/($AP$30-$AP$29))</f>
        <v>0.5</v>
      </c>
      <c r="BC31">
        <f>(($AN$30-$AQ$29)/($AQ$30-$AQ$29))</f>
        <v>0</v>
      </c>
      <c r="BD31">
        <f>(($AO$29-$AQ$29)/($AQ$30-$AQ$29))</f>
        <v>0.47368421052631576</v>
      </c>
      <c r="BE31">
        <f>(($AP$30-$AQ$29)/($AQ$30-$AQ$29))</f>
        <v>0.5</v>
      </c>
      <c r="BG31">
        <v>3</v>
      </c>
      <c r="BH31">
        <v>244</v>
      </c>
      <c r="BI31">
        <f>($BH$35-$BH$32)/200</f>
        <v>0.15</v>
      </c>
      <c r="BQ31">
        <f>(($AO$28-$AN$29)/($AN$30-$AN$29))</f>
        <v>0.48780487804878048</v>
      </c>
      <c r="BR31">
        <f>1-(($AP$29-$AN$29)/($AN$30-$AN$29))</f>
        <v>0.46341463414634143</v>
      </c>
      <c r="BS31">
        <f>(($AQ$29-$AN$30)/($AN$31-$AN$30))</f>
        <v>0</v>
      </c>
      <c r="BT31">
        <f>1-(($AN$30-$AO$28)/($AO$29-$AO$28))</f>
        <v>0.46153846153846156</v>
      </c>
      <c r="BU31">
        <f>(($AP$30-$AO$29)/($AO$30-$AO$29))</f>
        <v>2.2222222222222223E-2</v>
      </c>
      <c r="BV31">
        <f>1-(($AQ$29-$AO$28)/($AO$29-$AO$28))</f>
        <v>0.46153846153846156</v>
      </c>
      <c r="BW31">
        <f>(($AN$30-$AP$29)/($AP$30-$AP$29))</f>
        <v>0.5</v>
      </c>
      <c r="BX31">
        <f>1-(($AO$28-$AP$28)/($AP$29-$AP$28))</f>
        <v>5.4054054054054057E-2</v>
      </c>
      <c r="BY31">
        <f>(($AQ$29-$AP$29)/($AP$30-$AP$29))</f>
        <v>0.5</v>
      </c>
      <c r="BZ31">
        <f>(($AN$30-$AQ$29)/($AQ$30-$AQ$29))</f>
        <v>0</v>
      </c>
      <c r="CA31">
        <f>(($AO$29-$AQ$29)/($AQ$30-$AQ$29))</f>
        <v>0.47368421052631576</v>
      </c>
      <c r="CB31">
        <f>(($AP$30-$AQ$29)/($AQ$30-$AQ$29))</f>
        <v>0.5</v>
      </c>
    </row>
    <row r="32" spans="1:80" x14ac:dyDescent="0.25">
      <c r="A32">
        <v>31</v>
      </c>
      <c r="D32">
        <v>64.588963000000007</v>
      </c>
      <c r="E32" s="5">
        <v>2</v>
      </c>
      <c r="H32">
        <v>48.928349000000011</v>
      </c>
      <c r="I32" s="4">
        <v>4</v>
      </c>
      <c r="P32">
        <v>2</v>
      </c>
      <c r="Q32" t="str">
        <f t="shared" si="0"/>
        <v>24</v>
      </c>
      <c r="R32">
        <v>1</v>
      </c>
      <c r="X32" t="s">
        <v>294</v>
      </c>
      <c r="Y32" t="s">
        <v>263</v>
      </c>
      <c r="AN32">
        <v>1080</v>
      </c>
      <c r="AO32">
        <v>1137</v>
      </c>
      <c r="AP32">
        <v>1104</v>
      </c>
      <c r="AQ32">
        <v>1124</v>
      </c>
      <c r="AT32">
        <f>(($AO$29-$AN$30)/($AN$31-$AN$30))</f>
        <v>0.45</v>
      </c>
      <c r="AU32">
        <f>(($AP$30-$AN$30)/($AN$31-$AN$30))</f>
        <v>0.47499999999999998</v>
      </c>
      <c r="AV32">
        <f>(($AQ$30-$AN$30)/($AN$31-$AN$30))</f>
        <v>0.95</v>
      </c>
      <c r="AW32">
        <f>(($AN$31-$AO$29)/($AO$30-$AO$29))</f>
        <v>0.48888888888888887</v>
      </c>
      <c r="AX32">
        <f>(($AP$31-$AO$29)/($AO$30-$AO$29))</f>
        <v>0.88888888888888884</v>
      </c>
      <c r="AY32">
        <f>(($AQ$30-$AO$29)/($AO$30-$AO$29))</f>
        <v>0.44444444444444442</v>
      </c>
      <c r="AZ32">
        <f>(($AN$31-$AP$30)/($AP$31-$AP$30))</f>
        <v>0.53846153846153844</v>
      </c>
      <c r="BA32">
        <f>(($AO$29-$AP$29)/($AP$30-$AP$29))</f>
        <v>0.97368421052631582</v>
      </c>
      <c r="BB32">
        <f>(($AQ$30-$AP$30)/($AP$31-$AP$30))</f>
        <v>0.48717948717948717</v>
      </c>
      <c r="BG32">
        <v>1</v>
      </c>
      <c r="BH32">
        <v>253</v>
      </c>
      <c r="BI32">
        <f>($BH$36-$BH$33)/200</f>
        <v>0.13500000000000001</v>
      </c>
      <c r="BQ32">
        <f>(($AO$29-$AN$30)/($AN$31-$AN$30))</f>
        <v>0.45</v>
      </c>
      <c r="BR32">
        <f>(($AP$30-$AN$30)/($AN$31-$AN$30))</f>
        <v>0.47499999999999998</v>
      </c>
      <c r="BS32">
        <f>1-(($AQ$30-$AN$30)/($AN$31-$AN$30))</f>
        <v>5.0000000000000044E-2</v>
      </c>
      <c r="BT32">
        <f>(($AN$31-$AO$29)/($AO$30-$AO$29))</f>
        <v>0.48888888888888887</v>
      </c>
      <c r="BU32">
        <f>1-(($AP$31-$AO$29)/($AO$30-$AO$29))</f>
        <v>0.11111111111111116</v>
      </c>
      <c r="BV32">
        <f>(($AQ$30-$AO$29)/($AO$30-$AO$29))</f>
        <v>0.44444444444444442</v>
      </c>
      <c r="BW32">
        <f>1-(($AN$31-$AP$30)/($AP$31-$AP$30))</f>
        <v>0.46153846153846156</v>
      </c>
      <c r="BX32">
        <f>1-(($AO$29-$AP$29)/($AP$30-$AP$29))</f>
        <v>2.6315789473684181E-2</v>
      </c>
      <c r="BY32">
        <f>(($AQ$30-$AP$30)/($AP$31-$AP$30))</f>
        <v>0.48717948717948717</v>
      </c>
    </row>
    <row r="33" spans="1:80" x14ac:dyDescent="0.25">
      <c r="A33">
        <v>32</v>
      </c>
      <c r="D33">
        <v>64.588963000000007</v>
      </c>
      <c r="E33" s="5">
        <v>2</v>
      </c>
      <c r="H33">
        <v>48.928349000000011</v>
      </c>
      <c r="I33" s="4">
        <v>4</v>
      </c>
      <c r="P33">
        <v>2</v>
      </c>
      <c r="Q33" t="str">
        <f t="shared" si="0"/>
        <v>24</v>
      </c>
      <c r="R33">
        <v>4</v>
      </c>
      <c r="X33" t="s">
        <v>294</v>
      </c>
      <c r="Y33" t="s">
        <v>264</v>
      </c>
      <c r="AN33">
        <v>1119</v>
      </c>
      <c r="AO33">
        <v>1172</v>
      </c>
      <c r="AP33">
        <v>1139</v>
      </c>
      <c r="AQ33">
        <v>1154</v>
      </c>
      <c r="BG33">
        <v>4</v>
      </c>
      <c r="BH33">
        <v>263</v>
      </c>
      <c r="BI33">
        <f>($BH$37-$BH$34)/200</f>
        <v>0.13500000000000001</v>
      </c>
    </row>
    <row r="34" spans="1:80" x14ac:dyDescent="0.25">
      <c r="A34">
        <v>33</v>
      </c>
      <c r="D34">
        <v>64.588963000000007</v>
      </c>
      <c r="E34" s="5">
        <v>2</v>
      </c>
      <c r="H34">
        <v>48.928349000000011</v>
      </c>
      <c r="I34" s="4">
        <v>4</v>
      </c>
      <c r="P34">
        <v>2</v>
      </c>
      <c r="Q34" t="str">
        <f t="shared" si="0"/>
        <v>24</v>
      </c>
      <c r="R34">
        <v>2</v>
      </c>
      <c r="X34" t="s">
        <v>294</v>
      </c>
      <c r="Y34" t="s">
        <v>265</v>
      </c>
      <c r="AN34">
        <v>1151</v>
      </c>
      <c r="AO34">
        <v>1209</v>
      </c>
      <c r="AP34">
        <v>1170</v>
      </c>
      <c r="AQ34">
        <v>1188</v>
      </c>
      <c r="BG34">
        <v>2</v>
      </c>
      <c r="BH34">
        <v>270</v>
      </c>
      <c r="BI34">
        <f>($BH$38-$BH$35)/200</f>
        <v>0.105</v>
      </c>
    </row>
    <row r="35" spans="1:80" x14ac:dyDescent="0.25">
      <c r="A35">
        <v>34</v>
      </c>
      <c r="D35">
        <v>64.588963000000007</v>
      </c>
      <c r="E35" s="5">
        <v>2</v>
      </c>
      <c r="H35">
        <v>48.928349000000011</v>
      </c>
      <c r="I35" s="4">
        <v>4</v>
      </c>
      <c r="P35">
        <v>2</v>
      </c>
      <c r="Q35" t="str">
        <f t="shared" si="0"/>
        <v>24</v>
      </c>
      <c r="R35">
        <v>3</v>
      </c>
      <c r="X35" t="s">
        <v>294</v>
      </c>
      <c r="Y35" t="s">
        <v>266</v>
      </c>
      <c r="AB35" t="s">
        <v>294</v>
      </c>
      <c r="AC35" t="str">
        <f>CONCATENATE($R35,$R36,$R37,$R38)</f>
        <v>3142</v>
      </c>
      <c r="AN35">
        <v>1190</v>
      </c>
      <c r="AO35">
        <v>1240</v>
      </c>
      <c r="AP35">
        <v>1207</v>
      </c>
      <c r="AQ35">
        <v>1225</v>
      </c>
      <c r="AT35">
        <f>(($AO$31-$AN$32)/($AN$33-$AN$32))</f>
        <v>0.51282051282051277</v>
      </c>
      <c r="AU35">
        <f>(($AP$32-$AN$32)/($AN$33-$AN$32))</f>
        <v>0.61538461538461542</v>
      </c>
      <c r="AV35">
        <f>(($AQ$31-$AN$32)/($AN$33-$AN$32))</f>
        <v>0.10256410256410256</v>
      </c>
      <c r="AW35">
        <f>(($AN$33-$AO$31)/($AO$32-$AO$31))</f>
        <v>0.51351351351351349</v>
      </c>
      <c r="AX35">
        <f>(($AP$32-$AO$31)/($AO$32-$AO$31))</f>
        <v>0.10810810810810811</v>
      </c>
      <c r="AY35">
        <f>(($AQ$32-$AO$31)/($AO$32-$AO$31))</f>
        <v>0.64864864864864868</v>
      </c>
      <c r="AZ35">
        <f>(($AN$33-$AP$32)/($AP$33-$AP$32))</f>
        <v>0.42857142857142855</v>
      </c>
      <c r="BA35">
        <f>(($AO$32-$AP$32)/($AP$33-$AP$32))</f>
        <v>0.94285714285714284</v>
      </c>
      <c r="BB35">
        <f>(($AQ$32-$AP$32)/($AP$33-$AP$32))</f>
        <v>0.5714285714285714</v>
      </c>
      <c r="BC35">
        <f>(($AN$33-$AQ$31)/($AQ$32-$AQ$31))</f>
        <v>0.875</v>
      </c>
      <c r="BD35">
        <f>(($AO$31-$AQ$31)/($AQ$32-$AQ$31))</f>
        <v>0.4</v>
      </c>
      <c r="BE35">
        <f>(($AP$32-$AQ$31)/($AQ$32-$AQ$31))</f>
        <v>0.5</v>
      </c>
      <c r="BG35">
        <v>3</v>
      </c>
      <c r="BH35">
        <v>283</v>
      </c>
      <c r="BI35">
        <f>($BH$39-$BH$36)/200</f>
        <v>0.14499999999999999</v>
      </c>
      <c r="BQ35">
        <f>1-(($AO$31-$AN$32)/($AN$33-$AN$32))</f>
        <v>0.48717948717948723</v>
      </c>
      <c r="BR35">
        <f>1-(($AP$32-$AN$32)/($AN$33-$AN$32))</f>
        <v>0.38461538461538458</v>
      </c>
      <c r="BS35">
        <f>(($AQ$31-$AN$32)/($AN$33-$AN$32))</f>
        <v>0.10256410256410256</v>
      </c>
      <c r="BT35">
        <f>1-(($AN$33-$AO$31)/($AO$32-$AO$31))</f>
        <v>0.48648648648648651</v>
      </c>
      <c r="BU35">
        <f>(($AP$32-$AO$31)/($AO$32-$AO$31))</f>
        <v>0.10810810810810811</v>
      </c>
      <c r="BV35">
        <f>1-(($AQ$32-$AO$31)/($AO$32-$AO$31))</f>
        <v>0.35135135135135132</v>
      </c>
      <c r="BW35">
        <f>(($AN$33-$AP$32)/($AP$33-$AP$32))</f>
        <v>0.42857142857142855</v>
      </c>
      <c r="BX35">
        <f>1-(($AO$32-$AP$32)/($AP$33-$AP$32))</f>
        <v>5.7142857142857162E-2</v>
      </c>
      <c r="BY35">
        <f>1-(($AQ$32-$AP$32)/($AP$33-$AP$32))</f>
        <v>0.4285714285714286</v>
      </c>
      <c r="BZ35">
        <f>1-(($AN$33-$AQ$31)/($AQ$32-$AQ$31))</f>
        <v>0.125</v>
      </c>
      <c r="CA35">
        <f>(($AO$31-$AQ$31)/($AQ$32-$AQ$31))</f>
        <v>0.4</v>
      </c>
      <c r="CB35">
        <f>(($AP$32-$AQ$31)/($AQ$32-$AQ$31))</f>
        <v>0.5</v>
      </c>
    </row>
    <row r="36" spans="1:80" x14ac:dyDescent="0.25">
      <c r="A36">
        <v>35</v>
      </c>
      <c r="D36">
        <v>64.588963000000007</v>
      </c>
      <c r="E36" s="5">
        <v>2</v>
      </c>
      <c r="F36">
        <v>54.793037000000012</v>
      </c>
      <c r="G36" s="3">
        <v>3</v>
      </c>
      <c r="H36">
        <v>48.928349000000011</v>
      </c>
      <c r="I36" s="4">
        <v>4</v>
      </c>
      <c r="P36">
        <v>3</v>
      </c>
      <c r="Q36" t="str">
        <f t="shared" si="0"/>
        <v>234</v>
      </c>
      <c r="R36">
        <v>1</v>
      </c>
      <c r="X36" t="s">
        <v>294</v>
      </c>
      <c r="Y36" t="s">
        <v>263</v>
      </c>
      <c r="AN36">
        <v>1223</v>
      </c>
      <c r="AO36">
        <v>1273</v>
      </c>
      <c r="AP36">
        <v>1243</v>
      </c>
      <c r="AQ36">
        <v>1259</v>
      </c>
      <c r="AT36">
        <f>(($AO$32-$AN$33)/($AN$34-$AN$33))</f>
        <v>0.5625</v>
      </c>
      <c r="AU36">
        <f>(($AP$33-$AN$33)/($AN$34-$AN$33))</f>
        <v>0.625</v>
      </c>
      <c r="AV36">
        <f>(($AQ$32-$AN$33)/($AN$34-$AN$33))</f>
        <v>0.15625</v>
      </c>
      <c r="AW36">
        <f>(($AN$34-$AO$32)/($AO$33-$AO$32))</f>
        <v>0.4</v>
      </c>
      <c r="AX36">
        <f>(($AP$33-$AO$32)/($AO$33-$AO$32))</f>
        <v>5.7142857142857141E-2</v>
      </c>
      <c r="AY36">
        <f>(($AQ$33-$AO$32)/($AO$33-$AO$32))</f>
        <v>0.48571428571428571</v>
      </c>
      <c r="AZ36">
        <f>(($AN$34-$AP$33)/($AP$34-$AP$33))</f>
        <v>0.38709677419354838</v>
      </c>
      <c r="BA36">
        <f>(($AO$33-$AP$34)/($AP$35-$AP$34))</f>
        <v>5.4054054054054057E-2</v>
      </c>
      <c r="BB36">
        <f>(($AQ$33-$AP$33)/($AP$34-$AP$33))</f>
        <v>0.4838709677419355</v>
      </c>
      <c r="BC36">
        <f>(($AN$34-$AQ$32)/($AQ$33-$AQ$32))</f>
        <v>0.9</v>
      </c>
      <c r="BD36">
        <f>(($AO$32-$AQ$32)/($AQ$33-$AQ$32))</f>
        <v>0.43333333333333335</v>
      </c>
      <c r="BE36">
        <f>(($AP$33-$AQ$32)/($AQ$33-$AQ$32))</f>
        <v>0.5</v>
      </c>
      <c r="BG36">
        <v>1</v>
      </c>
      <c r="BH36">
        <v>290</v>
      </c>
      <c r="BI36">
        <f>($BH$40-$BH$37)/200</f>
        <v>0.13500000000000001</v>
      </c>
      <c r="BQ36">
        <f>1-(($AO$32-$AN$33)/($AN$34-$AN$33))</f>
        <v>0.4375</v>
      </c>
      <c r="BR36">
        <f>1-(($AP$33-$AN$33)/($AN$34-$AN$33))</f>
        <v>0.375</v>
      </c>
      <c r="BS36">
        <f>(($AQ$32-$AN$33)/($AN$34-$AN$33))</f>
        <v>0.15625</v>
      </c>
      <c r="BT36">
        <f>(($AN$34-$AO$32)/($AO$33-$AO$32))</f>
        <v>0.4</v>
      </c>
      <c r="BU36">
        <f>(($AP$33-$AO$32)/($AO$33-$AO$32))</f>
        <v>5.7142857142857141E-2</v>
      </c>
      <c r="BV36">
        <f>(($AQ$33-$AO$32)/($AO$33-$AO$32))</f>
        <v>0.48571428571428571</v>
      </c>
      <c r="BW36">
        <f>(($AN$34-$AP$33)/($AP$34-$AP$33))</f>
        <v>0.38709677419354838</v>
      </c>
      <c r="BX36">
        <f>(($AO$33-$AP$34)/($AP$35-$AP$34))</f>
        <v>5.4054054054054057E-2</v>
      </c>
      <c r="BY36">
        <f>(($AQ$33-$AP$33)/($AP$34-$AP$33))</f>
        <v>0.4838709677419355</v>
      </c>
      <c r="BZ36">
        <f>1-(($AN$34-$AQ$32)/($AQ$33-$AQ$32))</f>
        <v>9.9999999999999978E-2</v>
      </c>
      <c r="CA36">
        <f>(($AO$32-$AQ$32)/($AQ$33-$AQ$32))</f>
        <v>0.43333333333333335</v>
      </c>
      <c r="CB36">
        <f>(($AP$33-$AQ$32)/($AQ$33-$AQ$32))</f>
        <v>0.5</v>
      </c>
    </row>
    <row r="37" spans="1:80" x14ac:dyDescent="0.25">
      <c r="A37">
        <v>36</v>
      </c>
      <c r="D37">
        <v>64.588963000000007</v>
      </c>
      <c r="E37" s="5">
        <v>2</v>
      </c>
      <c r="F37">
        <v>54.899014000000008</v>
      </c>
      <c r="G37" s="3">
        <v>3</v>
      </c>
      <c r="H37">
        <v>48.928349000000011</v>
      </c>
      <c r="I37" s="4">
        <v>4</v>
      </c>
      <c r="P37">
        <v>3</v>
      </c>
      <c r="Q37" t="str">
        <f t="shared" si="0"/>
        <v>234</v>
      </c>
      <c r="R37">
        <v>4</v>
      </c>
      <c r="X37" t="s">
        <v>294</v>
      </c>
      <c r="Y37" t="s">
        <v>264</v>
      </c>
      <c r="AN37">
        <v>1256</v>
      </c>
      <c r="AO37">
        <v>1306</v>
      </c>
      <c r="AP37">
        <v>1276</v>
      </c>
      <c r="AQ37">
        <v>1294</v>
      </c>
      <c r="AT37">
        <f>(($AO$33-$AN$34)/($AN$35-$AN$34))</f>
        <v>0.53846153846153844</v>
      </c>
      <c r="AU37">
        <f>(($AP$34-$AN$34)/($AN$35-$AN$34))</f>
        <v>0.48717948717948717</v>
      </c>
      <c r="AV37">
        <f>(($AQ$33-$AN$34)/($AN$35-$AN$34))</f>
        <v>7.6923076923076927E-2</v>
      </c>
      <c r="AW37">
        <f>(($AN$35-$AO$33)/($AO$34-$AO$33))</f>
        <v>0.48648648648648651</v>
      </c>
      <c r="AX37">
        <f>(($AP$34-$AO$32)/($AO$33-$AO$32))</f>
        <v>0.94285714285714284</v>
      </c>
      <c r="AY37">
        <f>(($AQ$34-$AO$33)/($AO$34-$AO$33))</f>
        <v>0.43243243243243246</v>
      </c>
      <c r="AZ37">
        <f>(($AN$35-$AP$34)/($AP$35-$AP$34))</f>
        <v>0.54054054054054057</v>
      </c>
      <c r="BA37">
        <f>(($AO$34-$AP$35)/($AP$36-$AP$35))</f>
        <v>5.5555555555555552E-2</v>
      </c>
      <c r="BB37">
        <f>(($AQ$34-$AP$34)/($AP$35-$AP$34))</f>
        <v>0.48648648648648651</v>
      </c>
      <c r="BC37">
        <f>(($AN$35-$AQ$34)/($AQ$35-$AQ$34))</f>
        <v>5.4054054054054057E-2</v>
      </c>
      <c r="BD37">
        <f>(($AO$33-$AQ$33)/($AQ$34-$AQ$33))</f>
        <v>0.52941176470588236</v>
      </c>
      <c r="BE37">
        <f>(($AP$34-$AQ$33)/($AQ$34-$AQ$33))</f>
        <v>0.47058823529411764</v>
      </c>
      <c r="BG37">
        <v>4</v>
      </c>
      <c r="BH37">
        <v>297</v>
      </c>
      <c r="BI37">
        <f>($BH$41-$BH$38)/200</f>
        <v>0.13</v>
      </c>
      <c r="BQ37">
        <f>1-(($AO$33-$AN$34)/($AN$35-$AN$34))</f>
        <v>0.46153846153846156</v>
      </c>
      <c r="BR37">
        <f>(($AP$34-$AN$34)/($AN$35-$AN$34))</f>
        <v>0.48717948717948717</v>
      </c>
      <c r="BS37">
        <f>(($AQ$33-$AN$34)/($AN$35-$AN$34))</f>
        <v>7.6923076923076927E-2</v>
      </c>
      <c r="BT37">
        <f>(($AN$35-$AO$33)/($AO$34-$AO$33))</f>
        <v>0.48648648648648651</v>
      </c>
      <c r="BU37">
        <f>1-(($AP$34-$AO$32)/($AO$33-$AO$32))</f>
        <v>5.7142857142857162E-2</v>
      </c>
      <c r="BV37">
        <f>(($AQ$34-$AO$33)/($AO$34-$AO$33))</f>
        <v>0.43243243243243246</v>
      </c>
      <c r="BW37">
        <f>1-(($AN$35-$AP$34)/($AP$35-$AP$34))</f>
        <v>0.45945945945945943</v>
      </c>
      <c r="BX37">
        <f>(($AO$34-$AP$35)/($AP$36-$AP$35))</f>
        <v>5.5555555555555552E-2</v>
      </c>
      <c r="BY37">
        <f>(($AQ$34-$AP$34)/($AP$35-$AP$34))</f>
        <v>0.48648648648648651</v>
      </c>
      <c r="BZ37">
        <f>(($AN$35-$AQ$34)/($AQ$35-$AQ$34))</f>
        <v>5.4054054054054057E-2</v>
      </c>
      <c r="CA37">
        <f>1-(($AO$33-$AQ$33)/($AQ$34-$AQ$33))</f>
        <v>0.47058823529411764</v>
      </c>
      <c r="CB37">
        <f>(($AP$34-$AQ$33)/($AQ$34-$AQ$33))</f>
        <v>0.47058823529411764</v>
      </c>
    </row>
    <row r="38" spans="1:80" x14ac:dyDescent="0.25">
      <c r="A38">
        <v>37</v>
      </c>
      <c r="D38">
        <v>64.588963000000007</v>
      </c>
      <c r="E38" s="5">
        <v>2</v>
      </c>
      <c r="F38">
        <v>54.899014000000008</v>
      </c>
      <c r="G38" s="3">
        <v>3</v>
      </c>
      <c r="H38">
        <v>48.928349000000011</v>
      </c>
      <c r="I38" s="4">
        <v>4</v>
      </c>
      <c r="P38">
        <v>3</v>
      </c>
      <c r="Q38" t="str">
        <f t="shared" si="0"/>
        <v>234</v>
      </c>
      <c r="R38">
        <v>2</v>
      </c>
      <c r="X38" t="s">
        <v>294</v>
      </c>
      <c r="Y38" t="s">
        <v>265</v>
      </c>
      <c r="AN38">
        <v>1289</v>
      </c>
      <c r="AO38">
        <v>1343</v>
      </c>
      <c r="AP38">
        <v>1311</v>
      </c>
      <c r="AQ38">
        <v>1329</v>
      </c>
      <c r="AT38">
        <f>(($AO$34-$AN$35)/($AN$36-$AN$35))</f>
        <v>0.5757575757575758</v>
      </c>
      <c r="AU38">
        <f>(($AP$35-$AN$35)/($AN$36-$AN$35))</f>
        <v>0.51515151515151514</v>
      </c>
      <c r="AV38">
        <f>(($AQ$34-$AN$34)/($AN$35-$AN$34))</f>
        <v>0.94871794871794868</v>
      </c>
      <c r="AW38">
        <f>(($AN$36-$AO$34)/($AO$35-$AO$34))</f>
        <v>0.45161290322580644</v>
      </c>
      <c r="AX38">
        <f>(($AP$35-$AO$33)/($AO$34-$AO$33))</f>
        <v>0.94594594594594594</v>
      </c>
      <c r="AY38">
        <f>(($AQ$35-$AO$34)/($AO$35-$AO$34))</f>
        <v>0.5161290322580645</v>
      </c>
      <c r="AZ38">
        <f>(($AN$36-$AP$35)/($AP$36-$AP$35))</f>
        <v>0.44444444444444442</v>
      </c>
      <c r="BA38">
        <f>(($AO$35-$AP$35)/($AP$36-$AP$35))</f>
        <v>0.91666666666666663</v>
      </c>
      <c r="BB38">
        <f>(($AQ$35-$AP$35)/($AP$36-$AP$35))</f>
        <v>0.5</v>
      </c>
      <c r="BC38">
        <f>(($AN$36-$AQ$34)/($AQ$35-$AQ$34))</f>
        <v>0.94594594594594594</v>
      </c>
      <c r="BD38">
        <f>(($AO$34-$AQ$34)/($AQ$35-$AQ$34))</f>
        <v>0.56756756756756754</v>
      </c>
      <c r="BE38">
        <f>(($AP$35-$AQ$34)/($AQ$35-$AQ$34))</f>
        <v>0.51351351351351349</v>
      </c>
      <c r="BG38">
        <v>2</v>
      </c>
      <c r="BH38">
        <v>304</v>
      </c>
      <c r="BI38">
        <f>($BH$42-$BH$39)/200</f>
        <v>9.5000000000000001E-2</v>
      </c>
      <c r="BQ38">
        <f>1-(($AO$34-$AN$35)/($AN$36-$AN$35))</f>
        <v>0.4242424242424242</v>
      </c>
      <c r="BR38">
        <f>1-(($AP$35-$AN$35)/($AN$36-$AN$35))</f>
        <v>0.48484848484848486</v>
      </c>
      <c r="BS38">
        <f>1-(($AQ$34-$AN$34)/($AN$35-$AN$34))</f>
        <v>5.1282051282051322E-2</v>
      </c>
      <c r="BT38">
        <f>(($AN$36-$AO$34)/($AO$35-$AO$34))</f>
        <v>0.45161290322580644</v>
      </c>
      <c r="BU38">
        <f>1-(($AP$35-$AO$33)/($AO$34-$AO$33))</f>
        <v>5.4054054054054057E-2</v>
      </c>
      <c r="BV38">
        <f>1-(($AQ$35-$AO$34)/($AO$35-$AO$34))</f>
        <v>0.4838709677419355</v>
      </c>
      <c r="BW38">
        <f>(($AN$36-$AP$35)/($AP$36-$AP$35))</f>
        <v>0.44444444444444442</v>
      </c>
      <c r="BX38">
        <f>1-(($AO$35-$AP$35)/($AP$36-$AP$35))</f>
        <v>8.333333333333337E-2</v>
      </c>
      <c r="BY38">
        <f>(($AQ$35-$AP$35)/($AP$36-$AP$35))</f>
        <v>0.5</v>
      </c>
      <c r="BZ38">
        <f>1-(($AN$36-$AQ$34)/($AQ$35-$AQ$34))</f>
        <v>5.4054054054054057E-2</v>
      </c>
      <c r="CA38">
        <f>1-(($AO$34-$AQ$34)/($AQ$35-$AQ$34))</f>
        <v>0.43243243243243246</v>
      </c>
      <c r="CB38">
        <f>1-(($AP$35-$AQ$34)/($AQ$35-$AQ$34))</f>
        <v>0.48648648648648651</v>
      </c>
    </row>
    <row r="39" spans="1:80" x14ac:dyDescent="0.25">
      <c r="A39">
        <v>38</v>
      </c>
      <c r="D39">
        <v>64.588963000000007</v>
      </c>
      <c r="E39" s="5">
        <v>2</v>
      </c>
      <c r="F39">
        <v>54.899014000000008</v>
      </c>
      <c r="G39" s="3">
        <v>3</v>
      </c>
      <c r="H39">
        <v>48.928349000000011</v>
      </c>
      <c r="I39" s="4">
        <v>4</v>
      </c>
      <c r="P39">
        <v>3</v>
      </c>
      <c r="Q39" t="str">
        <f t="shared" si="0"/>
        <v>234</v>
      </c>
      <c r="R39">
        <v>3</v>
      </c>
      <c r="X39" t="s">
        <v>294</v>
      </c>
      <c r="Y39" t="s">
        <v>266</v>
      </c>
      <c r="AB39" t="s">
        <v>294</v>
      </c>
      <c r="AC39" t="str">
        <f>CONCATENATE($R39,$R40,$R41,$R42)</f>
        <v>3142</v>
      </c>
      <c r="AN39">
        <v>1323</v>
      </c>
      <c r="AO39">
        <v>1379</v>
      </c>
      <c r="AP39">
        <v>1348</v>
      </c>
      <c r="AQ39">
        <v>1366</v>
      </c>
      <c r="AT39">
        <f>(($AO$35-$AN$36)/($AN$37-$AN$36))</f>
        <v>0.51515151515151514</v>
      </c>
      <c r="AU39">
        <f>(($AP$36-$AN$36)/($AN$37-$AN$36))</f>
        <v>0.60606060606060608</v>
      </c>
      <c r="AV39">
        <f>(($AQ$35-$AN$36)/($AN$37-$AN$36))</f>
        <v>6.0606060606060608E-2</v>
      </c>
      <c r="AW39">
        <f>(($AN$37-$AO$35)/($AO$36-$AO$35))</f>
        <v>0.48484848484848486</v>
      </c>
      <c r="AX39">
        <f>(($AP$36-$AO$35)/($AO$36-$AO$35))</f>
        <v>9.0909090909090912E-2</v>
      </c>
      <c r="AY39">
        <f>(($AQ$36-$AO$35)/($AO$36-$AO$35))</f>
        <v>0.5757575757575758</v>
      </c>
      <c r="AZ39">
        <f>(($AN$37-$AP$36)/($AP$37-$AP$36))</f>
        <v>0.39393939393939392</v>
      </c>
      <c r="BA39">
        <f>(($AO$36-$AP$36)/($AP$37-$AP$36))</f>
        <v>0.90909090909090906</v>
      </c>
      <c r="BB39">
        <f>(($AQ$36-$AP$36)/($AP$37-$AP$36))</f>
        <v>0.48484848484848486</v>
      </c>
      <c r="BC39">
        <f>(($AN$37-$AQ$35)/($AQ$36-$AQ$35))</f>
        <v>0.91176470588235292</v>
      </c>
      <c r="BD39">
        <f>(($AO$35-$AQ$35)/($AQ$36-$AQ$35))</f>
        <v>0.44117647058823528</v>
      </c>
      <c r="BE39">
        <f>(($AP$36-$AQ$35)/($AQ$36-$AQ$35))</f>
        <v>0.52941176470588236</v>
      </c>
      <c r="BG39">
        <v>3</v>
      </c>
      <c r="BH39">
        <v>319</v>
      </c>
      <c r="BI39">
        <f>($BH$43-$BH$40)/200</f>
        <v>0.12</v>
      </c>
      <c r="BQ39">
        <f>1-(($AO$35-$AN$36)/($AN$37-$AN$36))</f>
        <v>0.48484848484848486</v>
      </c>
      <c r="BR39">
        <f>1-(($AP$36-$AN$36)/($AN$37-$AN$36))</f>
        <v>0.39393939393939392</v>
      </c>
      <c r="BS39">
        <f>(($AQ$35-$AN$36)/($AN$37-$AN$36))</f>
        <v>6.0606060606060608E-2</v>
      </c>
      <c r="BT39">
        <f>(($AN$37-$AO$35)/($AO$36-$AO$35))</f>
        <v>0.48484848484848486</v>
      </c>
      <c r="BU39">
        <f>(($AP$36-$AO$35)/($AO$36-$AO$35))</f>
        <v>9.0909090909090912E-2</v>
      </c>
      <c r="BV39">
        <f>1-(($AQ$36-$AO$35)/($AO$36-$AO$35))</f>
        <v>0.4242424242424242</v>
      </c>
      <c r="BW39">
        <f>(($AN$37-$AP$36)/($AP$37-$AP$36))</f>
        <v>0.39393939393939392</v>
      </c>
      <c r="BX39">
        <f>1-(($AO$36-$AP$36)/($AP$37-$AP$36))</f>
        <v>9.0909090909090939E-2</v>
      </c>
      <c r="BY39">
        <f>(($AQ$36-$AP$36)/($AP$37-$AP$36))</f>
        <v>0.48484848484848486</v>
      </c>
      <c r="BZ39">
        <f>1-(($AN$37-$AQ$35)/($AQ$36-$AQ$35))</f>
        <v>8.8235294117647078E-2</v>
      </c>
      <c r="CA39">
        <f>(($AO$35-$AQ$35)/($AQ$36-$AQ$35))</f>
        <v>0.44117647058823528</v>
      </c>
      <c r="CB39">
        <f>1-(($AP$36-$AQ$35)/($AQ$36-$AQ$35))</f>
        <v>0.47058823529411764</v>
      </c>
    </row>
    <row r="40" spans="1:80" x14ac:dyDescent="0.25">
      <c r="A40">
        <v>39</v>
      </c>
      <c r="D40">
        <v>64.588963000000007</v>
      </c>
      <c r="E40" s="5">
        <v>2</v>
      </c>
      <c r="F40">
        <v>54.899014000000008</v>
      </c>
      <c r="G40" s="3">
        <v>3</v>
      </c>
      <c r="H40">
        <v>48.928349000000011</v>
      </c>
      <c r="I40" s="4">
        <v>4</v>
      </c>
      <c r="P40">
        <v>3</v>
      </c>
      <c r="Q40" t="str">
        <f t="shared" si="0"/>
        <v>234</v>
      </c>
      <c r="R40">
        <v>1</v>
      </c>
      <c r="X40" t="s">
        <v>294</v>
      </c>
      <c r="Y40" t="s">
        <v>263</v>
      </c>
      <c r="AN40">
        <v>1361</v>
      </c>
      <c r="AO40">
        <v>1415</v>
      </c>
      <c r="AP40">
        <v>1384</v>
      </c>
      <c r="AQ40">
        <v>1401</v>
      </c>
      <c r="AT40">
        <f>(($AO$36-$AN$37)/($AN$38-$AN$37))</f>
        <v>0.51515151515151514</v>
      </c>
      <c r="AU40">
        <f>(($AP$37-$AN$37)/($AN$38-$AN$37))</f>
        <v>0.60606060606060608</v>
      </c>
      <c r="AV40">
        <f>(($AQ$36-$AN$37)/($AN$38-$AN$37))</f>
        <v>9.0909090909090912E-2</v>
      </c>
      <c r="AW40">
        <f>(($AN$38-$AO$36)/($AO$37-$AO$36))</f>
        <v>0.48484848484848486</v>
      </c>
      <c r="AX40">
        <f>(($AP$37-$AO$36)/($AO$37-$AO$36))</f>
        <v>9.0909090909090912E-2</v>
      </c>
      <c r="AY40">
        <f>(($AQ$37-$AO$36)/($AO$37-$AO$36))</f>
        <v>0.63636363636363635</v>
      </c>
      <c r="AZ40">
        <f>(($AN$38-$AP$37)/($AP$38-$AP$37))</f>
        <v>0.37142857142857144</v>
      </c>
      <c r="BA40">
        <f>(($AO$37-$AP$37)/($AP$38-$AP$37))</f>
        <v>0.8571428571428571</v>
      </c>
      <c r="BB40">
        <f>(($AQ$37-$AP$37)/($AP$38-$AP$37))</f>
        <v>0.51428571428571423</v>
      </c>
      <c r="BC40">
        <f>(($AN$38-$AQ$36)/($AQ$37-$AQ$36))</f>
        <v>0.8571428571428571</v>
      </c>
      <c r="BD40">
        <f>(($AO$36-$AQ$36)/($AQ$37-$AQ$36))</f>
        <v>0.4</v>
      </c>
      <c r="BE40">
        <f>(($AP$37-$AQ$36)/($AQ$37-$AQ$36))</f>
        <v>0.48571428571428571</v>
      </c>
      <c r="BG40">
        <v>1</v>
      </c>
      <c r="BH40">
        <v>324</v>
      </c>
      <c r="BI40">
        <f>($BH$44-$BH$41)/200</f>
        <v>0.155</v>
      </c>
      <c r="BQ40">
        <f>1-(($AO$36-$AN$37)/($AN$38-$AN$37))</f>
        <v>0.48484848484848486</v>
      </c>
      <c r="BR40">
        <f>1-(($AP$37-$AN$37)/($AN$38-$AN$37))</f>
        <v>0.39393939393939392</v>
      </c>
      <c r="BS40">
        <f>(($AQ$36-$AN$37)/($AN$38-$AN$37))</f>
        <v>9.0909090909090912E-2</v>
      </c>
      <c r="BT40">
        <f>(($AN$38-$AO$36)/($AO$37-$AO$36))</f>
        <v>0.48484848484848486</v>
      </c>
      <c r="BU40">
        <f>(($AP$37-$AO$36)/($AO$37-$AO$36))</f>
        <v>9.0909090909090912E-2</v>
      </c>
      <c r="BV40">
        <f>1-(($AQ$37-$AO$36)/($AO$37-$AO$36))</f>
        <v>0.36363636363636365</v>
      </c>
      <c r="BW40">
        <f>(($AN$38-$AP$37)/($AP$38-$AP$37))</f>
        <v>0.37142857142857144</v>
      </c>
      <c r="BX40">
        <f>1-(($AO$37-$AP$37)/($AP$38-$AP$37))</f>
        <v>0.1428571428571429</v>
      </c>
      <c r="BY40">
        <f>1-(($AQ$37-$AP$37)/($AP$38-$AP$37))</f>
        <v>0.48571428571428577</v>
      </c>
      <c r="BZ40">
        <f>1-(($AN$38-$AQ$36)/($AQ$37-$AQ$36))</f>
        <v>0.1428571428571429</v>
      </c>
      <c r="CA40">
        <f>(($AO$36-$AQ$36)/($AQ$37-$AQ$36))</f>
        <v>0.4</v>
      </c>
      <c r="CB40">
        <f>(($AP$37-$AQ$36)/($AQ$37-$AQ$36))</f>
        <v>0.48571428571428571</v>
      </c>
    </row>
    <row r="41" spans="1:80" x14ac:dyDescent="0.25">
      <c r="A41">
        <v>40</v>
      </c>
      <c r="D41">
        <v>64.588963000000007</v>
      </c>
      <c r="E41" s="5">
        <v>2</v>
      </c>
      <c r="F41">
        <v>54.899014000000008</v>
      </c>
      <c r="G41" s="3">
        <v>3</v>
      </c>
      <c r="H41">
        <v>48.928349000000011</v>
      </c>
      <c r="I41" s="4">
        <v>4</v>
      </c>
      <c r="P41">
        <v>3</v>
      </c>
      <c r="Q41" t="str">
        <f t="shared" si="0"/>
        <v>234</v>
      </c>
      <c r="R41">
        <v>4</v>
      </c>
      <c r="X41" t="s">
        <v>294</v>
      </c>
      <c r="Y41" t="s">
        <v>264</v>
      </c>
      <c r="AN41">
        <v>1397</v>
      </c>
      <c r="AO41">
        <v>1452</v>
      </c>
      <c r="AP41">
        <v>1419</v>
      </c>
      <c r="AQ41">
        <v>1437</v>
      </c>
      <c r="AT41">
        <f>(($AO$37-$AN$38)/($AN$39-$AN$38))</f>
        <v>0.5</v>
      </c>
      <c r="AU41">
        <f>(($AP$38-$AN$38)/($AN$39-$AN$38))</f>
        <v>0.6470588235294118</v>
      </c>
      <c r="AV41">
        <f>(($AQ$37-$AN$38)/($AN$39-$AN$38))</f>
        <v>0.14705882352941177</v>
      </c>
      <c r="AW41">
        <f>(($AN$39-$AO$37)/($AO$38-$AO$37))</f>
        <v>0.45945945945945948</v>
      </c>
      <c r="AX41">
        <f>(($AP$38-$AO$37)/($AO$38-$AO$37))</f>
        <v>0.13513513513513514</v>
      </c>
      <c r="AY41">
        <f>(($AQ$38-$AO$37)/($AO$38-$AO$37))</f>
        <v>0.6216216216216216</v>
      </c>
      <c r="AZ41">
        <f>(($AN$39-$AP$38)/($AP$39-$AP$38))</f>
        <v>0.32432432432432434</v>
      </c>
      <c r="BA41">
        <f>(($AO$38-$AP$38)/($AP$39-$AP$38))</f>
        <v>0.86486486486486491</v>
      </c>
      <c r="BB41">
        <f>(($AQ$38-$AP$38)/($AP$39-$AP$38))</f>
        <v>0.48648648648648651</v>
      </c>
      <c r="BC41">
        <f>(($AN$39-$AQ$37)/($AQ$38-$AQ$37))</f>
        <v>0.82857142857142863</v>
      </c>
      <c r="BD41">
        <f>(($AO$37-$AQ$37)/($AQ$38-$AQ$37))</f>
        <v>0.34285714285714286</v>
      </c>
      <c r="BE41">
        <f>(($AP$38-$AQ$37)/($AQ$38-$AQ$37))</f>
        <v>0.48571428571428571</v>
      </c>
      <c r="BG41">
        <v>4</v>
      </c>
      <c r="BH41">
        <v>330</v>
      </c>
      <c r="BI41">
        <f>($BH$45-$BH$42)/200</f>
        <v>0.16</v>
      </c>
      <c r="BQ41">
        <f>(($AO$37-$AN$38)/($AN$39-$AN$38))</f>
        <v>0.5</v>
      </c>
      <c r="BR41">
        <f>1-(($AP$38-$AN$38)/($AN$39-$AN$38))</f>
        <v>0.3529411764705882</v>
      </c>
      <c r="BS41">
        <f>(($AQ$37-$AN$38)/($AN$39-$AN$38))</f>
        <v>0.14705882352941177</v>
      </c>
      <c r="BT41">
        <f>(($AN$39-$AO$37)/($AO$38-$AO$37))</f>
        <v>0.45945945945945948</v>
      </c>
      <c r="BU41">
        <f>(($AP$38-$AO$37)/($AO$38-$AO$37))</f>
        <v>0.13513513513513514</v>
      </c>
      <c r="BV41">
        <f>1-(($AQ$38-$AO$37)/($AO$38-$AO$37))</f>
        <v>0.3783783783783784</v>
      </c>
      <c r="BW41">
        <f>(($AN$39-$AP$38)/($AP$39-$AP$38))</f>
        <v>0.32432432432432434</v>
      </c>
      <c r="BX41">
        <f>1-(($AO$38-$AP$38)/($AP$39-$AP$38))</f>
        <v>0.13513513513513509</v>
      </c>
      <c r="BY41">
        <f>(($AQ$38-$AP$38)/($AP$39-$AP$38))</f>
        <v>0.48648648648648651</v>
      </c>
      <c r="BZ41">
        <f>1-(($AN$39-$AQ$37)/($AQ$38-$AQ$37))</f>
        <v>0.17142857142857137</v>
      </c>
      <c r="CA41">
        <f>(($AO$37-$AQ$37)/($AQ$38-$AQ$37))</f>
        <v>0.34285714285714286</v>
      </c>
      <c r="CB41">
        <f>(($AP$38-$AQ$37)/($AQ$38-$AQ$37))</f>
        <v>0.48571428571428571</v>
      </c>
    </row>
    <row r="42" spans="1:80" x14ac:dyDescent="0.25">
      <c r="A42">
        <v>41</v>
      </c>
      <c r="D42">
        <v>64.588963000000007</v>
      </c>
      <c r="E42" s="5">
        <v>2</v>
      </c>
      <c r="F42">
        <v>54.899014000000008</v>
      </c>
      <c r="G42" s="3">
        <v>3</v>
      </c>
      <c r="H42">
        <v>48.928349000000011</v>
      </c>
      <c r="I42" s="4">
        <v>4</v>
      </c>
      <c r="P42">
        <v>3</v>
      </c>
      <c r="Q42" t="str">
        <f t="shared" si="0"/>
        <v>234</v>
      </c>
      <c r="R42">
        <v>2</v>
      </c>
      <c r="X42" t="s">
        <v>294</v>
      </c>
      <c r="Y42" t="s">
        <v>265</v>
      </c>
      <c r="AN42">
        <v>1433</v>
      </c>
      <c r="AO42">
        <v>1487</v>
      </c>
      <c r="AP42">
        <v>1455</v>
      </c>
      <c r="AQ42">
        <v>1473</v>
      </c>
      <c r="AT42">
        <f>(($AO$38-$AN$39)/($AN$40-$AN$39))</f>
        <v>0.52631578947368418</v>
      </c>
      <c r="AU42">
        <f>(($AP$39-$AN$39)/($AN$40-$AN$39))</f>
        <v>0.65789473684210531</v>
      </c>
      <c r="AV42">
        <f>(($AQ$38-$AN$39)/($AN$40-$AN$39))</f>
        <v>0.15789473684210525</v>
      </c>
      <c r="AW42">
        <f>(($AN$40-$AO$38)/($AO$39-$AO$38))</f>
        <v>0.5</v>
      </c>
      <c r="AX42">
        <f>(($AP$39-$AO$38)/($AO$39-$AO$38))</f>
        <v>0.1388888888888889</v>
      </c>
      <c r="AY42">
        <f>(($AQ$39-$AO$38)/($AO$39-$AO$38))</f>
        <v>0.63888888888888884</v>
      </c>
      <c r="AZ42">
        <f>(($AN$40-$AP$39)/($AP$40-$AP$39))</f>
        <v>0.3611111111111111</v>
      </c>
      <c r="BA42">
        <f>(($AO$39-$AP$39)/($AP$40-$AP$39))</f>
        <v>0.86111111111111116</v>
      </c>
      <c r="BB42">
        <f>(($AQ$39-$AP$39)/($AP$40-$AP$39))</f>
        <v>0.5</v>
      </c>
      <c r="BC42">
        <f>(($AN$40-$AQ$38)/($AQ$39-$AQ$38))</f>
        <v>0.86486486486486491</v>
      </c>
      <c r="BD42">
        <f>(($AO$38-$AQ$38)/($AQ$39-$AQ$38))</f>
        <v>0.3783783783783784</v>
      </c>
      <c r="BE42">
        <f>(($AP$39-$AQ$38)/($AQ$39-$AQ$38))</f>
        <v>0.51351351351351349</v>
      </c>
      <c r="BG42">
        <v>2</v>
      </c>
      <c r="BH42">
        <v>338</v>
      </c>
      <c r="BI42">
        <f>($BH$46-$BH$43)/200</f>
        <v>0.16</v>
      </c>
      <c r="BQ42">
        <f>1-(($AO$38-$AN$39)/($AN$40-$AN$39))</f>
        <v>0.47368421052631582</v>
      </c>
      <c r="BR42">
        <f>1-(($AP$39-$AN$39)/($AN$40-$AN$39))</f>
        <v>0.34210526315789469</v>
      </c>
      <c r="BS42">
        <f>(($AQ$38-$AN$39)/($AN$40-$AN$39))</f>
        <v>0.15789473684210525</v>
      </c>
      <c r="BT42">
        <f>(($AN$40-$AO$38)/($AO$39-$AO$38))</f>
        <v>0.5</v>
      </c>
      <c r="BU42">
        <f>(($AP$39-$AO$38)/($AO$39-$AO$38))</f>
        <v>0.1388888888888889</v>
      </c>
      <c r="BV42">
        <f>1-(($AQ$39-$AO$38)/($AO$39-$AO$38))</f>
        <v>0.36111111111111116</v>
      </c>
      <c r="BW42">
        <f>(($AN$40-$AP$39)/($AP$40-$AP$39))</f>
        <v>0.3611111111111111</v>
      </c>
      <c r="BX42">
        <f>1-(($AO$39-$AP$39)/($AP$40-$AP$39))</f>
        <v>0.13888888888888884</v>
      </c>
      <c r="BY42">
        <f>(($AQ$39-$AP$39)/($AP$40-$AP$39))</f>
        <v>0.5</v>
      </c>
      <c r="BZ42">
        <f>1-(($AN$40-$AQ$38)/($AQ$39-$AQ$38))</f>
        <v>0.13513513513513509</v>
      </c>
      <c r="CA42">
        <f>(($AO$38-$AQ$38)/($AQ$39-$AQ$38))</f>
        <v>0.3783783783783784</v>
      </c>
      <c r="CB42">
        <f>1-(($AP$39-$AQ$38)/($AQ$39-$AQ$38))</f>
        <v>0.48648648648648651</v>
      </c>
    </row>
    <row r="43" spans="1:80" x14ac:dyDescent="0.25">
      <c r="A43">
        <v>42</v>
      </c>
      <c r="D43">
        <v>64.588963000000007</v>
      </c>
      <c r="E43" s="5">
        <v>2</v>
      </c>
      <c r="F43">
        <v>54.899014000000008</v>
      </c>
      <c r="G43" s="3">
        <v>3</v>
      </c>
      <c r="H43">
        <v>48.928349000000011</v>
      </c>
      <c r="I43" s="4">
        <v>4</v>
      </c>
      <c r="P43">
        <v>3</v>
      </c>
      <c r="Q43" t="str">
        <f t="shared" si="0"/>
        <v>234</v>
      </c>
      <c r="R43">
        <v>3</v>
      </c>
      <c r="X43" t="s">
        <v>294</v>
      </c>
      <c r="Y43" t="s">
        <v>266</v>
      </c>
      <c r="AB43" t="s">
        <v>294</v>
      </c>
      <c r="AC43" t="str">
        <f>CONCATENATE($R43,$R44,$R45,$R46)</f>
        <v>3142</v>
      </c>
      <c r="AN43">
        <v>1469</v>
      </c>
      <c r="AO43">
        <v>1523</v>
      </c>
      <c r="AP43">
        <v>1492</v>
      </c>
      <c r="AQ43">
        <v>1510</v>
      </c>
      <c r="AT43">
        <f>(($AO$39-$AN$40)/($AN$41-$AN$40))</f>
        <v>0.5</v>
      </c>
      <c r="AU43">
        <f>(($AP$40-$AN$40)/($AN$41-$AN$40))</f>
        <v>0.63888888888888884</v>
      </c>
      <c r="AV43">
        <f>(($AQ$39-$AN$40)/($AN$41-$AN$40))</f>
        <v>0.1388888888888889</v>
      </c>
      <c r="AW43">
        <f>(($AN$41-$AO$39)/($AO$40-$AO$39))</f>
        <v>0.5</v>
      </c>
      <c r="AX43">
        <f>(($AP$40-$AO$39)/($AO$40-$AO$39))</f>
        <v>0.1388888888888889</v>
      </c>
      <c r="AY43">
        <f>(($AQ$40-$AO$39)/($AO$40-$AO$39))</f>
        <v>0.61111111111111116</v>
      </c>
      <c r="AZ43">
        <f>(($AN$41-$AP$40)/($AP$41-$AP$40))</f>
        <v>0.37142857142857144</v>
      </c>
      <c r="BA43">
        <f>(($AO$40-$AP$40)/($AP$41-$AP$40))</f>
        <v>0.88571428571428568</v>
      </c>
      <c r="BB43">
        <f>(($AQ$40-$AP$40)/($AP$41-$AP$40))</f>
        <v>0.48571428571428571</v>
      </c>
      <c r="BC43">
        <f>(($AN$41-$AQ$39)/($AQ$40-$AQ$39))</f>
        <v>0.88571428571428568</v>
      </c>
      <c r="BD43">
        <f>(($AO$39-$AQ$39)/($AQ$40-$AQ$39))</f>
        <v>0.37142857142857144</v>
      </c>
      <c r="BE43">
        <f>(($AP$40-$AQ$39)/($AQ$40-$AQ$39))</f>
        <v>0.51428571428571423</v>
      </c>
      <c r="BG43">
        <v>3</v>
      </c>
      <c r="BH43">
        <v>348</v>
      </c>
      <c r="BI43">
        <f>($BH$47-$BH$44)/200</f>
        <v>0.14499999999999999</v>
      </c>
      <c r="BQ43">
        <f>(($AO$39-$AN$40)/($AN$41-$AN$40))</f>
        <v>0.5</v>
      </c>
      <c r="BR43">
        <f>1-(($AP$40-$AN$40)/($AN$41-$AN$40))</f>
        <v>0.36111111111111116</v>
      </c>
      <c r="BS43">
        <f>(($AQ$39-$AN$40)/($AN$41-$AN$40))</f>
        <v>0.1388888888888889</v>
      </c>
      <c r="BT43">
        <f>(($AN$41-$AO$39)/($AO$40-$AO$39))</f>
        <v>0.5</v>
      </c>
      <c r="BU43">
        <f>(($AP$40-$AO$39)/($AO$40-$AO$39))</f>
        <v>0.1388888888888889</v>
      </c>
      <c r="BV43">
        <f>1-(($AQ$40-$AO$39)/($AO$40-$AO$39))</f>
        <v>0.38888888888888884</v>
      </c>
      <c r="BW43">
        <f>(($AN$41-$AP$40)/($AP$41-$AP$40))</f>
        <v>0.37142857142857144</v>
      </c>
      <c r="BX43">
        <f>1-(($AO$40-$AP$40)/($AP$41-$AP$40))</f>
        <v>0.11428571428571432</v>
      </c>
      <c r="BY43">
        <f>(($AQ$40-$AP$40)/($AP$41-$AP$40))</f>
        <v>0.48571428571428571</v>
      </c>
      <c r="BZ43">
        <f>1-(($AN$41-$AQ$39)/($AQ$40-$AQ$39))</f>
        <v>0.11428571428571432</v>
      </c>
      <c r="CA43">
        <f>(($AO$39-$AQ$39)/($AQ$40-$AQ$39))</f>
        <v>0.37142857142857144</v>
      </c>
      <c r="CB43">
        <f>1-(($AP$40-$AQ$39)/($AQ$40-$AQ$39))</f>
        <v>0.48571428571428577</v>
      </c>
    </row>
    <row r="44" spans="1:80" x14ac:dyDescent="0.25">
      <c r="A44">
        <v>43</v>
      </c>
      <c r="D44">
        <v>64.588963000000007</v>
      </c>
      <c r="E44" s="5">
        <v>2</v>
      </c>
      <c r="F44">
        <v>54.899014000000008</v>
      </c>
      <c r="G44" s="3">
        <v>3</v>
      </c>
      <c r="P44">
        <v>2</v>
      </c>
      <c r="Q44" t="str">
        <f t="shared" si="0"/>
        <v>23</v>
      </c>
      <c r="R44">
        <v>1</v>
      </c>
      <c r="X44" t="s">
        <v>294</v>
      </c>
      <c r="Y44" t="s">
        <v>263</v>
      </c>
      <c r="AN44">
        <v>1505</v>
      </c>
      <c r="AO44">
        <v>1560</v>
      </c>
      <c r="AP44">
        <v>1530</v>
      </c>
      <c r="AQ44">
        <v>1550</v>
      </c>
      <c r="AT44">
        <f>(($AO$40-$AN$41)/($AN$42-$AN$41))</f>
        <v>0.5</v>
      </c>
      <c r="AU44">
        <f>(($AP$41-$AN$41)/($AN$42-$AN$41))</f>
        <v>0.61111111111111116</v>
      </c>
      <c r="AV44">
        <f>(($AQ$40-$AN$41)/($AN$42-$AN$41))</f>
        <v>0.1111111111111111</v>
      </c>
      <c r="AW44">
        <f>(($AN$42-$AO$40)/($AO$41-$AO$40))</f>
        <v>0.48648648648648651</v>
      </c>
      <c r="AX44">
        <f>(($AP$41-$AO$40)/($AO$41-$AO$40))</f>
        <v>0.10810810810810811</v>
      </c>
      <c r="AY44">
        <f>(($AQ$41-$AO$40)/($AO$41-$AO$40))</f>
        <v>0.59459459459459463</v>
      </c>
      <c r="AZ44">
        <f>(($AN$42-$AP$41)/($AP$42-$AP$41))</f>
        <v>0.3888888888888889</v>
      </c>
      <c r="BA44">
        <f>(($AO$41-$AP$41)/($AP$42-$AP$41))</f>
        <v>0.91666666666666663</v>
      </c>
      <c r="BB44">
        <f>(($AQ$41-$AP$41)/($AP$42-$AP$41))</f>
        <v>0.5</v>
      </c>
      <c r="BC44">
        <f>(($AN$42-$AQ$40)/($AQ$41-$AQ$40))</f>
        <v>0.88888888888888884</v>
      </c>
      <c r="BD44">
        <f>(($AO$40-$AQ$40)/($AQ$41-$AQ$40))</f>
        <v>0.3888888888888889</v>
      </c>
      <c r="BE44">
        <f>(($AP$41-$AQ$40)/($AQ$41-$AQ$40))</f>
        <v>0.5</v>
      </c>
      <c r="BG44">
        <v>1</v>
      </c>
      <c r="BH44">
        <v>361</v>
      </c>
      <c r="BI44">
        <f>($BH$48-$BH$45)/200</f>
        <v>0.14000000000000001</v>
      </c>
      <c r="BQ44">
        <f>(($AO$40-$AN$41)/($AN$42-$AN$41))</f>
        <v>0.5</v>
      </c>
      <c r="BR44">
        <f>1-(($AP$41-$AN$41)/($AN$42-$AN$41))</f>
        <v>0.38888888888888884</v>
      </c>
      <c r="BS44">
        <f>(($AQ$40-$AN$41)/($AN$42-$AN$41))</f>
        <v>0.1111111111111111</v>
      </c>
      <c r="BT44">
        <f>(($AN$42-$AO$40)/($AO$41-$AO$40))</f>
        <v>0.48648648648648651</v>
      </c>
      <c r="BU44">
        <f>(($AP$41-$AO$40)/($AO$41-$AO$40))</f>
        <v>0.10810810810810811</v>
      </c>
      <c r="BV44">
        <f>1-(($AQ$41-$AO$40)/($AO$41-$AO$40))</f>
        <v>0.40540540540540537</v>
      </c>
      <c r="BW44">
        <f>(($AN$42-$AP$41)/($AP$42-$AP$41))</f>
        <v>0.3888888888888889</v>
      </c>
      <c r="BX44">
        <f>1-(($AO$41-$AP$41)/($AP$42-$AP$41))</f>
        <v>8.333333333333337E-2</v>
      </c>
      <c r="BY44">
        <f>(($AQ$41-$AP$41)/($AP$42-$AP$41))</f>
        <v>0.5</v>
      </c>
      <c r="BZ44">
        <f>1-(($AN$42-$AQ$40)/($AQ$41-$AQ$40))</f>
        <v>0.11111111111111116</v>
      </c>
      <c r="CA44">
        <f>(($AO$40-$AQ$40)/($AQ$41-$AQ$40))</f>
        <v>0.3888888888888889</v>
      </c>
      <c r="CB44">
        <f>(($AP$41-$AQ$40)/($AQ$41-$AQ$40))</f>
        <v>0.5</v>
      </c>
    </row>
    <row r="45" spans="1:80" x14ac:dyDescent="0.25">
      <c r="A45">
        <v>44</v>
      </c>
      <c r="D45">
        <v>64.588963000000007</v>
      </c>
      <c r="E45" s="5">
        <v>2</v>
      </c>
      <c r="F45">
        <v>54.899014000000008</v>
      </c>
      <c r="G45" s="3">
        <v>3</v>
      </c>
      <c r="P45">
        <v>2</v>
      </c>
      <c r="Q45" t="str">
        <f t="shared" si="0"/>
        <v>23</v>
      </c>
      <c r="R45">
        <v>4</v>
      </c>
      <c r="X45" t="s">
        <v>294</v>
      </c>
      <c r="Y45" t="s">
        <v>264</v>
      </c>
      <c r="AN45">
        <v>1542</v>
      </c>
      <c r="AP45">
        <v>1570</v>
      </c>
      <c r="AT45">
        <f>(($AO$41-$AN$42)/($AN$43-$AN$42))</f>
        <v>0.52777777777777779</v>
      </c>
      <c r="AU45">
        <f>(($AP$42-$AN$42)/($AN$43-$AN$42))</f>
        <v>0.61111111111111116</v>
      </c>
      <c r="AV45">
        <f>(($AQ$41-$AN$42)/($AN$43-$AN$42))</f>
        <v>0.1111111111111111</v>
      </c>
      <c r="AW45">
        <f>(($AN$43-$AO$41)/($AO$42-$AO$41))</f>
        <v>0.48571428571428571</v>
      </c>
      <c r="AX45">
        <f>(($AP$42-$AO$41)/($AO$42-$AO$41))</f>
        <v>8.5714285714285715E-2</v>
      </c>
      <c r="AY45">
        <f>(($AQ$42-$AO$41)/($AO$42-$AO$41))</f>
        <v>0.6</v>
      </c>
      <c r="AZ45">
        <f>(($AN$43-$AP$42)/($AP$43-$AP$42))</f>
        <v>0.3783783783783784</v>
      </c>
      <c r="BA45">
        <f>(($AO$42-$AP$42)/($AP$43-$AP$42))</f>
        <v>0.86486486486486491</v>
      </c>
      <c r="BB45">
        <f>(($AQ$42-$AP$42)/($AP$43-$AP$42))</f>
        <v>0.48648648648648651</v>
      </c>
      <c r="BC45">
        <f>(($AN$43-$AQ$41)/($AQ$42-$AQ$41))</f>
        <v>0.88888888888888884</v>
      </c>
      <c r="BD45">
        <f>(($AO$41-$AQ$41)/($AQ$42-$AQ$41))</f>
        <v>0.41666666666666669</v>
      </c>
      <c r="BE45">
        <f>(($AP$42-$AQ$41)/($AQ$42-$AQ$41))</f>
        <v>0.5</v>
      </c>
      <c r="BG45">
        <v>4</v>
      </c>
      <c r="BH45">
        <v>370</v>
      </c>
      <c r="BI45">
        <f>($BH$49-$BH$46)/200</f>
        <v>0.15</v>
      </c>
      <c r="BQ45">
        <f>1-(($AO$41-$AN$42)/($AN$43-$AN$42))</f>
        <v>0.47222222222222221</v>
      </c>
      <c r="BR45">
        <f>1-(($AP$42-$AN$42)/($AN$43-$AN$42))</f>
        <v>0.38888888888888884</v>
      </c>
      <c r="BS45">
        <f>(($AQ$41-$AN$42)/($AN$43-$AN$42))</f>
        <v>0.1111111111111111</v>
      </c>
      <c r="BT45">
        <f>(($AN$43-$AO$41)/($AO$42-$AO$41))</f>
        <v>0.48571428571428571</v>
      </c>
      <c r="BU45">
        <f>(($AP$42-$AO$41)/($AO$42-$AO$41))</f>
        <v>8.5714285714285715E-2</v>
      </c>
      <c r="BV45">
        <f>1-(($AQ$42-$AO$41)/($AO$42-$AO$41))</f>
        <v>0.4</v>
      </c>
      <c r="BW45">
        <f>(($AN$43-$AP$42)/($AP$43-$AP$42))</f>
        <v>0.3783783783783784</v>
      </c>
      <c r="BX45">
        <f>1-(($AO$42-$AP$42)/($AP$43-$AP$42))</f>
        <v>0.13513513513513509</v>
      </c>
      <c r="BY45">
        <f>(($AQ$42-$AP$42)/($AP$43-$AP$42))</f>
        <v>0.48648648648648651</v>
      </c>
      <c r="BZ45">
        <f>1-(($AN$43-$AQ$41)/($AQ$42-$AQ$41))</f>
        <v>0.11111111111111116</v>
      </c>
      <c r="CA45">
        <f>(($AO$41-$AQ$41)/($AQ$42-$AQ$41))</f>
        <v>0.41666666666666669</v>
      </c>
      <c r="CB45">
        <f>(($AP$42-$AQ$41)/($AQ$42-$AQ$41))</f>
        <v>0.5</v>
      </c>
    </row>
    <row r="46" spans="1:80" x14ac:dyDescent="0.25">
      <c r="A46">
        <v>45</v>
      </c>
      <c r="B46">
        <v>72.351377000000014</v>
      </c>
      <c r="C46" s="2">
        <v>1</v>
      </c>
      <c r="D46">
        <v>64.588963000000007</v>
      </c>
      <c r="E46" s="5">
        <v>2</v>
      </c>
      <c r="F46">
        <v>54.899014000000008</v>
      </c>
      <c r="G46" s="3">
        <v>3</v>
      </c>
      <c r="P46">
        <v>3</v>
      </c>
      <c r="Q46" t="str">
        <f t="shared" si="0"/>
        <v>123</v>
      </c>
      <c r="R46">
        <v>2</v>
      </c>
      <c r="X46" t="s">
        <v>294</v>
      </c>
      <c r="Y46" t="s">
        <v>265</v>
      </c>
      <c r="AN46">
        <v>1581</v>
      </c>
      <c r="AT46">
        <f>(($AO$42-$AN$43)/($AN$44-$AN$43))</f>
        <v>0.5</v>
      </c>
      <c r="AU46">
        <f>(($AP$43-$AN$43)/($AN$44-$AN$43))</f>
        <v>0.63888888888888884</v>
      </c>
      <c r="AV46">
        <f>(($AQ$42-$AN$43)/($AN$44-$AN$43))</f>
        <v>0.1111111111111111</v>
      </c>
      <c r="AW46">
        <f>(($AN$44-$AO$42)/($AO$43-$AO$42))</f>
        <v>0.5</v>
      </c>
      <c r="AX46">
        <f>(($AP$43-$AO$42)/($AO$43-$AO$42))</f>
        <v>0.1388888888888889</v>
      </c>
      <c r="AY46">
        <f>(($AQ$43-$AO$42)/($AO$43-$AO$42))</f>
        <v>0.63888888888888884</v>
      </c>
      <c r="AZ46">
        <f>(($AN$44-$AP$43)/($AP$44-$AP$43))</f>
        <v>0.34210526315789475</v>
      </c>
      <c r="BA46">
        <f>(($AO$43-$AP$43)/($AP$44-$AP$43))</f>
        <v>0.81578947368421051</v>
      </c>
      <c r="BB46">
        <f>(($AQ$43-$AP$43)/($AP$44-$AP$43))</f>
        <v>0.47368421052631576</v>
      </c>
      <c r="BC46">
        <f>(($AN$44-$AQ$42)/($AQ$43-$AQ$42))</f>
        <v>0.86486486486486491</v>
      </c>
      <c r="BD46">
        <f>(($AO$42-$AQ$42)/($AQ$43-$AQ$42))</f>
        <v>0.3783783783783784</v>
      </c>
      <c r="BE46">
        <f>(($AP$43-$AQ$42)/($AQ$43-$AQ$42))</f>
        <v>0.51351351351351349</v>
      </c>
      <c r="BG46">
        <v>2</v>
      </c>
      <c r="BH46">
        <v>380</v>
      </c>
      <c r="BI46">
        <f>($BH$50-$BH$47)/200</f>
        <v>0.13500000000000001</v>
      </c>
      <c r="BQ46">
        <f>(($AO$42-$AN$43)/($AN$44-$AN$43))</f>
        <v>0.5</v>
      </c>
      <c r="BR46">
        <f>1-(($AP$43-$AN$43)/($AN$44-$AN$43))</f>
        <v>0.36111111111111116</v>
      </c>
      <c r="BS46">
        <f>(($AQ$42-$AN$43)/($AN$44-$AN$43))</f>
        <v>0.1111111111111111</v>
      </c>
      <c r="BT46">
        <f>(($AN$44-$AO$42)/($AO$43-$AO$42))</f>
        <v>0.5</v>
      </c>
      <c r="BU46">
        <f>(($AP$43-$AO$42)/($AO$43-$AO$42))</f>
        <v>0.1388888888888889</v>
      </c>
      <c r="BV46">
        <f>1-(($AQ$43-$AO$42)/($AO$43-$AO$42))</f>
        <v>0.36111111111111116</v>
      </c>
      <c r="BW46">
        <f>(($AN$44-$AP$43)/($AP$44-$AP$43))</f>
        <v>0.34210526315789475</v>
      </c>
      <c r="BX46">
        <f>1-(($AO$43-$AP$43)/($AP$44-$AP$43))</f>
        <v>0.18421052631578949</v>
      </c>
      <c r="BY46">
        <f>(($AQ$43-$AP$43)/($AP$44-$AP$43))</f>
        <v>0.47368421052631576</v>
      </c>
      <c r="BZ46">
        <f>1-(($AN$44-$AQ$42)/($AQ$43-$AQ$42))</f>
        <v>0.13513513513513509</v>
      </c>
      <c r="CA46">
        <f>(($AO$42-$AQ$42)/($AQ$43-$AQ$42))</f>
        <v>0.3783783783783784</v>
      </c>
      <c r="CB46">
        <f>1-(($AP$43-$AQ$42)/($AQ$43-$AQ$42))</f>
        <v>0.48648648648648651</v>
      </c>
    </row>
    <row r="47" spans="1:80" x14ac:dyDescent="0.25">
      <c r="A47">
        <v>46</v>
      </c>
      <c r="B47">
        <v>72.388979000000006</v>
      </c>
      <c r="C47" s="2">
        <v>1</v>
      </c>
      <c r="D47">
        <v>64.588963000000007</v>
      </c>
      <c r="E47" s="5">
        <v>2</v>
      </c>
      <c r="F47">
        <v>54.899014000000008</v>
      </c>
      <c r="G47" s="3">
        <v>3</v>
      </c>
      <c r="P47">
        <v>3</v>
      </c>
      <c r="Q47" t="str">
        <f t="shared" si="0"/>
        <v>123</v>
      </c>
      <c r="R47">
        <v>3</v>
      </c>
      <c r="X47" t="s">
        <v>294</v>
      </c>
      <c r="Y47" t="s">
        <v>266</v>
      </c>
      <c r="AB47" t="s">
        <v>294</v>
      </c>
      <c r="AC47" t="str">
        <f>CONCATENATE($R47,$R48,$R49,$R50)</f>
        <v>3142</v>
      </c>
      <c r="AT47">
        <f>(($AO$43-$AN$44)/($AN$45-$AN$44))</f>
        <v>0.48648648648648651</v>
      </c>
      <c r="AU47">
        <f>(($AP$44-$AN$44)/($AN$45-$AN$44))</f>
        <v>0.67567567567567566</v>
      </c>
      <c r="AV47">
        <f>(($AQ$43-$AN$44)/($AN$45-$AN$44))</f>
        <v>0.13513513513513514</v>
      </c>
      <c r="AW47">
        <f>(($AN$45-$AO$43)/($AO$44-$AO$43))</f>
        <v>0.51351351351351349</v>
      </c>
      <c r="AX47">
        <f>(($AP$44-$AO$43)/($AO$44-$AO$43))</f>
        <v>0.1891891891891892</v>
      </c>
      <c r="AY47">
        <f>(($AQ$44-$AO$43)/($AO$44-$AO$43))</f>
        <v>0.72972972972972971</v>
      </c>
      <c r="AZ47">
        <f>(($AN$45-$AP$44)/($AP$45-$AP$44))</f>
        <v>0.3</v>
      </c>
      <c r="BA47">
        <f>(($AO$44-$AP$44)/($AP$45-$AP$44))</f>
        <v>0.75</v>
      </c>
      <c r="BB47">
        <f>(($AQ$44-$AP$44)/($AP$45-$AP$44))</f>
        <v>0.5</v>
      </c>
      <c r="BC47">
        <f>(($AN$45-$AQ$43)/($AQ$44-$AQ$43))</f>
        <v>0.8</v>
      </c>
      <c r="BD47">
        <f>(($AO$43-$AQ$43)/($AQ$44-$AQ$43))</f>
        <v>0.32500000000000001</v>
      </c>
      <c r="BE47">
        <f>(($AP$44-$AQ$43)/($AQ$44-$AQ$43))</f>
        <v>0.5</v>
      </c>
      <c r="BG47">
        <v>3</v>
      </c>
      <c r="BH47">
        <v>390</v>
      </c>
      <c r="BI47">
        <f>($BH$51-$BH$48)/200</f>
        <v>0.14000000000000001</v>
      </c>
      <c r="BQ47">
        <f>(($AO$43-$AN$44)/($AN$45-$AN$44))</f>
        <v>0.48648648648648651</v>
      </c>
      <c r="BR47">
        <f>1-(($AP$44-$AN$44)/($AN$45-$AN$44))</f>
        <v>0.32432432432432434</v>
      </c>
      <c r="BS47">
        <f>(($AQ$43-$AN$44)/($AN$45-$AN$44))</f>
        <v>0.13513513513513514</v>
      </c>
      <c r="BT47">
        <f>1-(($AN$45-$AO$43)/($AO$44-$AO$43))</f>
        <v>0.48648648648648651</v>
      </c>
      <c r="BU47">
        <f>(($AP$44-$AO$43)/($AO$44-$AO$43))</f>
        <v>0.1891891891891892</v>
      </c>
      <c r="BV47">
        <f>1-(($AQ$44-$AO$43)/($AO$44-$AO$43))</f>
        <v>0.27027027027027029</v>
      </c>
      <c r="BW47">
        <f>(($AN$45-$AP$44)/($AP$45-$AP$44))</f>
        <v>0.3</v>
      </c>
      <c r="BX47">
        <f>1-(($AO$44-$AP$44)/($AP$45-$AP$44))</f>
        <v>0.25</v>
      </c>
      <c r="BY47">
        <f>(($AQ$44-$AP$44)/($AP$45-$AP$44))</f>
        <v>0.5</v>
      </c>
      <c r="BZ47">
        <f>1-(($AN$45-$AQ$43)/($AQ$44-$AQ$43))</f>
        <v>0.19999999999999996</v>
      </c>
      <c r="CA47">
        <f>(($AO$43-$AQ$43)/($AQ$44-$AQ$43))</f>
        <v>0.32500000000000001</v>
      </c>
      <c r="CB47">
        <f>(($AP$44-$AQ$43)/($AQ$44-$AQ$43))</f>
        <v>0.5</v>
      </c>
    </row>
    <row r="48" spans="1:80" x14ac:dyDescent="0.25">
      <c r="A48">
        <v>47</v>
      </c>
      <c r="B48">
        <v>72.388979000000006</v>
      </c>
      <c r="C48" s="2">
        <v>1</v>
      </c>
      <c r="D48">
        <v>64.588963000000007</v>
      </c>
      <c r="E48" s="5">
        <v>2</v>
      </c>
      <c r="F48">
        <v>54.899014000000008</v>
      </c>
      <c r="G48" s="3">
        <v>3</v>
      </c>
      <c r="P48">
        <v>3</v>
      </c>
      <c r="Q48" t="str">
        <f t="shared" si="0"/>
        <v>123</v>
      </c>
      <c r="R48">
        <v>1</v>
      </c>
      <c r="X48" t="s">
        <v>294</v>
      </c>
      <c r="Y48" t="s">
        <v>263</v>
      </c>
      <c r="AT48">
        <f>(($AO$44-$AN$45)/($AN$46-$AN$45))</f>
        <v>0.46153846153846156</v>
      </c>
      <c r="AU48">
        <f>(($AP$45-$AN$45)/($AN$46-$AN$45))</f>
        <v>0.71794871794871795</v>
      </c>
      <c r="AV48">
        <f>(($AQ$44-$AN$45)/($AN$46-$AN$45))</f>
        <v>0.20512820512820512</v>
      </c>
      <c r="BG48">
        <v>1</v>
      </c>
      <c r="BH48">
        <v>398</v>
      </c>
      <c r="BI48">
        <f>($BH$52-$BH$49)/200</f>
        <v>0.13</v>
      </c>
      <c r="BQ48">
        <f>(($AO$44-$AN$45)/($AN$46-$AN$45))</f>
        <v>0.46153846153846156</v>
      </c>
      <c r="BR48">
        <f>1-(($AP$45-$AN$45)/($AN$46-$AN$45))</f>
        <v>0.28205128205128205</v>
      </c>
      <c r="BS48">
        <f>(($AQ$44-$AN$45)/($AN$46-$AN$45))</f>
        <v>0.20512820512820512</v>
      </c>
    </row>
    <row r="49" spans="1:61" x14ac:dyDescent="0.25">
      <c r="A49">
        <v>48</v>
      </c>
      <c r="B49">
        <v>72.388979000000006</v>
      </c>
      <c r="C49" s="2">
        <v>1</v>
      </c>
      <c r="D49">
        <v>64.551338000000015</v>
      </c>
      <c r="E49" s="5">
        <v>2</v>
      </c>
      <c r="F49">
        <v>54.899014000000008</v>
      </c>
      <c r="G49" s="3">
        <v>3</v>
      </c>
      <c r="P49">
        <v>3</v>
      </c>
      <c r="Q49" t="str">
        <f t="shared" si="0"/>
        <v>123</v>
      </c>
      <c r="R49">
        <v>4</v>
      </c>
      <c r="X49" t="s">
        <v>294</v>
      </c>
      <c r="Y49" t="s">
        <v>264</v>
      </c>
      <c r="BG49">
        <v>4</v>
      </c>
      <c r="BH49">
        <v>410</v>
      </c>
      <c r="BI49">
        <f>($BH$53-$BH$50)/200</f>
        <v>0.14499999999999999</v>
      </c>
    </row>
    <row r="50" spans="1:61" x14ac:dyDescent="0.25">
      <c r="A50">
        <v>49</v>
      </c>
      <c r="B50">
        <v>72.388979000000006</v>
      </c>
      <c r="C50" s="2">
        <v>1</v>
      </c>
      <c r="F50">
        <v>54.899014000000008</v>
      </c>
      <c r="G50" s="3">
        <v>3</v>
      </c>
      <c r="P50">
        <v>2</v>
      </c>
      <c r="Q50" t="str">
        <f t="shared" si="0"/>
        <v>13</v>
      </c>
      <c r="R50">
        <v>2</v>
      </c>
      <c r="X50" t="s">
        <v>294</v>
      </c>
      <c r="Y50" t="s">
        <v>265</v>
      </c>
      <c r="BG50">
        <v>2</v>
      </c>
      <c r="BH50">
        <v>417</v>
      </c>
      <c r="BI50">
        <f>($BH$54-$BH$51)/200</f>
        <v>0.15</v>
      </c>
    </row>
    <row r="51" spans="1:61" x14ac:dyDescent="0.25">
      <c r="A51">
        <v>50</v>
      </c>
      <c r="B51">
        <v>72.388979000000006</v>
      </c>
      <c r="C51" s="2">
        <v>1</v>
      </c>
      <c r="F51">
        <v>54.899014000000008</v>
      </c>
      <c r="G51" s="3">
        <v>3</v>
      </c>
      <c r="P51">
        <v>2</v>
      </c>
      <c r="Q51" t="str">
        <f t="shared" si="0"/>
        <v>13</v>
      </c>
      <c r="R51">
        <v>3</v>
      </c>
      <c r="X51" t="s">
        <v>294</v>
      </c>
      <c r="Y51" t="s">
        <v>266</v>
      </c>
      <c r="AB51" t="s">
        <v>294</v>
      </c>
      <c r="AC51" t="str">
        <f>CONCATENATE($R51,$R52,$R53,$R54)</f>
        <v>3142</v>
      </c>
      <c r="BG51">
        <v>3</v>
      </c>
      <c r="BH51">
        <v>426</v>
      </c>
      <c r="BI51">
        <f>($BH$55-$BH$52)/200</f>
        <v>0.14499999999999999</v>
      </c>
    </row>
    <row r="52" spans="1:61" x14ac:dyDescent="0.25">
      <c r="A52">
        <v>51</v>
      </c>
      <c r="B52">
        <v>72.388979000000006</v>
      </c>
      <c r="C52" s="2">
        <v>1</v>
      </c>
      <c r="F52">
        <v>54.899014000000008</v>
      </c>
      <c r="G52" s="3">
        <v>3</v>
      </c>
      <c r="P52">
        <v>2</v>
      </c>
      <c r="Q52" t="str">
        <f t="shared" si="0"/>
        <v>13</v>
      </c>
      <c r="R52">
        <v>1</v>
      </c>
      <c r="X52" t="s">
        <v>294</v>
      </c>
      <c r="Y52" t="s">
        <v>263</v>
      </c>
      <c r="BG52">
        <v>1</v>
      </c>
      <c r="BH52">
        <v>436</v>
      </c>
      <c r="BI52">
        <f>($BH$56-$BH$53)/200</f>
        <v>0.14000000000000001</v>
      </c>
    </row>
    <row r="53" spans="1:61" x14ac:dyDescent="0.25">
      <c r="A53">
        <v>52</v>
      </c>
      <c r="B53">
        <v>72.388979000000006</v>
      </c>
      <c r="C53" s="2">
        <v>1</v>
      </c>
      <c r="F53">
        <v>54.899014000000008</v>
      </c>
      <c r="G53" s="3">
        <v>3</v>
      </c>
      <c r="P53">
        <v>2</v>
      </c>
      <c r="Q53" t="str">
        <f t="shared" si="0"/>
        <v>13</v>
      </c>
      <c r="R53">
        <v>4</v>
      </c>
      <c r="X53" t="s">
        <v>294</v>
      </c>
      <c r="Y53" t="s">
        <v>264</v>
      </c>
      <c r="BG53">
        <v>4</v>
      </c>
      <c r="BH53">
        <v>446</v>
      </c>
      <c r="BI53">
        <f>($BH$57-$BH$54)/200</f>
        <v>0.15</v>
      </c>
    </row>
    <row r="54" spans="1:61" x14ac:dyDescent="0.25">
      <c r="A54">
        <v>53</v>
      </c>
      <c r="B54">
        <v>72.388979000000006</v>
      </c>
      <c r="C54" s="2">
        <v>1</v>
      </c>
      <c r="F54">
        <v>54.899014000000008</v>
      </c>
      <c r="G54" s="3">
        <v>3</v>
      </c>
      <c r="P54">
        <v>2</v>
      </c>
      <c r="Q54" t="str">
        <f t="shared" si="0"/>
        <v>13</v>
      </c>
      <c r="R54">
        <v>2</v>
      </c>
      <c r="X54" t="s">
        <v>294</v>
      </c>
      <c r="Y54" t="s">
        <v>265</v>
      </c>
      <c r="BG54">
        <v>2</v>
      </c>
      <c r="BH54">
        <v>456</v>
      </c>
      <c r="BI54">
        <f>($BH$58-$BH$55)/200</f>
        <v>0.14499999999999999</v>
      </c>
    </row>
    <row r="55" spans="1:61" x14ac:dyDescent="0.25">
      <c r="A55">
        <v>54</v>
      </c>
      <c r="B55">
        <v>72.388979000000006</v>
      </c>
      <c r="C55" s="2">
        <v>1</v>
      </c>
      <c r="F55">
        <v>54.793037000000012</v>
      </c>
      <c r="G55" s="3">
        <v>3</v>
      </c>
      <c r="P55">
        <v>2</v>
      </c>
      <c r="Q55" t="str">
        <f t="shared" si="0"/>
        <v>13</v>
      </c>
      <c r="R55">
        <v>3</v>
      </c>
      <c r="X55" t="s">
        <v>294</v>
      </c>
      <c r="Y55" t="s">
        <v>266</v>
      </c>
      <c r="AB55" t="s">
        <v>294</v>
      </c>
      <c r="AC55" t="str">
        <f>CONCATENATE($R55,$R56,$R57,$R58)</f>
        <v>3142</v>
      </c>
      <c r="BG55">
        <v>3</v>
      </c>
      <c r="BH55">
        <v>465</v>
      </c>
      <c r="BI55">
        <f>($BH$59-$BH$56)/200</f>
        <v>0.15</v>
      </c>
    </row>
    <row r="56" spans="1:61" x14ac:dyDescent="0.25">
      <c r="A56">
        <v>55</v>
      </c>
      <c r="B56">
        <v>72.388979000000006</v>
      </c>
      <c r="C56" s="2">
        <v>1</v>
      </c>
      <c r="F56">
        <v>54.793037000000012</v>
      </c>
      <c r="G56" s="3">
        <v>3</v>
      </c>
      <c r="H56">
        <v>64.346344000000016</v>
      </c>
      <c r="I56" s="4">
        <v>4</v>
      </c>
      <c r="P56">
        <v>3</v>
      </c>
      <c r="Q56" t="str">
        <f t="shared" si="0"/>
        <v>134</v>
      </c>
      <c r="R56">
        <v>1</v>
      </c>
      <c r="X56" t="s">
        <v>294</v>
      </c>
      <c r="Y56" t="s">
        <v>263</v>
      </c>
      <c r="BG56">
        <v>1</v>
      </c>
      <c r="BH56">
        <v>474</v>
      </c>
      <c r="BI56">
        <f>($BH$60-$BH$57)/200</f>
        <v>0.13</v>
      </c>
    </row>
    <row r="57" spans="1:61" x14ac:dyDescent="0.25">
      <c r="A57">
        <v>56</v>
      </c>
      <c r="B57">
        <v>72.388979000000006</v>
      </c>
      <c r="C57" s="2">
        <v>1</v>
      </c>
      <c r="H57">
        <v>64.339176000000009</v>
      </c>
      <c r="I57" s="4">
        <v>4</v>
      </c>
      <c r="P57">
        <v>2</v>
      </c>
      <c r="Q57" t="str">
        <f t="shared" si="0"/>
        <v>14</v>
      </c>
      <c r="R57">
        <v>4</v>
      </c>
      <c r="X57" t="s">
        <v>294</v>
      </c>
      <c r="Y57" t="s">
        <v>264</v>
      </c>
      <c r="BG57">
        <v>4</v>
      </c>
      <c r="BH57">
        <v>486</v>
      </c>
      <c r="BI57">
        <f>($BH$61-$BH$58)/200</f>
        <v>0.155</v>
      </c>
    </row>
    <row r="58" spans="1:61" x14ac:dyDescent="0.25">
      <c r="A58">
        <v>57</v>
      </c>
      <c r="B58">
        <v>72.388979000000006</v>
      </c>
      <c r="C58" s="2">
        <v>1</v>
      </c>
      <c r="H58">
        <v>64.339176000000009</v>
      </c>
      <c r="I58" s="4">
        <v>4</v>
      </c>
      <c r="P58">
        <v>2</v>
      </c>
      <c r="Q58" t="str">
        <f t="shared" si="0"/>
        <v>14</v>
      </c>
      <c r="R58">
        <v>2</v>
      </c>
      <c r="X58" t="s">
        <v>295</v>
      </c>
      <c r="Y58" t="s">
        <v>267</v>
      </c>
      <c r="BG58">
        <v>2</v>
      </c>
      <c r="BH58">
        <v>494</v>
      </c>
      <c r="BI58">
        <f>($BH$67-$BH$64)/200</f>
        <v>0.14499999999999999</v>
      </c>
    </row>
    <row r="59" spans="1:61" x14ac:dyDescent="0.25">
      <c r="A59">
        <v>58</v>
      </c>
      <c r="B59">
        <v>72.388979000000006</v>
      </c>
      <c r="C59" s="2">
        <v>1</v>
      </c>
      <c r="H59">
        <v>64.339176000000009</v>
      </c>
      <c r="I59" s="4">
        <v>4</v>
      </c>
      <c r="P59">
        <v>2</v>
      </c>
      <c r="Q59" t="str">
        <f t="shared" si="0"/>
        <v>14</v>
      </c>
      <c r="R59">
        <v>3</v>
      </c>
      <c r="X59" t="s">
        <v>295</v>
      </c>
      <c r="Y59" t="s">
        <v>268</v>
      </c>
      <c r="BG59">
        <v>3</v>
      </c>
      <c r="BH59">
        <v>504</v>
      </c>
      <c r="BI59">
        <f>($BH$68-$BH$65)/200</f>
        <v>0.155</v>
      </c>
    </row>
    <row r="60" spans="1:61" x14ac:dyDescent="0.25">
      <c r="A60">
        <v>59</v>
      </c>
      <c r="B60">
        <v>72.388979000000006</v>
      </c>
      <c r="C60" s="2">
        <v>1</v>
      </c>
      <c r="H60">
        <v>64.339176000000009</v>
      </c>
      <c r="I60" s="4">
        <v>4</v>
      </c>
      <c r="P60">
        <v>2</v>
      </c>
      <c r="Q60" t="str">
        <f t="shared" si="0"/>
        <v>14</v>
      </c>
      <c r="R60">
        <v>1</v>
      </c>
      <c r="X60" t="s">
        <v>295</v>
      </c>
      <c r="Y60" t="s">
        <v>269</v>
      </c>
      <c r="BG60">
        <v>1</v>
      </c>
      <c r="BH60">
        <v>512</v>
      </c>
      <c r="BI60">
        <f>($BH$69-$BH$66)/200</f>
        <v>0.15</v>
      </c>
    </row>
    <row r="61" spans="1:61" x14ac:dyDescent="0.25">
      <c r="A61">
        <v>60</v>
      </c>
      <c r="B61">
        <v>72.388979000000006</v>
      </c>
      <c r="C61" s="2">
        <v>1</v>
      </c>
      <c r="H61">
        <v>64.339176000000009</v>
      </c>
      <c r="I61" s="4">
        <v>4</v>
      </c>
      <c r="P61">
        <v>2</v>
      </c>
      <c r="Q61" t="str">
        <f t="shared" si="0"/>
        <v>14</v>
      </c>
      <c r="R61">
        <v>4</v>
      </c>
      <c r="X61" t="s">
        <v>295</v>
      </c>
      <c r="Y61" t="s">
        <v>270</v>
      </c>
      <c r="BG61">
        <v>4</v>
      </c>
      <c r="BH61">
        <v>525</v>
      </c>
      <c r="BI61">
        <f>($BH$70-$BH$67)/200</f>
        <v>0.125</v>
      </c>
    </row>
    <row r="62" spans="1:61" x14ac:dyDescent="0.25">
      <c r="A62">
        <v>61</v>
      </c>
      <c r="B62">
        <v>72.388979000000006</v>
      </c>
      <c r="C62" s="2">
        <v>1</v>
      </c>
      <c r="H62">
        <v>64.339176000000009</v>
      </c>
      <c r="I62" s="4">
        <v>4</v>
      </c>
      <c r="P62">
        <v>2</v>
      </c>
      <c r="Q62" t="str">
        <f t="shared" si="0"/>
        <v>14</v>
      </c>
      <c r="R62" t="s">
        <v>22</v>
      </c>
      <c r="X62" t="s">
        <v>293</v>
      </c>
      <c r="Y62" t="s">
        <v>271</v>
      </c>
      <c r="BG62" t="s">
        <v>22</v>
      </c>
      <c r="BH62">
        <v>527</v>
      </c>
      <c r="BI62">
        <f>($BH$71-$BH$68)/200</f>
        <v>0.16500000000000001</v>
      </c>
    </row>
    <row r="63" spans="1:61" x14ac:dyDescent="0.25">
      <c r="A63">
        <v>62</v>
      </c>
      <c r="B63">
        <v>72.351377000000014</v>
      </c>
      <c r="C63" s="2">
        <v>1</v>
      </c>
      <c r="H63">
        <v>64.339176000000009</v>
      </c>
      <c r="I63" s="4">
        <v>4</v>
      </c>
      <c r="P63">
        <v>2</v>
      </c>
      <c r="Q63" t="str">
        <f t="shared" si="0"/>
        <v>14</v>
      </c>
      <c r="R63" t="s">
        <v>22</v>
      </c>
      <c r="X63" t="s">
        <v>296</v>
      </c>
      <c r="Y63" t="s">
        <v>272</v>
      </c>
      <c r="BG63" t="s">
        <v>22</v>
      </c>
      <c r="BH63">
        <v>529</v>
      </c>
      <c r="BI63">
        <f>($BH$72-$BH$69)/200</f>
        <v>9.5000000000000001E-2</v>
      </c>
    </row>
    <row r="64" spans="1:61" x14ac:dyDescent="0.25">
      <c r="A64">
        <v>63</v>
      </c>
      <c r="B64">
        <v>72.351377000000014</v>
      </c>
      <c r="C64" s="2">
        <v>1</v>
      </c>
      <c r="D64">
        <v>78.725969000000006</v>
      </c>
      <c r="E64" s="5">
        <v>2</v>
      </c>
      <c r="H64">
        <v>64.339176000000009</v>
      </c>
      <c r="I64" s="4">
        <v>4</v>
      </c>
      <c r="P64">
        <v>3</v>
      </c>
      <c r="Q64" t="str">
        <f t="shared" si="0"/>
        <v>124</v>
      </c>
      <c r="R64">
        <v>1</v>
      </c>
      <c r="X64" t="s">
        <v>296</v>
      </c>
      <c r="Y64" t="s">
        <v>273</v>
      </c>
      <c r="AB64" t="s">
        <v>295</v>
      </c>
      <c r="AC64" t="str">
        <f>CONCATENATE($R64,$R65,$R66,$R67)</f>
        <v>1324</v>
      </c>
      <c r="BG64">
        <v>1</v>
      </c>
      <c r="BH64">
        <v>530</v>
      </c>
      <c r="BI64">
        <f>($BH$73-$BH$70)/200</f>
        <v>0.16500000000000001</v>
      </c>
    </row>
    <row r="65" spans="1:61" x14ac:dyDescent="0.25">
      <c r="A65">
        <v>64</v>
      </c>
      <c r="D65">
        <v>78.76683700000001</v>
      </c>
      <c r="E65" s="5">
        <v>2</v>
      </c>
      <c r="H65">
        <v>64.339176000000009</v>
      </c>
      <c r="I65" s="4">
        <v>4</v>
      </c>
      <c r="P65">
        <v>2</v>
      </c>
      <c r="Q65" t="str">
        <f t="shared" si="0"/>
        <v>24</v>
      </c>
      <c r="R65">
        <v>3</v>
      </c>
      <c r="X65" t="s">
        <v>296</v>
      </c>
      <c r="Y65" t="s">
        <v>274</v>
      </c>
      <c r="BG65">
        <v>3</v>
      </c>
      <c r="BH65">
        <v>535</v>
      </c>
      <c r="BI65">
        <f>($BH$74-$BH$71)/200</f>
        <v>0.1</v>
      </c>
    </row>
    <row r="66" spans="1:61" x14ac:dyDescent="0.25">
      <c r="A66">
        <v>65</v>
      </c>
      <c r="D66">
        <v>78.76683700000001</v>
      </c>
      <c r="E66" s="5">
        <v>2</v>
      </c>
      <c r="H66">
        <v>64.339176000000009</v>
      </c>
      <c r="I66" s="4">
        <v>4</v>
      </c>
      <c r="P66">
        <v>2</v>
      </c>
      <c r="Q66" t="str">
        <f t="shared" ref="Q66:Q129" si="2">CONCATENATE(C66,E66,G66,I66)</f>
        <v>24</v>
      </c>
      <c r="R66">
        <v>2</v>
      </c>
      <c r="X66" t="s">
        <v>293</v>
      </c>
      <c r="Y66">
        <v>4324</v>
      </c>
      <c r="BG66">
        <v>2</v>
      </c>
      <c r="BH66">
        <v>550</v>
      </c>
      <c r="BI66">
        <f>($BH$75-$BH$72)/200</f>
        <v>0.185</v>
      </c>
    </row>
    <row r="67" spans="1:61" x14ac:dyDescent="0.25">
      <c r="A67">
        <v>66</v>
      </c>
      <c r="D67">
        <v>78.76683700000001</v>
      </c>
      <c r="E67" s="5">
        <v>2</v>
      </c>
      <c r="H67">
        <v>64.339176000000009</v>
      </c>
      <c r="I67" s="4">
        <v>4</v>
      </c>
      <c r="P67">
        <v>2</v>
      </c>
      <c r="Q67" t="str">
        <f t="shared" si="2"/>
        <v>24</v>
      </c>
      <c r="R67">
        <v>4</v>
      </c>
      <c r="X67" t="s">
        <v>295</v>
      </c>
      <c r="Y67">
        <v>3241</v>
      </c>
      <c r="BG67">
        <v>4</v>
      </c>
      <c r="BH67">
        <v>559</v>
      </c>
      <c r="BI67">
        <f>($BH$76-$BH$73)/200</f>
        <v>0.1</v>
      </c>
    </row>
    <row r="68" spans="1:61" x14ac:dyDescent="0.25">
      <c r="A68">
        <v>67</v>
      </c>
      <c r="D68">
        <v>78.76683700000001</v>
      </c>
      <c r="E68" s="5">
        <v>2</v>
      </c>
      <c r="F68">
        <v>70.957908000000003</v>
      </c>
      <c r="G68" s="3">
        <v>3</v>
      </c>
      <c r="H68">
        <v>64.339176000000009</v>
      </c>
      <c r="I68" s="4">
        <v>4</v>
      </c>
      <c r="P68">
        <v>3</v>
      </c>
      <c r="Q68" t="str">
        <f t="shared" si="2"/>
        <v>234</v>
      </c>
      <c r="R68">
        <v>1</v>
      </c>
      <c r="X68" t="s">
        <v>293</v>
      </c>
      <c r="Y68">
        <v>2412</v>
      </c>
      <c r="BG68">
        <v>1</v>
      </c>
      <c r="BH68">
        <v>566</v>
      </c>
      <c r="BI68">
        <f>($BH$77-$BH$74)/200</f>
        <v>0.17499999999999999</v>
      </c>
    </row>
    <row r="69" spans="1:61" x14ac:dyDescent="0.25">
      <c r="A69">
        <v>68</v>
      </c>
      <c r="D69">
        <v>78.76683700000001</v>
      </c>
      <c r="E69" s="5">
        <v>2</v>
      </c>
      <c r="F69">
        <v>71.103520000000003</v>
      </c>
      <c r="G69" s="3">
        <v>3</v>
      </c>
      <c r="H69">
        <v>64.339176000000009</v>
      </c>
      <c r="I69" s="4">
        <v>4</v>
      </c>
      <c r="P69">
        <v>3</v>
      </c>
      <c r="Q69" t="str">
        <f t="shared" si="2"/>
        <v>234</v>
      </c>
      <c r="R69">
        <v>3</v>
      </c>
      <c r="X69" t="s">
        <v>297</v>
      </c>
      <c r="Y69">
        <v>4123</v>
      </c>
      <c r="AB69" t="s">
        <v>296</v>
      </c>
      <c r="AC69" t="str">
        <f>CONCATENATE($R69,$R70,$R71,$R72)</f>
        <v>3214</v>
      </c>
      <c r="BG69">
        <v>3</v>
      </c>
      <c r="BH69">
        <v>580</v>
      </c>
      <c r="BI69">
        <f>($BH$78-$BH$75)/200</f>
        <v>0.12</v>
      </c>
    </row>
    <row r="70" spans="1:61" x14ac:dyDescent="0.25">
      <c r="A70">
        <v>69</v>
      </c>
      <c r="D70">
        <v>78.76683700000001</v>
      </c>
      <c r="E70" s="5">
        <v>2</v>
      </c>
      <c r="F70">
        <v>71.103520000000003</v>
      </c>
      <c r="G70" s="3">
        <v>3</v>
      </c>
      <c r="H70">
        <v>64.339176000000009</v>
      </c>
      <c r="I70" s="4">
        <v>4</v>
      </c>
      <c r="P70">
        <v>3</v>
      </c>
      <c r="Q70" t="str">
        <f t="shared" si="2"/>
        <v>234</v>
      </c>
      <c r="R70">
        <v>2</v>
      </c>
      <c r="X70" t="s">
        <v>297</v>
      </c>
      <c r="Y70">
        <v>1234</v>
      </c>
      <c r="BG70">
        <v>2</v>
      </c>
      <c r="BH70">
        <v>584</v>
      </c>
      <c r="BI70">
        <f>($BH$79-$BH$76)/200</f>
        <v>0.18</v>
      </c>
    </row>
    <row r="71" spans="1:61" x14ac:dyDescent="0.25">
      <c r="A71">
        <v>70</v>
      </c>
      <c r="D71">
        <v>78.76683700000001</v>
      </c>
      <c r="E71" s="5">
        <v>2</v>
      </c>
      <c r="F71">
        <v>71.103520000000003</v>
      </c>
      <c r="G71" s="3">
        <v>3</v>
      </c>
      <c r="H71">
        <v>64.339176000000009</v>
      </c>
      <c r="I71" s="4">
        <v>4</v>
      </c>
      <c r="P71">
        <v>3</v>
      </c>
      <c r="Q71" t="str">
        <f t="shared" si="2"/>
        <v>234</v>
      </c>
      <c r="R71">
        <v>1</v>
      </c>
      <c r="X71" t="s">
        <v>297</v>
      </c>
      <c r="Y71">
        <v>2341</v>
      </c>
      <c r="BG71">
        <v>1</v>
      </c>
      <c r="BH71">
        <v>599</v>
      </c>
      <c r="BI71">
        <f>($BH$80-$BH$77)/200</f>
        <v>0.125</v>
      </c>
    </row>
    <row r="72" spans="1:61" x14ac:dyDescent="0.25">
      <c r="A72">
        <v>71</v>
      </c>
      <c r="D72">
        <v>78.76683700000001</v>
      </c>
      <c r="E72" s="5">
        <v>2</v>
      </c>
      <c r="F72">
        <v>71.103520000000003</v>
      </c>
      <c r="G72" s="3">
        <v>3</v>
      </c>
      <c r="H72">
        <v>64.339176000000009</v>
      </c>
      <c r="I72" s="4">
        <v>4</v>
      </c>
      <c r="P72">
        <v>3</v>
      </c>
      <c r="Q72" t="str">
        <f t="shared" si="2"/>
        <v>234</v>
      </c>
      <c r="R72">
        <v>4</v>
      </c>
      <c r="X72" t="s">
        <v>293</v>
      </c>
      <c r="Y72">
        <v>3413</v>
      </c>
      <c r="BG72">
        <v>4</v>
      </c>
      <c r="BH72">
        <v>599</v>
      </c>
      <c r="BI72">
        <f>($BH$81-$BH$78)/200</f>
        <v>0.2</v>
      </c>
    </row>
    <row r="73" spans="1:61" x14ac:dyDescent="0.25">
      <c r="A73">
        <v>72</v>
      </c>
      <c r="D73">
        <v>78.76683700000001</v>
      </c>
      <c r="E73" s="5">
        <v>2</v>
      </c>
      <c r="F73">
        <v>71.103520000000003</v>
      </c>
      <c r="G73" s="3">
        <v>3</v>
      </c>
      <c r="H73">
        <v>64.346344000000016</v>
      </c>
      <c r="I73" s="4">
        <v>4</v>
      </c>
      <c r="P73">
        <v>3</v>
      </c>
      <c r="Q73" t="str">
        <f t="shared" si="2"/>
        <v>234</v>
      </c>
      <c r="R73">
        <v>3</v>
      </c>
      <c r="X73" t="s">
        <v>295</v>
      </c>
      <c r="Y73">
        <v>4132</v>
      </c>
      <c r="BG73">
        <v>3</v>
      </c>
      <c r="BH73">
        <v>617</v>
      </c>
      <c r="BI73">
        <f>($BH$82-$BH$79)/200</f>
        <v>0.14000000000000001</v>
      </c>
    </row>
    <row r="74" spans="1:61" x14ac:dyDescent="0.25">
      <c r="A74">
        <v>73</v>
      </c>
      <c r="D74">
        <v>78.76683700000001</v>
      </c>
      <c r="E74" s="5">
        <v>2</v>
      </c>
      <c r="F74">
        <v>71.103520000000003</v>
      </c>
      <c r="G74" s="3">
        <v>3</v>
      </c>
      <c r="P74">
        <v>2</v>
      </c>
      <c r="Q74" t="str">
        <f t="shared" si="2"/>
        <v>23</v>
      </c>
      <c r="R74">
        <v>2</v>
      </c>
      <c r="X74" t="s">
        <v>295</v>
      </c>
      <c r="Y74">
        <v>1324</v>
      </c>
      <c r="BG74">
        <v>2</v>
      </c>
      <c r="BH74">
        <v>619</v>
      </c>
      <c r="BI74">
        <f>($BH$83-$BH$80)/200</f>
        <v>0.155</v>
      </c>
    </row>
    <row r="75" spans="1:61" x14ac:dyDescent="0.25">
      <c r="A75">
        <v>74</v>
      </c>
      <c r="D75">
        <v>78.76683700000001</v>
      </c>
      <c r="E75" s="5">
        <v>2</v>
      </c>
      <c r="F75">
        <v>71.103520000000003</v>
      </c>
      <c r="G75" s="3">
        <v>3</v>
      </c>
      <c r="P75">
        <v>2</v>
      </c>
      <c r="Q75" t="str">
        <f t="shared" si="2"/>
        <v>23</v>
      </c>
      <c r="R75" t="s">
        <v>233</v>
      </c>
      <c r="X75" t="s">
        <v>295</v>
      </c>
      <c r="Y75">
        <v>3241</v>
      </c>
      <c r="BG75" t="s">
        <v>233</v>
      </c>
      <c r="BH75">
        <v>636</v>
      </c>
      <c r="BI75">
        <f>($BH$84-$BH$81)/200</f>
        <v>0.12</v>
      </c>
    </row>
    <row r="76" spans="1:61" x14ac:dyDescent="0.25">
      <c r="A76">
        <v>75</v>
      </c>
      <c r="D76">
        <v>78.76683700000001</v>
      </c>
      <c r="E76" s="5">
        <v>2</v>
      </c>
      <c r="F76">
        <v>71.103520000000003</v>
      </c>
      <c r="G76" s="3">
        <v>3</v>
      </c>
      <c r="P76">
        <v>2</v>
      </c>
      <c r="Q76" t="str">
        <f t="shared" si="2"/>
        <v>23</v>
      </c>
      <c r="R76">
        <v>1</v>
      </c>
      <c r="X76" t="s">
        <v>295</v>
      </c>
      <c r="Y76">
        <v>2413</v>
      </c>
      <c r="BG76">
        <v>1</v>
      </c>
      <c r="BH76">
        <v>637</v>
      </c>
      <c r="BI76">
        <f>($BH$85-$BH$82)/200</f>
        <v>0.14499999999999999</v>
      </c>
    </row>
    <row r="77" spans="1:61" x14ac:dyDescent="0.25">
      <c r="A77">
        <v>76</v>
      </c>
      <c r="D77">
        <v>78.76683700000001</v>
      </c>
      <c r="E77" s="5">
        <v>2</v>
      </c>
      <c r="F77">
        <v>71.103520000000003</v>
      </c>
      <c r="G77" s="3">
        <v>3</v>
      </c>
      <c r="P77">
        <v>2</v>
      </c>
      <c r="Q77" t="str">
        <f t="shared" si="2"/>
        <v>23</v>
      </c>
      <c r="R77">
        <v>2</v>
      </c>
      <c r="X77" t="s">
        <v>293</v>
      </c>
      <c r="Y77">
        <v>4134</v>
      </c>
      <c r="BG77">
        <v>2</v>
      </c>
      <c r="BH77">
        <v>654</v>
      </c>
      <c r="BI77">
        <f>($BH$86-$BH$83)/200</f>
        <v>0.16500000000000001</v>
      </c>
    </row>
    <row r="78" spans="1:61" x14ac:dyDescent="0.25">
      <c r="A78">
        <v>77</v>
      </c>
      <c r="B78">
        <v>85.454746</v>
      </c>
      <c r="C78" s="2">
        <v>1</v>
      </c>
      <c r="D78">
        <v>78.76683700000001</v>
      </c>
      <c r="E78" s="5">
        <v>2</v>
      </c>
      <c r="F78">
        <v>71.103520000000003</v>
      </c>
      <c r="G78" s="3">
        <v>3</v>
      </c>
      <c r="P78">
        <v>3</v>
      </c>
      <c r="Q78" t="str">
        <f t="shared" si="2"/>
        <v>123</v>
      </c>
      <c r="R78">
        <v>3</v>
      </c>
      <c r="X78" t="s">
        <v>292</v>
      </c>
      <c r="Y78" t="s">
        <v>261</v>
      </c>
      <c r="BG78">
        <v>3</v>
      </c>
      <c r="BH78">
        <v>660</v>
      </c>
      <c r="BI78">
        <f>($BH$87-$BH$84)/200</f>
        <v>0.12</v>
      </c>
    </row>
    <row r="79" spans="1:61" x14ac:dyDescent="0.25">
      <c r="A79">
        <v>78</v>
      </c>
      <c r="B79">
        <v>85.490868000000006</v>
      </c>
      <c r="C79" s="2">
        <v>1</v>
      </c>
      <c r="D79">
        <v>78.76683700000001</v>
      </c>
      <c r="E79" s="5">
        <v>2</v>
      </c>
      <c r="F79">
        <v>71.103520000000003</v>
      </c>
      <c r="G79" s="3">
        <v>3</v>
      </c>
      <c r="P79">
        <v>3</v>
      </c>
      <c r="Q79" t="str">
        <f t="shared" si="2"/>
        <v>123</v>
      </c>
      <c r="R79" t="s">
        <v>233</v>
      </c>
      <c r="X79" t="s">
        <v>292</v>
      </c>
      <c r="Y79" t="s">
        <v>275</v>
      </c>
      <c r="BG79" t="s">
        <v>233</v>
      </c>
      <c r="BH79">
        <v>673</v>
      </c>
      <c r="BI79">
        <f>($BH$88-$BH$85)/200</f>
        <v>0.17499999999999999</v>
      </c>
    </row>
    <row r="80" spans="1:61" x14ac:dyDescent="0.25">
      <c r="A80">
        <v>79</v>
      </c>
      <c r="B80">
        <v>85.490868000000006</v>
      </c>
      <c r="C80" s="2">
        <v>1</v>
      </c>
      <c r="D80">
        <v>78.76683700000001</v>
      </c>
      <c r="E80" s="5">
        <v>2</v>
      </c>
      <c r="F80">
        <v>71.103520000000003</v>
      </c>
      <c r="G80" s="3">
        <v>3</v>
      </c>
      <c r="P80">
        <v>3</v>
      </c>
      <c r="Q80" t="str">
        <f t="shared" si="2"/>
        <v>123</v>
      </c>
      <c r="R80">
        <v>1</v>
      </c>
      <c r="X80" t="s">
        <v>292</v>
      </c>
      <c r="Y80" t="s">
        <v>276</v>
      </c>
      <c r="BG80">
        <v>1</v>
      </c>
      <c r="BH80">
        <v>679</v>
      </c>
      <c r="BI80">
        <f>($BH$89-$BH$86)/200</f>
        <v>0.12</v>
      </c>
    </row>
    <row r="81" spans="1:61" x14ac:dyDescent="0.25">
      <c r="A81">
        <v>80</v>
      </c>
      <c r="B81">
        <v>85.490868000000006</v>
      </c>
      <c r="C81" s="2">
        <v>1</v>
      </c>
      <c r="D81">
        <v>78.725969000000006</v>
      </c>
      <c r="E81" s="5">
        <v>2</v>
      </c>
      <c r="F81">
        <v>71.103520000000003</v>
      </c>
      <c r="G81" s="3">
        <v>3</v>
      </c>
      <c r="P81">
        <v>3</v>
      </c>
      <c r="Q81" t="str">
        <f t="shared" si="2"/>
        <v>123</v>
      </c>
      <c r="R81" t="s">
        <v>234</v>
      </c>
      <c r="X81" t="s">
        <v>293</v>
      </c>
      <c r="Y81" t="s">
        <v>277</v>
      </c>
      <c r="BG81" t="s">
        <v>234</v>
      </c>
      <c r="BH81">
        <v>700</v>
      </c>
      <c r="BI81">
        <f>($BH$90-$BH$87)/200</f>
        <v>0.18</v>
      </c>
    </row>
    <row r="82" spans="1:61" x14ac:dyDescent="0.25">
      <c r="A82">
        <v>81</v>
      </c>
      <c r="B82">
        <v>85.490868000000006</v>
      </c>
      <c r="C82" s="2">
        <v>1</v>
      </c>
      <c r="F82">
        <v>71.103520000000003</v>
      </c>
      <c r="G82" s="3">
        <v>3</v>
      </c>
      <c r="P82">
        <v>2</v>
      </c>
      <c r="Q82" t="str">
        <f t="shared" si="2"/>
        <v>13</v>
      </c>
      <c r="R82">
        <v>2</v>
      </c>
      <c r="X82" t="s">
        <v>295</v>
      </c>
      <c r="Y82" t="s">
        <v>267</v>
      </c>
      <c r="BG82">
        <v>2</v>
      </c>
      <c r="BH82">
        <v>701</v>
      </c>
      <c r="BI82">
        <f>($BH$91-$BH$88)/200</f>
        <v>0.12</v>
      </c>
    </row>
    <row r="83" spans="1:61" x14ac:dyDescent="0.25">
      <c r="A83">
        <v>82</v>
      </c>
      <c r="B83">
        <v>85.490868000000006</v>
      </c>
      <c r="C83" s="2">
        <v>1</v>
      </c>
      <c r="F83">
        <v>71.103520000000003</v>
      </c>
      <c r="G83" s="3">
        <v>3</v>
      </c>
      <c r="P83">
        <v>2</v>
      </c>
      <c r="Q83" t="str">
        <f t="shared" si="2"/>
        <v>13</v>
      </c>
      <c r="R83" t="s">
        <v>233</v>
      </c>
      <c r="X83" t="s">
        <v>293</v>
      </c>
      <c r="Y83" t="s">
        <v>278</v>
      </c>
      <c r="BG83" t="s">
        <v>233</v>
      </c>
      <c r="BH83">
        <v>710</v>
      </c>
      <c r="BI83">
        <f>($BH$92-$BH$89)/200</f>
        <v>0.155</v>
      </c>
    </row>
    <row r="84" spans="1:61" x14ac:dyDescent="0.25">
      <c r="A84">
        <v>83</v>
      </c>
      <c r="B84">
        <v>85.490868000000006</v>
      </c>
      <c r="C84" s="2">
        <v>1</v>
      </c>
      <c r="F84">
        <v>71.103520000000003</v>
      </c>
      <c r="G84" s="3">
        <v>3</v>
      </c>
      <c r="P84">
        <v>2</v>
      </c>
      <c r="Q84" t="str">
        <f t="shared" si="2"/>
        <v>13</v>
      </c>
      <c r="R84">
        <v>1</v>
      </c>
      <c r="X84" t="s">
        <v>298</v>
      </c>
      <c r="Y84" t="s">
        <v>279</v>
      </c>
      <c r="AB84" t="s">
        <v>292</v>
      </c>
      <c r="AC84" t="str">
        <f>CONCATENATE($R84,$R85,$R86,$R87)</f>
        <v>1342</v>
      </c>
      <c r="BG84">
        <v>1</v>
      </c>
      <c r="BH84">
        <v>724</v>
      </c>
      <c r="BI84">
        <f>($BH$93-$BH$90)/200</f>
        <v>7.4999999999999997E-2</v>
      </c>
    </row>
    <row r="85" spans="1:61" x14ac:dyDescent="0.25">
      <c r="A85">
        <v>84</v>
      </c>
      <c r="B85">
        <v>85.490868000000006</v>
      </c>
      <c r="C85" s="2">
        <v>1</v>
      </c>
      <c r="F85">
        <v>70.957908000000003</v>
      </c>
      <c r="G85" s="3">
        <v>3</v>
      </c>
      <c r="P85">
        <v>2</v>
      </c>
      <c r="Q85" t="str">
        <f t="shared" si="2"/>
        <v>13</v>
      </c>
      <c r="R85">
        <v>3</v>
      </c>
      <c r="X85" t="s">
        <v>298</v>
      </c>
      <c r="Y85" t="s">
        <v>280</v>
      </c>
      <c r="BG85">
        <v>3</v>
      </c>
      <c r="BH85">
        <v>730</v>
      </c>
      <c r="BI85">
        <f>($BH$94-$BH$91)/200</f>
        <v>0.13</v>
      </c>
    </row>
    <row r="86" spans="1:61" x14ac:dyDescent="0.25">
      <c r="A86">
        <v>85</v>
      </c>
      <c r="B86">
        <v>85.490868000000006</v>
      </c>
      <c r="C86" s="2">
        <v>1</v>
      </c>
      <c r="H86">
        <v>77.369541000000012</v>
      </c>
      <c r="I86" s="4">
        <v>4</v>
      </c>
      <c r="P86">
        <v>2</v>
      </c>
      <c r="Q86" t="str">
        <f t="shared" si="2"/>
        <v>14</v>
      </c>
      <c r="R86">
        <v>4</v>
      </c>
      <c r="X86" t="s">
        <v>298</v>
      </c>
      <c r="Y86" t="s">
        <v>281</v>
      </c>
      <c r="BG86">
        <v>4</v>
      </c>
      <c r="BH86">
        <v>743</v>
      </c>
      <c r="BI86">
        <f>($BH$95-$BH$92)/200</f>
        <v>0.11</v>
      </c>
    </row>
    <row r="87" spans="1:61" x14ac:dyDescent="0.25">
      <c r="A87">
        <v>86</v>
      </c>
      <c r="B87">
        <v>85.490868000000006</v>
      </c>
      <c r="C87" s="2">
        <v>1</v>
      </c>
      <c r="H87">
        <v>77.382500000000007</v>
      </c>
      <c r="I87" s="4">
        <v>4</v>
      </c>
      <c r="P87">
        <v>2</v>
      </c>
      <c r="Q87" t="str">
        <f t="shared" si="2"/>
        <v>14</v>
      </c>
      <c r="R87">
        <v>2</v>
      </c>
      <c r="X87" t="s">
        <v>293</v>
      </c>
      <c r="Y87" t="s">
        <v>282</v>
      </c>
      <c r="BG87">
        <v>2</v>
      </c>
      <c r="BH87">
        <v>748</v>
      </c>
      <c r="BI87">
        <f>($BH$96-$BH$93)/200</f>
        <v>0.17</v>
      </c>
    </row>
    <row r="88" spans="1:61" x14ac:dyDescent="0.25">
      <c r="A88">
        <v>87</v>
      </c>
      <c r="B88">
        <v>85.490868000000006</v>
      </c>
      <c r="C88" s="2">
        <v>1</v>
      </c>
      <c r="H88">
        <v>77.382500000000007</v>
      </c>
      <c r="I88" s="4">
        <v>4</v>
      </c>
      <c r="P88">
        <v>2</v>
      </c>
      <c r="Q88" t="str">
        <f t="shared" si="2"/>
        <v>14</v>
      </c>
      <c r="R88">
        <v>1</v>
      </c>
      <c r="X88" t="s">
        <v>295</v>
      </c>
      <c r="Y88" t="s">
        <v>269</v>
      </c>
      <c r="AB88" t="s">
        <v>295</v>
      </c>
      <c r="AC88" t="str">
        <f>CONCATENATE($R88,$R89,$R90,$R91)</f>
        <v>1324</v>
      </c>
      <c r="BG88">
        <v>1</v>
      </c>
      <c r="BH88">
        <v>765</v>
      </c>
      <c r="BI88">
        <f>($BH$97-$BH$94)/200</f>
        <v>0.125</v>
      </c>
    </row>
    <row r="89" spans="1:61" x14ac:dyDescent="0.25">
      <c r="A89">
        <v>88</v>
      </c>
      <c r="B89">
        <v>85.490868000000006</v>
      </c>
      <c r="C89" s="2">
        <v>1</v>
      </c>
      <c r="H89">
        <v>77.382500000000007</v>
      </c>
      <c r="I89" s="4">
        <v>4</v>
      </c>
      <c r="P89">
        <v>2</v>
      </c>
      <c r="Q89" t="str">
        <f t="shared" si="2"/>
        <v>14</v>
      </c>
      <c r="R89">
        <v>3</v>
      </c>
      <c r="X89" t="s">
        <v>295</v>
      </c>
      <c r="Y89" t="s">
        <v>270</v>
      </c>
      <c r="BG89">
        <v>3</v>
      </c>
      <c r="BH89">
        <v>767</v>
      </c>
      <c r="BI89">
        <f>($BH$98-$BH$95)/200</f>
        <v>0.14499999999999999</v>
      </c>
    </row>
    <row r="90" spans="1:61" x14ac:dyDescent="0.25">
      <c r="A90">
        <v>89</v>
      </c>
      <c r="B90">
        <v>85.490868000000006</v>
      </c>
      <c r="C90" s="2">
        <v>1</v>
      </c>
      <c r="H90">
        <v>77.382500000000007</v>
      </c>
      <c r="I90" s="4">
        <v>4</v>
      </c>
      <c r="P90">
        <v>2</v>
      </c>
      <c r="Q90" t="str">
        <f t="shared" si="2"/>
        <v>14</v>
      </c>
      <c r="R90">
        <v>2</v>
      </c>
      <c r="X90" t="s">
        <v>295</v>
      </c>
      <c r="Y90" t="s">
        <v>267</v>
      </c>
      <c r="BG90">
        <v>2</v>
      </c>
      <c r="BH90">
        <v>784</v>
      </c>
      <c r="BI90">
        <f>($BH$99-$BH$96)/200</f>
        <v>0.13500000000000001</v>
      </c>
    </row>
    <row r="91" spans="1:61" x14ac:dyDescent="0.25">
      <c r="A91">
        <v>90</v>
      </c>
      <c r="B91">
        <v>85.490868000000006</v>
      </c>
      <c r="C91" s="2">
        <v>1</v>
      </c>
      <c r="H91">
        <v>77.382500000000007</v>
      </c>
      <c r="I91" s="4">
        <v>4</v>
      </c>
      <c r="P91">
        <v>2</v>
      </c>
      <c r="Q91" t="str">
        <f t="shared" si="2"/>
        <v>14</v>
      </c>
      <c r="R91">
        <v>4</v>
      </c>
      <c r="X91" t="s">
        <v>295</v>
      </c>
      <c r="Y91" t="s">
        <v>268</v>
      </c>
      <c r="BG91">
        <v>4</v>
      </c>
      <c r="BH91">
        <v>789</v>
      </c>
      <c r="BI91">
        <f>($BH$100-$BH$97)/200</f>
        <v>0.125</v>
      </c>
    </row>
    <row r="92" spans="1:61" x14ac:dyDescent="0.25">
      <c r="A92">
        <v>91</v>
      </c>
      <c r="B92">
        <v>85.490868000000006</v>
      </c>
      <c r="C92" s="2">
        <v>1</v>
      </c>
      <c r="H92">
        <v>77.382500000000007</v>
      </c>
      <c r="I92" s="4">
        <v>4</v>
      </c>
      <c r="P92">
        <v>2</v>
      </c>
      <c r="Q92" t="str">
        <f t="shared" si="2"/>
        <v>14</v>
      </c>
      <c r="R92">
        <v>3</v>
      </c>
      <c r="X92" t="s">
        <v>293</v>
      </c>
      <c r="Y92" t="s">
        <v>283</v>
      </c>
      <c r="AB92" t="s">
        <v>298</v>
      </c>
      <c r="AC92" t="str">
        <f>CONCATENATE($R92,$R93,$R94,$R95)</f>
        <v>3124</v>
      </c>
      <c r="BG92">
        <v>3</v>
      </c>
      <c r="BH92">
        <v>798</v>
      </c>
      <c r="BI92">
        <f>($BH$101-$BH$98)/200</f>
        <v>0.15</v>
      </c>
    </row>
    <row r="93" spans="1:61" x14ac:dyDescent="0.25">
      <c r="A93">
        <v>92</v>
      </c>
      <c r="B93">
        <v>85.490868000000006</v>
      </c>
      <c r="C93" s="2">
        <v>1</v>
      </c>
      <c r="H93">
        <v>77.382500000000007</v>
      </c>
      <c r="I93" s="4">
        <v>4</v>
      </c>
      <c r="P93">
        <v>2</v>
      </c>
      <c r="Q93" t="str">
        <f t="shared" si="2"/>
        <v>14</v>
      </c>
      <c r="R93">
        <v>1</v>
      </c>
      <c r="X93" t="s">
        <v>297</v>
      </c>
      <c r="Y93" t="s">
        <v>284</v>
      </c>
      <c r="BG93">
        <v>1</v>
      </c>
      <c r="BH93">
        <v>799</v>
      </c>
      <c r="BI93">
        <f>($BH$102-$BH$99)/200</f>
        <v>0.1</v>
      </c>
    </row>
    <row r="94" spans="1:61" x14ac:dyDescent="0.25">
      <c r="A94">
        <v>93</v>
      </c>
      <c r="B94">
        <v>85.490868000000006</v>
      </c>
      <c r="C94" s="2">
        <v>1</v>
      </c>
      <c r="H94">
        <v>77.382500000000007</v>
      </c>
      <c r="I94" s="4">
        <v>4</v>
      </c>
      <c r="P94">
        <v>2</v>
      </c>
      <c r="Q94" t="str">
        <f t="shared" si="2"/>
        <v>14</v>
      </c>
      <c r="R94">
        <v>2</v>
      </c>
      <c r="X94" t="s">
        <v>293</v>
      </c>
      <c r="Y94" t="s">
        <v>285</v>
      </c>
      <c r="BG94">
        <v>2</v>
      </c>
      <c r="BH94">
        <v>815</v>
      </c>
      <c r="BI94">
        <f>($BH$103-$BH$100)/200</f>
        <v>0.15</v>
      </c>
    </row>
    <row r="95" spans="1:61" x14ac:dyDescent="0.25">
      <c r="A95">
        <v>94</v>
      </c>
      <c r="B95">
        <v>85.490868000000006</v>
      </c>
      <c r="C95" s="2">
        <v>1</v>
      </c>
      <c r="D95">
        <v>93.519388000000006</v>
      </c>
      <c r="E95" s="5">
        <v>2</v>
      </c>
      <c r="H95">
        <v>77.382500000000007</v>
      </c>
      <c r="I95" s="4">
        <v>4</v>
      </c>
      <c r="P95">
        <v>3</v>
      </c>
      <c r="Q95" t="str">
        <f t="shared" si="2"/>
        <v>124</v>
      </c>
      <c r="R95">
        <v>4</v>
      </c>
      <c r="X95" t="s">
        <v>294</v>
      </c>
      <c r="Y95" t="s">
        <v>264</v>
      </c>
      <c r="BG95">
        <v>4</v>
      </c>
      <c r="BH95">
        <v>820</v>
      </c>
      <c r="BI95">
        <f>($BH$104-$BH$101)/200</f>
        <v>0.09</v>
      </c>
    </row>
    <row r="96" spans="1:61" x14ac:dyDescent="0.25">
      <c r="A96">
        <v>95</v>
      </c>
      <c r="B96">
        <v>85.490868000000006</v>
      </c>
      <c r="C96" s="2">
        <v>1</v>
      </c>
      <c r="D96">
        <v>93.549745999999999</v>
      </c>
      <c r="E96" s="5">
        <v>2</v>
      </c>
      <c r="H96">
        <v>77.382500000000007</v>
      </c>
      <c r="I96" s="4">
        <v>4</v>
      </c>
      <c r="P96">
        <v>3</v>
      </c>
      <c r="Q96" t="str">
        <f t="shared" si="2"/>
        <v>124</v>
      </c>
      <c r="R96">
        <v>1</v>
      </c>
      <c r="X96" t="s">
        <v>293</v>
      </c>
      <c r="Y96" t="s">
        <v>286</v>
      </c>
      <c r="AB96" t="s">
        <v>295</v>
      </c>
      <c r="AC96" t="str">
        <f>CONCATENATE($R96,$R97,$R98,$R99)</f>
        <v>1324</v>
      </c>
      <c r="BG96">
        <v>1</v>
      </c>
      <c r="BH96">
        <v>833</v>
      </c>
      <c r="BI96">
        <f>($BH$105-$BH$102)/200</f>
        <v>0.16500000000000001</v>
      </c>
    </row>
    <row r="97" spans="1:61" x14ac:dyDescent="0.25">
      <c r="A97">
        <v>96</v>
      </c>
      <c r="B97">
        <v>85.454746</v>
      </c>
      <c r="C97" s="2">
        <v>1</v>
      </c>
      <c r="D97">
        <v>93.549745999999999</v>
      </c>
      <c r="E97" s="5">
        <v>2</v>
      </c>
      <c r="H97">
        <v>77.382500000000007</v>
      </c>
      <c r="I97" s="4">
        <v>4</v>
      </c>
      <c r="P97">
        <v>3</v>
      </c>
      <c r="Q97" t="str">
        <f t="shared" si="2"/>
        <v>124</v>
      </c>
      <c r="R97">
        <v>3</v>
      </c>
      <c r="X97" t="s">
        <v>296</v>
      </c>
      <c r="Y97" t="s">
        <v>274</v>
      </c>
      <c r="BG97">
        <v>3</v>
      </c>
      <c r="BH97">
        <v>840</v>
      </c>
      <c r="BI97">
        <f>($BH$106-$BH$103)/200</f>
        <v>9.5000000000000001E-2</v>
      </c>
    </row>
    <row r="98" spans="1:61" x14ac:dyDescent="0.25">
      <c r="A98">
        <v>97</v>
      </c>
      <c r="D98">
        <v>93.549745999999999</v>
      </c>
      <c r="E98" s="5">
        <v>2</v>
      </c>
      <c r="H98">
        <v>77.382500000000007</v>
      </c>
      <c r="I98" s="4">
        <v>4</v>
      </c>
      <c r="P98">
        <v>2</v>
      </c>
      <c r="Q98" t="str">
        <f t="shared" si="2"/>
        <v>24</v>
      </c>
      <c r="R98">
        <v>2</v>
      </c>
      <c r="X98" t="s">
        <v>296</v>
      </c>
      <c r="Y98" t="s">
        <v>287</v>
      </c>
      <c r="BG98">
        <v>2</v>
      </c>
      <c r="BH98">
        <v>849</v>
      </c>
      <c r="BI98">
        <f>($BH$107-$BH$104)/200</f>
        <v>0.16</v>
      </c>
    </row>
    <row r="99" spans="1:61" x14ac:dyDescent="0.25">
      <c r="A99">
        <v>98</v>
      </c>
      <c r="D99">
        <v>93.599184000000008</v>
      </c>
      <c r="E99" s="5">
        <v>2</v>
      </c>
      <c r="H99">
        <v>77.382500000000007</v>
      </c>
      <c r="I99" s="4">
        <v>4</v>
      </c>
      <c r="P99">
        <v>2</v>
      </c>
      <c r="Q99" t="str">
        <f t="shared" si="2"/>
        <v>24</v>
      </c>
      <c r="R99">
        <v>4</v>
      </c>
      <c r="X99" t="s">
        <v>296</v>
      </c>
      <c r="Y99" t="s">
        <v>272</v>
      </c>
      <c r="BG99">
        <v>4</v>
      </c>
      <c r="BH99">
        <v>860</v>
      </c>
      <c r="BI99">
        <f>($BH$108-$BH$105)/200</f>
        <v>9.5000000000000001E-2</v>
      </c>
    </row>
    <row r="100" spans="1:61" x14ac:dyDescent="0.25">
      <c r="A100">
        <v>99</v>
      </c>
      <c r="D100">
        <v>93.599184000000008</v>
      </c>
      <c r="E100" s="5">
        <v>2</v>
      </c>
      <c r="H100">
        <v>77.382500000000007</v>
      </c>
      <c r="I100" s="4">
        <v>4</v>
      </c>
      <c r="P100">
        <v>2</v>
      </c>
      <c r="Q100" t="str">
        <f t="shared" si="2"/>
        <v>24</v>
      </c>
      <c r="R100">
        <v>1</v>
      </c>
      <c r="X100" t="s">
        <v>293</v>
      </c>
      <c r="Y100" t="s">
        <v>288</v>
      </c>
      <c r="BG100">
        <v>1</v>
      </c>
      <c r="BH100">
        <v>865</v>
      </c>
      <c r="BI100">
        <f>($BH$109-$BH$106)/200</f>
        <v>0.16500000000000001</v>
      </c>
    </row>
    <row r="101" spans="1:61" x14ac:dyDescent="0.25">
      <c r="A101">
        <v>100</v>
      </c>
      <c r="D101">
        <v>93.599184000000008</v>
      </c>
      <c r="E101" s="5">
        <v>2</v>
      </c>
      <c r="H101">
        <v>77.382500000000007</v>
      </c>
      <c r="I101" s="4">
        <v>4</v>
      </c>
      <c r="P101">
        <v>2</v>
      </c>
      <c r="Q101" t="str">
        <f t="shared" si="2"/>
        <v>24</v>
      </c>
      <c r="R101">
        <v>2</v>
      </c>
      <c r="X101" t="s">
        <v>294</v>
      </c>
      <c r="Y101" t="s">
        <v>266</v>
      </c>
      <c r="AB101" t="s">
        <v>294</v>
      </c>
      <c r="AC101" t="str">
        <f>CONCATENATE($R101,$R102,$R103,$R104)</f>
        <v>2314</v>
      </c>
      <c r="BG101">
        <v>2</v>
      </c>
      <c r="BH101">
        <v>879</v>
      </c>
      <c r="BI101">
        <f>($BH$110-$BH$107)/200</f>
        <v>0.09</v>
      </c>
    </row>
    <row r="102" spans="1:61" x14ac:dyDescent="0.25">
      <c r="A102">
        <v>101</v>
      </c>
      <c r="D102">
        <v>93.599184000000008</v>
      </c>
      <c r="E102" s="5">
        <v>2</v>
      </c>
      <c r="H102">
        <v>77.382500000000007</v>
      </c>
      <c r="I102" s="4">
        <v>4</v>
      </c>
      <c r="P102">
        <v>2</v>
      </c>
      <c r="Q102" t="str">
        <f t="shared" si="2"/>
        <v>24</v>
      </c>
      <c r="R102">
        <v>3</v>
      </c>
      <c r="X102" t="s">
        <v>294</v>
      </c>
      <c r="Y102" t="s">
        <v>263</v>
      </c>
      <c r="BG102">
        <v>3</v>
      </c>
      <c r="BH102">
        <v>880</v>
      </c>
      <c r="BI102">
        <f>($BH$111-$BH$108)/200</f>
        <v>0.15</v>
      </c>
    </row>
    <row r="103" spans="1:61" x14ac:dyDescent="0.25">
      <c r="A103">
        <v>102</v>
      </c>
      <c r="D103">
        <v>93.599184000000008</v>
      </c>
      <c r="E103" s="5">
        <v>2</v>
      </c>
      <c r="F103">
        <v>84.304338000000001</v>
      </c>
      <c r="G103" s="3">
        <v>3</v>
      </c>
      <c r="H103">
        <v>77.382500000000007</v>
      </c>
      <c r="I103" s="4">
        <v>4</v>
      </c>
      <c r="P103">
        <v>3</v>
      </c>
      <c r="Q103" t="str">
        <f t="shared" si="2"/>
        <v>234</v>
      </c>
      <c r="R103">
        <v>1</v>
      </c>
      <c r="X103" t="s">
        <v>294</v>
      </c>
      <c r="Y103" t="s">
        <v>264</v>
      </c>
      <c r="BG103">
        <v>1</v>
      </c>
      <c r="BH103">
        <v>895</v>
      </c>
      <c r="BI103">
        <f>($BH$112-$BH$109)/200</f>
        <v>0.1</v>
      </c>
    </row>
    <row r="104" spans="1:61" x14ac:dyDescent="0.25">
      <c r="A104">
        <v>103</v>
      </c>
      <c r="D104">
        <v>93.599184000000008</v>
      </c>
      <c r="E104" s="5">
        <v>2</v>
      </c>
      <c r="F104">
        <v>84.502041000000006</v>
      </c>
      <c r="G104" s="3">
        <v>3</v>
      </c>
      <c r="H104">
        <v>77.382500000000007</v>
      </c>
      <c r="I104" s="4">
        <v>4</v>
      </c>
      <c r="P104">
        <v>3</v>
      </c>
      <c r="Q104" t="str">
        <f t="shared" si="2"/>
        <v>234</v>
      </c>
      <c r="R104">
        <v>4</v>
      </c>
      <c r="X104" t="s">
        <v>294</v>
      </c>
      <c r="Y104" t="s">
        <v>265</v>
      </c>
      <c r="BG104">
        <v>4</v>
      </c>
      <c r="BH104">
        <v>897</v>
      </c>
      <c r="BI104">
        <f>($BH$113-$BH$110)/200</f>
        <v>0.17499999999999999</v>
      </c>
    </row>
    <row r="105" spans="1:61" x14ac:dyDescent="0.25">
      <c r="A105">
        <v>104</v>
      </c>
      <c r="D105">
        <v>93.599184000000008</v>
      </c>
      <c r="E105" s="5">
        <v>2</v>
      </c>
      <c r="F105">
        <v>84.502041000000006</v>
      </c>
      <c r="G105" s="3">
        <v>3</v>
      </c>
      <c r="H105">
        <v>77.369541000000012</v>
      </c>
      <c r="I105" s="4">
        <v>4</v>
      </c>
      <c r="P105">
        <v>3</v>
      </c>
      <c r="Q105" t="str">
        <f t="shared" si="2"/>
        <v>234</v>
      </c>
      <c r="R105">
        <v>3</v>
      </c>
      <c r="X105" t="s">
        <v>294</v>
      </c>
      <c r="Y105" t="s">
        <v>266</v>
      </c>
      <c r="AB105" t="s">
        <v>296</v>
      </c>
      <c r="AC105" t="str">
        <f>CONCATENATE($R105,$R106,$R107,$R108)</f>
        <v>3214</v>
      </c>
      <c r="BG105">
        <v>3</v>
      </c>
      <c r="BH105">
        <v>913</v>
      </c>
      <c r="BI105">
        <f>($BH$114-$BH$111)/200</f>
        <v>0.11</v>
      </c>
    </row>
    <row r="106" spans="1:61" x14ac:dyDescent="0.25">
      <c r="A106">
        <v>105</v>
      </c>
      <c r="D106">
        <v>93.599184000000008</v>
      </c>
      <c r="E106" s="5">
        <v>2</v>
      </c>
      <c r="F106">
        <v>84.502041000000006</v>
      </c>
      <c r="G106" s="3">
        <v>3</v>
      </c>
      <c r="P106">
        <v>2</v>
      </c>
      <c r="Q106" t="str">
        <f t="shared" si="2"/>
        <v>23</v>
      </c>
      <c r="R106">
        <v>2</v>
      </c>
      <c r="X106" t="s">
        <v>294</v>
      </c>
      <c r="Y106" t="s">
        <v>263</v>
      </c>
      <c r="BG106">
        <v>2</v>
      </c>
      <c r="BH106">
        <v>914</v>
      </c>
      <c r="BI106">
        <f>($BH$115-$BH$112)/200</f>
        <v>0.18</v>
      </c>
    </row>
    <row r="107" spans="1:61" x14ac:dyDescent="0.25">
      <c r="A107">
        <v>106</v>
      </c>
      <c r="D107">
        <v>93.599184000000008</v>
      </c>
      <c r="E107" s="5">
        <v>2</v>
      </c>
      <c r="F107">
        <v>84.502041000000006</v>
      </c>
      <c r="G107" s="3">
        <v>3</v>
      </c>
      <c r="P107">
        <v>2</v>
      </c>
      <c r="Q107" t="str">
        <f t="shared" si="2"/>
        <v>23</v>
      </c>
      <c r="R107">
        <v>1</v>
      </c>
      <c r="X107" t="s">
        <v>294</v>
      </c>
      <c r="Y107">
        <v>2314</v>
      </c>
      <c r="BG107">
        <v>1</v>
      </c>
      <c r="BH107">
        <v>929</v>
      </c>
      <c r="BI107">
        <f>($BH$116-$BH$113)/200</f>
        <v>0.105</v>
      </c>
    </row>
    <row r="108" spans="1:61" x14ac:dyDescent="0.25">
      <c r="A108">
        <v>107</v>
      </c>
      <c r="D108">
        <v>93.599184000000008</v>
      </c>
      <c r="E108" s="5">
        <v>2</v>
      </c>
      <c r="F108">
        <v>84.502041000000006</v>
      </c>
      <c r="G108" s="3">
        <v>3</v>
      </c>
      <c r="P108">
        <v>2</v>
      </c>
      <c r="Q108" t="str">
        <f t="shared" si="2"/>
        <v>23</v>
      </c>
      <c r="R108">
        <v>4</v>
      </c>
      <c r="X108" t="s">
        <v>294</v>
      </c>
      <c r="Y108">
        <v>3142</v>
      </c>
      <c r="BG108">
        <v>4</v>
      </c>
      <c r="BH108">
        <v>932</v>
      </c>
      <c r="BI108">
        <f>($BH$117-$BH$114)/200</f>
        <v>0.185</v>
      </c>
    </row>
    <row r="109" spans="1:61" x14ac:dyDescent="0.25">
      <c r="A109">
        <v>108</v>
      </c>
      <c r="D109">
        <v>93.599184000000008</v>
      </c>
      <c r="E109" s="5">
        <v>2</v>
      </c>
      <c r="F109">
        <v>84.502041000000006</v>
      </c>
      <c r="G109" s="3">
        <v>3</v>
      </c>
      <c r="P109">
        <v>2</v>
      </c>
      <c r="Q109" t="str">
        <f t="shared" si="2"/>
        <v>23</v>
      </c>
      <c r="R109">
        <v>2</v>
      </c>
      <c r="X109" t="s">
        <v>294</v>
      </c>
      <c r="Y109">
        <v>1423</v>
      </c>
      <c r="AB109" t="s">
        <v>294</v>
      </c>
      <c r="AC109" t="str">
        <f>CONCATENATE($R109,$R110,$R111,$R112)</f>
        <v>2314</v>
      </c>
      <c r="BG109">
        <v>2</v>
      </c>
      <c r="BH109">
        <v>947</v>
      </c>
      <c r="BI109">
        <f>($BH$118-$BH$115)/200</f>
        <v>9.5000000000000001E-2</v>
      </c>
    </row>
    <row r="110" spans="1:61" x14ac:dyDescent="0.25">
      <c r="A110">
        <v>109</v>
      </c>
      <c r="B110">
        <v>100.65291000000001</v>
      </c>
      <c r="C110" s="2">
        <v>1</v>
      </c>
      <c r="D110">
        <v>93.599184000000008</v>
      </c>
      <c r="E110" s="5">
        <v>2</v>
      </c>
      <c r="F110">
        <v>84.502041000000006</v>
      </c>
      <c r="G110" s="3">
        <v>3</v>
      </c>
      <c r="P110">
        <v>3</v>
      </c>
      <c r="Q110" t="str">
        <f t="shared" si="2"/>
        <v>123</v>
      </c>
      <c r="R110">
        <v>3</v>
      </c>
      <c r="X110" t="s">
        <v>293</v>
      </c>
      <c r="Y110">
        <v>4234</v>
      </c>
      <c r="BG110">
        <v>3</v>
      </c>
      <c r="BH110">
        <v>947</v>
      </c>
      <c r="BI110">
        <f>($BH$119-$BH$116)/200</f>
        <v>0.19</v>
      </c>
    </row>
    <row r="111" spans="1:61" x14ac:dyDescent="0.25">
      <c r="A111">
        <v>110</v>
      </c>
      <c r="B111">
        <v>100.718676</v>
      </c>
      <c r="C111" s="2">
        <v>1</v>
      </c>
      <c r="D111">
        <v>93.599184000000008</v>
      </c>
      <c r="E111" s="5">
        <v>2</v>
      </c>
      <c r="F111">
        <v>84.502041000000006</v>
      </c>
      <c r="G111" s="3">
        <v>3</v>
      </c>
      <c r="P111">
        <v>3</v>
      </c>
      <c r="Q111" t="str">
        <f t="shared" si="2"/>
        <v>123</v>
      </c>
      <c r="R111">
        <v>1</v>
      </c>
      <c r="X111" t="s">
        <v>297</v>
      </c>
      <c r="Y111" t="s">
        <v>289</v>
      </c>
      <c r="BG111">
        <v>1</v>
      </c>
      <c r="BH111">
        <v>962</v>
      </c>
      <c r="BI111">
        <f>($BH$120-$BH$117)/200</f>
        <v>0.11</v>
      </c>
    </row>
    <row r="112" spans="1:61" x14ac:dyDescent="0.25">
      <c r="A112">
        <v>111</v>
      </c>
      <c r="B112">
        <v>100.718676</v>
      </c>
      <c r="C112" s="2">
        <v>1</v>
      </c>
      <c r="D112">
        <v>93.599184000000008</v>
      </c>
      <c r="E112" s="5">
        <v>2</v>
      </c>
      <c r="F112">
        <v>84.502041000000006</v>
      </c>
      <c r="G112" s="3">
        <v>3</v>
      </c>
      <c r="P112">
        <v>3</v>
      </c>
      <c r="Q112" t="str">
        <f t="shared" si="2"/>
        <v>123</v>
      </c>
      <c r="R112">
        <v>4</v>
      </c>
      <c r="X112" t="s">
        <v>293</v>
      </c>
      <c r="Y112" t="s">
        <v>290</v>
      </c>
      <c r="BG112">
        <v>4</v>
      </c>
      <c r="BH112">
        <v>967</v>
      </c>
      <c r="BI112">
        <f>($BH$121-$BH$118)/200</f>
        <v>0.19500000000000001</v>
      </c>
    </row>
    <row r="113" spans="1:61" x14ac:dyDescent="0.25">
      <c r="A113">
        <v>112</v>
      </c>
      <c r="B113">
        <v>100.718676</v>
      </c>
      <c r="C113" s="2">
        <v>1</v>
      </c>
      <c r="D113">
        <v>93.599184000000008</v>
      </c>
      <c r="E113" s="5">
        <v>2</v>
      </c>
      <c r="F113">
        <v>84.502041000000006</v>
      </c>
      <c r="G113" s="3">
        <v>3</v>
      </c>
      <c r="P113">
        <v>3</v>
      </c>
      <c r="Q113" t="str">
        <f t="shared" si="2"/>
        <v>123</v>
      </c>
      <c r="R113">
        <v>2</v>
      </c>
      <c r="X113" t="s">
        <v>295</v>
      </c>
      <c r="Y113" t="s">
        <v>270</v>
      </c>
      <c r="BG113">
        <v>2</v>
      </c>
      <c r="BH113">
        <v>982</v>
      </c>
      <c r="BI113">
        <f>($BH$122-$BH$119)/200</f>
        <v>0.125</v>
      </c>
    </row>
    <row r="114" spans="1:61" x14ac:dyDescent="0.25">
      <c r="A114">
        <v>113</v>
      </c>
      <c r="B114">
        <v>100.718676</v>
      </c>
      <c r="C114" s="2">
        <v>1</v>
      </c>
      <c r="D114">
        <v>93.599184000000008</v>
      </c>
      <c r="E114" s="5">
        <v>2</v>
      </c>
      <c r="F114">
        <v>84.502041000000006</v>
      </c>
      <c r="G114" s="3">
        <v>3</v>
      </c>
      <c r="P114">
        <v>3</v>
      </c>
      <c r="Q114" t="str">
        <f t="shared" si="2"/>
        <v>123</v>
      </c>
      <c r="R114">
        <v>3</v>
      </c>
      <c r="X114" t="s">
        <v>294</v>
      </c>
      <c r="Y114" t="s">
        <v>266</v>
      </c>
      <c r="BG114">
        <v>3</v>
      </c>
      <c r="BH114">
        <v>984</v>
      </c>
      <c r="BI114">
        <f>($BH$128-$BH$125)/200</f>
        <v>0.12</v>
      </c>
    </row>
    <row r="115" spans="1:61" x14ac:dyDescent="0.25">
      <c r="A115">
        <v>114</v>
      </c>
      <c r="B115">
        <v>100.718676</v>
      </c>
      <c r="C115" s="2">
        <v>1</v>
      </c>
      <c r="D115">
        <v>93.519388000000006</v>
      </c>
      <c r="E115" s="5">
        <v>2</v>
      </c>
      <c r="F115">
        <v>84.502041000000006</v>
      </c>
      <c r="G115" s="3">
        <v>3</v>
      </c>
      <c r="P115">
        <v>3</v>
      </c>
      <c r="Q115" t="str">
        <f t="shared" si="2"/>
        <v>123</v>
      </c>
      <c r="R115">
        <v>1</v>
      </c>
      <c r="X115" t="s">
        <v>294</v>
      </c>
      <c r="Y115" t="s">
        <v>263</v>
      </c>
      <c r="BG115">
        <v>1</v>
      </c>
      <c r="BH115">
        <v>1003</v>
      </c>
      <c r="BI115">
        <f>($BH$129-$BH$126)/200</f>
        <v>0.17499999999999999</v>
      </c>
    </row>
    <row r="116" spans="1:61" x14ac:dyDescent="0.25">
      <c r="A116">
        <v>115</v>
      </c>
      <c r="B116">
        <v>100.718676</v>
      </c>
      <c r="C116" s="2">
        <v>1</v>
      </c>
      <c r="F116">
        <v>84.502041000000006</v>
      </c>
      <c r="G116" s="3">
        <v>3</v>
      </c>
      <c r="P116">
        <v>2</v>
      </c>
      <c r="Q116" t="str">
        <f t="shared" si="2"/>
        <v>13</v>
      </c>
      <c r="R116" t="s">
        <v>233</v>
      </c>
      <c r="X116" t="s">
        <v>294</v>
      </c>
      <c r="Y116" t="s">
        <v>264</v>
      </c>
      <c r="BG116" t="s">
        <v>233</v>
      </c>
      <c r="BH116">
        <v>1003</v>
      </c>
      <c r="BI116">
        <f>($BH$130-$BH$127)/200</f>
        <v>0.12</v>
      </c>
    </row>
    <row r="117" spans="1:61" x14ac:dyDescent="0.25">
      <c r="A117">
        <v>116</v>
      </c>
      <c r="B117">
        <v>100.718676</v>
      </c>
      <c r="C117" s="2">
        <v>1</v>
      </c>
      <c r="F117">
        <v>84.502041000000006</v>
      </c>
      <c r="G117" s="3">
        <v>3</v>
      </c>
      <c r="P117">
        <v>2</v>
      </c>
      <c r="Q117" t="str">
        <f t="shared" si="2"/>
        <v>13</v>
      </c>
      <c r="R117">
        <v>2</v>
      </c>
      <c r="X117" t="s">
        <v>294</v>
      </c>
      <c r="Y117" t="s">
        <v>265</v>
      </c>
      <c r="AB117" t="s">
        <v>297</v>
      </c>
      <c r="AC117" t="str">
        <f>CONCATENATE($R117,$R118,$R119,$R120)</f>
        <v>2341</v>
      </c>
      <c r="BG117">
        <v>2</v>
      </c>
      <c r="BH117">
        <v>1021</v>
      </c>
      <c r="BI117">
        <f>($BH$131-$BH$128)/200</f>
        <v>0.16500000000000001</v>
      </c>
    </row>
    <row r="118" spans="1:61" x14ac:dyDescent="0.25">
      <c r="A118">
        <v>117</v>
      </c>
      <c r="B118">
        <v>100.718676</v>
      </c>
      <c r="C118" s="2">
        <v>1</v>
      </c>
      <c r="F118">
        <v>84.502041000000006</v>
      </c>
      <c r="G118" s="3">
        <v>3</v>
      </c>
      <c r="P118">
        <v>2</v>
      </c>
      <c r="Q118" t="str">
        <f t="shared" si="2"/>
        <v>13</v>
      </c>
      <c r="R118">
        <v>3</v>
      </c>
      <c r="X118" t="s">
        <v>294</v>
      </c>
      <c r="Y118">
        <v>1423</v>
      </c>
      <c r="BG118">
        <v>3</v>
      </c>
      <c r="BH118">
        <v>1022</v>
      </c>
      <c r="BI118">
        <f>($BH$132-$BH$129)/200</f>
        <v>0.1</v>
      </c>
    </row>
    <row r="119" spans="1:61" x14ac:dyDescent="0.25">
      <c r="A119">
        <v>118</v>
      </c>
      <c r="B119">
        <v>100.718676</v>
      </c>
      <c r="C119" s="2">
        <v>1</v>
      </c>
      <c r="F119">
        <v>84.502041000000006</v>
      </c>
      <c r="G119" s="3">
        <v>3</v>
      </c>
      <c r="P119">
        <v>2</v>
      </c>
      <c r="Q119" t="str">
        <f t="shared" si="2"/>
        <v>13</v>
      </c>
      <c r="R119">
        <v>4</v>
      </c>
      <c r="X119" t="s">
        <v>294</v>
      </c>
      <c r="Y119">
        <v>4231</v>
      </c>
      <c r="BG119">
        <v>4</v>
      </c>
      <c r="BH119">
        <v>1041</v>
      </c>
      <c r="BI119">
        <f>($BH$133-$BH$130)/200</f>
        <v>0.13500000000000001</v>
      </c>
    </row>
    <row r="120" spans="1:61" x14ac:dyDescent="0.25">
      <c r="A120">
        <v>119</v>
      </c>
      <c r="B120">
        <v>100.718676</v>
      </c>
      <c r="C120" s="2">
        <v>1</v>
      </c>
      <c r="F120">
        <v>84.502041000000006</v>
      </c>
      <c r="G120" s="3">
        <v>3</v>
      </c>
      <c r="H120">
        <v>91.593367999999998</v>
      </c>
      <c r="I120" s="4">
        <v>4</v>
      </c>
      <c r="P120">
        <v>3</v>
      </c>
      <c r="Q120" t="str">
        <f t="shared" si="2"/>
        <v>134</v>
      </c>
      <c r="R120">
        <v>1</v>
      </c>
      <c r="X120" t="s">
        <v>294</v>
      </c>
      <c r="Y120">
        <v>2314</v>
      </c>
      <c r="BG120">
        <v>1</v>
      </c>
      <c r="BH120">
        <v>1043</v>
      </c>
      <c r="BI120">
        <f>($BH$134-$BH$131)/200</f>
        <v>8.5000000000000006E-2</v>
      </c>
    </row>
    <row r="121" spans="1:61" x14ac:dyDescent="0.25">
      <c r="A121">
        <v>120</v>
      </c>
      <c r="B121">
        <v>100.718676</v>
      </c>
      <c r="C121" s="2">
        <v>1</v>
      </c>
      <c r="F121">
        <v>84.502041000000006</v>
      </c>
      <c r="G121" s="3">
        <v>3</v>
      </c>
      <c r="H121">
        <v>91.621530000000007</v>
      </c>
      <c r="I121" s="4">
        <v>4</v>
      </c>
      <c r="P121">
        <v>3</v>
      </c>
      <c r="Q121" t="str">
        <f t="shared" si="2"/>
        <v>134</v>
      </c>
      <c r="R121">
        <v>3</v>
      </c>
      <c r="X121" t="s">
        <v>293</v>
      </c>
      <c r="Y121">
        <v>3143</v>
      </c>
      <c r="BG121">
        <v>3</v>
      </c>
      <c r="BH121">
        <v>1061</v>
      </c>
      <c r="BI121">
        <f>($BH$135-$BH$132)/200</f>
        <v>0.155</v>
      </c>
    </row>
    <row r="122" spans="1:61" x14ac:dyDescent="0.25">
      <c r="A122">
        <v>121</v>
      </c>
      <c r="B122">
        <v>100.718676</v>
      </c>
      <c r="C122" s="2">
        <v>1</v>
      </c>
      <c r="F122">
        <v>84.502041000000006</v>
      </c>
      <c r="G122" s="3">
        <v>3</v>
      </c>
      <c r="H122">
        <v>91.621530000000007</v>
      </c>
      <c r="I122" s="4">
        <v>4</v>
      </c>
      <c r="P122">
        <v>3</v>
      </c>
      <c r="Q122" t="str">
        <f t="shared" si="2"/>
        <v>134</v>
      </c>
      <c r="R122">
        <v>2</v>
      </c>
      <c r="X122" t="s">
        <v>296</v>
      </c>
      <c r="Y122" t="s">
        <v>274</v>
      </c>
      <c r="BG122">
        <v>2</v>
      </c>
      <c r="BH122">
        <v>1066</v>
      </c>
      <c r="BI122">
        <f>($BH$136-$BH$133)/200</f>
        <v>0.105</v>
      </c>
    </row>
    <row r="123" spans="1:61" x14ac:dyDescent="0.25">
      <c r="A123">
        <v>122</v>
      </c>
      <c r="B123">
        <v>100.718676</v>
      </c>
      <c r="C123" s="2">
        <v>1</v>
      </c>
      <c r="F123">
        <v>84.304338000000001</v>
      </c>
      <c r="G123" s="3">
        <v>3</v>
      </c>
      <c r="H123">
        <v>91.621530000000007</v>
      </c>
      <c r="I123" s="4">
        <v>4</v>
      </c>
      <c r="P123">
        <v>3</v>
      </c>
      <c r="Q123" t="str">
        <f t="shared" si="2"/>
        <v>134</v>
      </c>
      <c r="R123" t="s">
        <v>22</v>
      </c>
      <c r="X123" t="s">
        <v>293</v>
      </c>
      <c r="Y123" t="s">
        <v>291</v>
      </c>
      <c r="BG123" t="s">
        <v>22</v>
      </c>
      <c r="BH123">
        <v>1077</v>
      </c>
      <c r="BI123">
        <f>($BH$137-$BH$134)/200</f>
        <v>0.17</v>
      </c>
    </row>
    <row r="124" spans="1:61" x14ac:dyDescent="0.25">
      <c r="A124">
        <v>123</v>
      </c>
      <c r="B124">
        <v>100.718676</v>
      </c>
      <c r="C124" s="2">
        <v>1</v>
      </c>
      <c r="H124">
        <v>91.621530000000007</v>
      </c>
      <c r="I124" s="4">
        <v>4</v>
      </c>
      <c r="P124">
        <v>2</v>
      </c>
      <c r="Q124" t="str">
        <f t="shared" si="2"/>
        <v>14</v>
      </c>
      <c r="R124" t="s">
        <v>22</v>
      </c>
      <c r="X124" t="s">
        <v>295</v>
      </c>
      <c r="Y124" t="s">
        <v>268</v>
      </c>
      <c r="BG124" t="s">
        <v>22</v>
      </c>
      <c r="BH124">
        <v>1079</v>
      </c>
      <c r="BI124">
        <f>($BH$138-$BH$135)/200</f>
        <v>0.1</v>
      </c>
    </row>
    <row r="125" spans="1:61" x14ac:dyDescent="0.25">
      <c r="A125">
        <v>124</v>
      </c>
      <c r="B125">
        <v>100.718676</v>
      </c>
      <c r="C125" s="2">
        <v>1</v>
      </c>
      <c r="H125">
        <v>91.621530000000007</v>
      </c>
      <c r="I125" s="4">
        <v>4</v>
      </c>
      <c r="P125">
        <v>2</v>
      </c>
      <c r="Q125" t="str">
        <f t="shared" si="2"/>
        <v>14</v>
      </c>
      <c r="R125">
        <v>1</v>
      </c>
      <c r="X125" t="s">
        <v>295</v>
      </c>
      <c r="Y125" t="s">
        <v>269</v>
      </c>
      <c r="AB125" t="s">
        <v>294</v>
      </c>
      <c r="AC125" t="str">
        <f>CONCATENATE($R125,$R126,$R127,$R128)</f>
        <v>1423</v>
      </c>
      <c r="BG125">
        <v>1</v>
      </c>
      <c r="BH125">
        <v>1080</v>
      </c>
      <c r="BI125">
        <f>($BH$139-$BH$136)/200</f>
        <v>0.17499999999999999</v>
      </c>
    </row>
    <row r="126" spans="1:61" x14ac:dyDescent="0.25">
      <c r="A126">
        <v>125</v>
      </c>
      <c r="B126">
        <v>100.718676</v>
      </c>
      <c r="C126" s="2">
        <v>1</v>
      </c>
      <c r="H126">
        <v>91.621530000000007</v>
      </c>
      <c r="I126" s="4">
        <v>4</v>
      </c>
      <c r="P126">
        <v>2</v>
      </c>
      <c r="Q126" t="str">
        <f t="shared" si="2"/>
        <v>14</v>
      </c>
      <c r="R126">
        <v>4</v>
      </c>
      <c r="X126" t="s">
        <v>295</v>
      </c>
      <c r="Y126" t="s">
        <v>270</v>
      </c>
      <c r="BG126">
        <v>4</v>
      </c>
      <c r="BH126">
        <v>1084</v>
      </c>
      <c r="BI126">
        <f>($BH$140-$BH$137)/200</f>
        <v>0.105</v>
      </c>
    </row>
    <row r="127" spans="1:61" x14ac:dyDescent="0.25">
      <c r="A127">
        <v>126</v>
      </c>
      <c r="B127">
        <v>100.718676</v>
      </c>
      <c r="C127" s="2">
        <v>1</v>
      </c>
      <c r="H127">
        <v>91.621530000000007</v>
      </c>
      <c r="I127" s="4">
        <v>4</v>
      </c>
      <c r="P127">
        <v>2</v>
      </c>
      <c r="Q127" t="str">
        <f t="shared" si="2"/>
        <v>14</v>
      </c>
      <c r="R127">
        <v>2</v>
      </c>
      <c r="X127" t="s">
        <v>293</v>
      </c>
      <c r="Y127" t="s">
        <v>271</v>
      </c>
      <c r="BG127">
        <v>2</v>
      </c>
      <c r="BH127">
        <v>1100</v>
      </c>
      <c r="BI127">
        <f>($BH$141-$BH$138)/200</f>
        <v>0.16500000000000001</v>
      </c>
    </row>
    <row r="128" spans="1:61" x14ac:dyDescent="0.25">
      <c r="A128">
        <v>127</v>
      </c>
      <c r="B128">
        <v>100.718676</v>
      </c>
      <c r="C128" s="2">
        <v>1</v>
      </c>
      <c r="H128">
        <v>91.621530000000007</v>
      </c>
      <c r="I128" s="4">
        <v>4</v>
      </c>
      <c r="P128">
        <v>2</v>
      </c>
      <c r="Q128" t="str">
        <f t="shared" si="2"/>
        <v>14</v>
      </c>
      <c r="R128">
        <v>3</v>
      </c>
      <c r="X128" t="s">
        <v>296</v>
      </c>
      <c r="Y128" t="s">
        <v>272</v>
      </c>
      <c r="BG128">
        <v>3</v>
      </c>
      <c r="BH128">
        <v>1104</v>
      </c>
      <c r="BI128">
        <f>($BH$142-$BH$139)/200</f>
        <v>0.09</v>
      </c>
    </row>
    <row r="129" spans="1:61" x14ac:dyDescent="0.25">
      <c r="A129">
        <v>128</v>
      </c>
      <c r="B129">
        <v>100.718676</v>
      </c>
      <c r="C129" s="2">
        <v>1</v>
      </c>
      <c r="D129">
        <v>109.63443900000001</v>
      </c>
      <c r="E129" s="5">
        <v>2</v>
      </c>
      <c r="H129">
        <v>91.621530000000007</v>
      </c>
      <c r="I129" s="4">
        <v>4</v>
      </c>
      <c r="P129">
        <v>3</v>
      </c>
      <c r="Q129" t="str">
        <f t="shared" si="2"/>
        <v>124</v>
      </c>
      <c r="R129">
        <v>1</v>
      </c>
      <c r="X129" t="s">
        <v>293</v>
      </c>
      <c r="Y129" t="s">
        <v>288</v>
      </c>
      <c r="BG129">
        <v>1</v>
      </c>
      <c r="BH129">
        <v>1119</v>
      </c>
      <c r="BI129">
        <f>($BH$143-$BH$140)/200</f>
        <v>0.155</v>
      </c>
    </row>
    <row r="130" spans="1:61" x14ac:dyDescent="0.25">
      <c r="A130">
        <v>129</v>
      </c>
      <c r="B130">
        <v>100.65291000000001</v>
      </c>
      <c r="C130" s="2">
        <v>1</v>
      </c>
      <c r="D130">
        <v>109.71694000000001</v>
      </c>
      <c r="E130" s="5">
        <v>2</v>
      </c>
      <c r="H130">
        <v>91.621530000000007</v>
      </c>
      <c r="I130" s="4">
        <v>4</v>
      </c>
      <c r="P130">
        <v>3</v>
      </c>
      <c r="Q130" t="str">
        <f t="shared" ref="Q130:Q193" si="3">CONCATENATE(C130,E130,G130,I130)</f>
        <v>124</v>
      </c>
      <c r="R130">
        <v>4</v>
      </c>
      <c r="X130" t="s">
        <v>294</v>
      </c>
      <c r="Y130" t="s">
        <v>266</v>
      </c>
      <c r="BG130">
        <v>4</v>
      </c>
      <c r="BH130">
        <v>1124</v>
      </c>
      <c r="BI130">
        <f>($BH$144-$BH$141)/200</f>
        <v>0.1</v>
      </c>
    </row>
    <row r="131" spans="1:61" x14ac:dyDescent="0.25">
      <c r="A131">
        <v>130</v>
      </c>
      <c r="D131">
        <v>109.71694000000001</v>
      </c>
      <c r="E131" s="5">
        <v>2</v>
      </c>
      <c r="H131">
        <v>91.621530000000007</v>
      </c>
      <c r="I131" s="4">
        <v>4</v>
      </c>
      <c r="P131">
        <v>2</v>
      </c>
      <c r="Q131" t="str">
        <f t="shared" si="3"/>
        <v>24</v>
      </c>
      <c r="R131">
        <v>2</v>
      </c>
      <c r="X131" t="s">
        <v>294</v>
      </c>
      <c r="Y131" t="s">
        <v>263</v>
      </c>
      <c r="BG131">
        <v>2</v>
      </c>
      <c r="BH131">
        <v>1137</v>
      </c>
      <c r="BI131">
        <f>($BH$145-$BH$142)/200</f>
        <v>0.155</v>
      </c>
    </row>
    <row r="132" spans="1:61" x14ac:dyDescent="0.25">
      <c r="A132">
        <v>131</v>
      </c>
      <c r="D132">
        <v>109.71694000000001</v>
      </c>
      <c r="E132" s="5">
        <v>2</v>
      </c>
      <c r="H132">
        <v>91.621530000000007</v>
      </c>
      <c r="I132" s="4">
        <v>4</v>
      </c>
      <c r="P132">
        <v>2</v>
      </c>
      <c r="Q132" t="str">
        <f t="shared" si="3"/>
        <v>24</v>
      </c>
      <c r="R132" t="s">
        <v>234</v>
      </c>
      <c r="X132" t="s">
        <v>294</v>
      </c>
      <c r="Y132" t="s">
        <v>264</v>
      </c>
      <c r="BG132" t="s">
        <v>234</v>
      </c>
      <c r="BH132">
        <v>1139</v>
      </c>
      <c r="BI132">
        <f>($BH$146-$BH$143)/200</f>
        <v>9.5000000000000001E-2</v>
      </c>
    </row>
    <row r="133" spans="1:61" x14ac:dyDescent="0.25">
      <c r="A133">
        <v>132</v>
      </c>
      <c r="D133">
        <v>109.71694000000001</v>
      </c>
      <c r="E133" s="5">
        <v>2</v>
      </c>
      <c r="H133">
        <v>91.621530000000007</v>
      </c>
      <c r="I133" s="4">
        <v>4</v>
      </c>
      <c r="P133">
        <v>2</v>
      </c>
      <c r="Q133" t="str">
        <f t="shared" si="3"/>
        <v>24</v>
      </c>
      <c r="R133">
        <v>1</v>
      </c>
      <c r="X133" t="s">
        <v>294</v>
      </c>
      <c r="Y133" t="s">
        <v>265</v>
      </c>
      <c r="AB133" t="s">
        <v>296</v>
      </c>
      <c r="AC133" t="str">
        <f>CONCATENATE($R133,$R134,$R135,$R136)</f>
        <v>1432</v>
      </c>
      <c r="BG133">
        <v>1</v>
      </c>
      <c r="BH133">
        <v>1151</v>
      </c>
      <c r="BI133">
        <f>($BH$147-$BH$144)/200</f>
        <v>0.15</v>
      </c>
    </row>
    <row r="134" spans="1:61" x14ac:dyDescent="0.25">
      <c r="A134">
        <v>133</v>
      </c>
      <c r="D134">
        <v>109.71694000000001</v>
      </c>
      <c r="E134" s="5">
        <v>2</v>
      </c>
      <c r="H134">
        <v>91.621530000000007</v>
      </c>
      <c r="I134" s="4">
        <v>4</v>
      </c>
      <c r="P134">
        <v>2</v>
      </c>
      <c r="Q134" t="str">
        <f t="shared" si="3"/>
        <v>24</v>
      </c>
      <c r="R134">
        <v>4</v>
      </c>
      <c r="X134" t="s">
        <v>294</v>
      </c>
      <c r="Y134" t="s">
        <v>266</v>
      </c>
      <c r="BG134">
        <v>4</v>
      </c>
      <c r="BH134">
        <v>1154</v>
      </c>
      <c r="BI134">
        <f>($BH$148-$BH$145)/200</f>
        <v>0.1</v>
      </c>
    </row>
    <row r="135" spans="1:61" x14ac:dyDescent="0.25">
      <c r="A135">
        <v>134</v>
      </c>
      <c r="D135">
        <v>109.71694000000001</v>
      </c>
      <c r="E135" s="5">
        <v>2</v>
      </c>
      <c r="H135">
        <v>91.621530000000007</v>
      </c>
      <c r="I135" s="4">
        <v>4</v>
      </c>
      <c r="P135">
        <v>2</v>
      </c>
      <c r="Q135" t="str">
        <f t="shared" si="3"/>
        <v>24</v>
      </c>
      <c r="R135">
        <v>3</v>
      </c>
      <c r="X135" t="s">
        <v>294</v>
      </c>
      <c r="Y135" t="s">
        <v>263</v>
      </c>
      <c r="BG135">
        <v>3</v>
      </c>
      <c r="BH135">
        <v>1170</v>
      </c>
      <c r="BI135">
        <f>($BH$149-$BH$146)/200</f>
        <v>0.15</v>
      </c>
    </row>
    <row r="136" spans="1:61" x14ac:dyDescent="0.25">
      <c r="A136">
        <v>135</v>
      </c>
      <c r="D136">
        <v>109.71694000000001</v>
      </c>
      <c r="E136" s="5">
        <v>2</v>
      </c>
      <c r="H136">
        <v>91.621530000000007</v>
      </c>
      <c r="I136" s="4">
        <v>4</v>
      </c>
      <c r="P136">
        <v>2</v>
      </c>
      <c r="Q136" t="str">
        <f t="shared" si="3"/>
        <v>24</v>
      </c>
      <c r="R136">
        <v>2</v>
      </c>
      <c r="X136" t="s">
        <v>294</v>
      </c>
      <c r="Y136" t="s">
        <v>264</v>
      </c>
      <c r="BG136">
        <v>2</v>
      </c>
      <c r="BH136">
        <v>1172</v>
      </c>
      <c r="BI136">
        <f>($BH$150-$BH$147)/200</f>
        <v>0.105</v>
      </c>
    </row>
    <row r="137" spans="1:61" x14ac:dyDescent="0.25">
      <c r="A137">
        <v>136</v>
      </c>
      <c r="D137">
        <v>109.71694000000001</v>
      </c>
      <c r="E137" s="5">
        <v>2</v>
      </c>
      <c r="F137">
        <v>99.754897999999997</v>
      </c>
      <c r="G137" s="3">
        <v>3</v>
      </c>
      <c r="H137">
        <v>91.621530000000007</v>
      </c>
      <c r="I137" s="4">
        <v>4</v>
      </c>
      <c r="P137">
        <v>3</v>
      </c>
      <c r="Q137" t="str">
        <f t="shared" si="3"/>
        <v>234</v>
      </c>
      <c r="R137">
        <v>4</v>
      </c>
      <c r="X137" t="s">
        <v>294</v>
      </c>
      <c r="Y137" t="s">
        <v>265</v>
      </c>
      <c r="AB137" t="s">
        <v>295</v>
      </c>
      <c r="AC137" t="str">
        <f>CONCATENATE($R137,$R138,$R139,$R140)</f>
        <v>4132</v>
      </c>
      <c r="BG137">
        <v>4</v>
      </c>
      <c r="BH137">
        <v>1188</v>
      </c>
      <c r="BI137">
        <f>($BH$151-$BH$148)/200</f>
        <v>0.15</v>
      </c>
    </row>
    <row r="138" spans="1:61" x14ac:dyDescent="0.25">
      <c r="A138">
        <v>137</v>
      </c>
      <c r="D138">
        <v>109.71694000000001</v>
      </c>
      <c r="E138" s="5">
        <v>2</v>
      </c>
      <c r="F138">
        <v>99.779287000000011</v>
      </c>
      <c r="G138" s="3">
        <v>3</v>
      </c>
      <c r="H138">
        <v>91.621530000000007</v>
      </c>
      <c r="I138" s="4">
        <v>4</v>
      </c>
      <c r="P138">
        <v>3</v>
      </c>
      <c r="Q138" t="str">
        <f t="shared" si="3"/>
        <v>234</v>
      </c>
      <c r="R138">
        <v>1</v>
      </c>
      <c r="X138" t="s">
        <v>294</v>
      </c>
      <c r="Y138" t="s">
        <v>266</v>
      </c>
      <c r="BG138">
        <v>1</v>
      </c>
      <c r="BH138">
        <v>1190</v>
      </c>
      <c r="BI138">
        <f>($BH$152-$BH$149)/200</f>
        <v>0.11</v>
      </c>
    </row>
    <row r="139" spans="1:61" x14ac:dyDescent="0.25">
      <c r="A139">
        <v>138</v>
      </c>
      <c r="D139">
        <v>109.71694000000001</v>
      </c>
      <c r="E139" s="5">
        <v>2</v>
      </c>
      <c r="F139">
        <v>99.779287000000011</v>
      </c>
      <c r="G139" s="3">
        <v>3</v>
      </c>
      <c r="H139">
        <v>91.593367999999998</v>
      </c>
      <c r="I139" s="4">
        <v>4</v>
      </c>
      <c r="P139">
        <v>3</v>
      </c>
      <c r="Q139" t="str">
        <f t="shared" si="3"/>
        <v>234</v>
      </c>
      <c r="R139">
        <v>3</v>
      </c>
      <c r="X139" t="s">
        <v>294</v>
      </c>
      <c r="Y139" t="s">
        <v>263</v>
      </c>
      <c r="BG139">
        <v>3</v>
      </c>
      <c r="BH139">
        <v>1207</v>
      </c>
      <c r="BI139">
        <f>($BH$153-$BH$150)/200</f>
        <v>0.14499999999999999</v>
      </c>
    </row>
    <row r="140" spans="1:61" x14ac:dyDescent="0.25">
      <c r="A140">
        <v>139</v>
      </c>
      <c r="D140">
        <v>109.71694000000001</v>
      </c>
      <c r="E140" s="5">
        <v>2</v>
      </c>
      <c r="F140">
        <v>99.779287000000011</v>
      </c>
      <c r="G140" s="3">
        <v>3</v>
      </c>
      <c r="P140">
        <v>2</v>
      </c>
      <c r="Q140" t="str">
        <f t="shared" si="3"/>
        <v>23</v>
      </c>
      <c r="R140">
        <v>2</v>
      </c>
      <c r="X140" t="s">
        <v>294</v>
      </c>
      <c r="Y140" t="s">
        <v>264</v>
      </c>
      <c r="BG140">
        <v>2</v>
      </c>
      <c r="BH140">
        <v>1209</v>
      </c>
      <c r="BI140">
        <f>($BH$154-$BH$151)/200</f>
        <v>0.115</v>
      </c>
    </row>
    <row r="141" spans="1:61" x14ac:dyDescent="0.25">
      <c r="A141">
        <v>140</v>
      </c>
      <c r="D141">
        <v>109.71694000000001</v>
      </c>
      <c r="E141" s="5">
        <v>2</v>
      </c>
      <c r="F141">
        <v>99.779287000000011</v>
      </c>
      <c r="G141" s="3">
        <v>3</v>
      </c>
      <c r="P141">
        <v>2</v>
      </c>
      <c r="Q141" t="str">
        <f t="shared" si="3"/>
        <v>23</v>
      </c>
      <c r="R141">
        <v>1</v>
      </c>
      <c r="X141" t="s">
        <v>294</v>
      </c>
      <c r="Y141" t="s">
        <v>265</v>
      </c>
      <c r="AB141" t="s">
        <v>294</v>
      </c>
      <c r="AC141" t="str">
        <f>CONCATENATE($R141,$R142,$R143,$R144)</f>
        <v>1423</v>
      </c>
      <c r="BG141">
        <v>1</v>
      </c>
      <c r="BH141">
        <v>1223</v>
      </c>
      <c r="BI141">
        <f>($BH$155-$BH$152)/200</f>
        <v>0.16</v>
      </c>
    </row>
    <row r="142" spans="1:61" x14ac:dyDescent="0.25">
      <c r="A142">
        <v>141</v>
      </c>
      <c r="D142">
        <v>109.71694000000001</v>
      </c>
      <c r="E142" s="5">
        <v>2</v>
      </c>
      <c r="F142">
        <v>99.779287000000011</v>
      </c>
      <c r="G142" s="3">
        <v>3</v>
      </c>
      <c r="P142">
        <v>2</v>
      </c>
      <c r="Q142" t="str">
        <f t="shared" si="3"/>
        <v>23</v>
      </c>
      <c r="R142">
        <v>4</v>
      </c>
      <c r="X142" t="s">
        <v>294</v>
      </c>
      <c r="Y142" t="s">
        <v>266</v>
      </c>
      <c r="BG142">
        <v>4</v>
      </c>
      <c r="BH142">
        <v>1225</v>
      </c>
      <c r="BI142">
        <f>($BH$156-$BH$153)/200</f>
        <v>0.125</v>
      </c>
    </row>
    <row r="143" spans="1:61" x14ac:dyDescent="0.25">
      <c r="A143">
        <v>142</v>
      </c>
      <c r="D143">
        <v>109.71694000000001</v>
      </c>
      <c r="E143" s="5">
        <v>2</v>
      </c>
      <c r="F143">
        <v>99.779287000000011</v>
      </c>
      <c r="G143" s="3">
        <v>3</v>
      </c>
      <c r="P143">
        <v>2</v>
      </c>
      <c r="Q143" t="str">
        <f t="shared" si="3"/>
        <v>23</v>
      </c>
      <c r="R143">
        <v>2</v>
      </c>
      <c r="X143" t="s">
        <v>294</v>
      </c>
      <c r="Y143" t="s">
        <v>263</v>
      </c>
      <c r="BG143">
        <v>2</v>
      </c>
      <c r="BH143">
        <v>1240</v>
      </c>
      <c r="BI143">
        <f>($BH$157-$BH$154)/200</f>
        <v>0.16</v>
      </c>
    </row>
    <row r="144" spans="1:61" x14ac:dyDescent="0.25">
      <c r="A144">
        <v>143</v>
      </c>
      <c r="D144">
        <v>109.71694000000001</v>
      </c>
      <c r="E144" s="5">
        <v>2</v>
      </c>
      <c r="F144">
        <v>99.779287000000011</v>
      </c>
      <c r="G144" s="3">
        <v>3</v>
      </c>
      <c r="P144">
        <v>2</v>
      </c>
      <c r="Q144" t="str">
        <f t="shared" si="3"/>
        <v>23</v>
      </c>
      <c r="R144">
        <v>3</v>
      </c>
      <c r="X144" t="s">
        <v>294</v>
      </c>
      <c r="Y144" t="s">
        <v>264</v>
      </c>
      <c r="BG144">
        <v>3</v>
      </c>
      <c r="BH144">
        <v>1243</v>
      </c>
      <c r="BI144">
        <f>($BH$158-$BH$155)/200</f>
        <v>0.115</v>
      </c>
    </row>
    <row r="145" spans="1:61" x14ac:dyDescent="0.25">
      <c r="A145">
        <v>144</v>
      </c>
      <c r="B145">
        <v>118.689798</v>
      </c>
      <c r="C145" s="2">
        <v>1</v>
      </c>
      <c r="D145">
        <v>109.71694000000001</v>
      </c>
      <c r="E145" s="5">
        <v>2</v>
      </c>
      <c r="F145">
        <v>99.779287000000011</v>
      </c>
      <c r="G145" s="3">
        <v>3</v>
      </c>
      <c r="P145">
        <v>3</v>
      </c>
      <c r="Q145" t="str">
        <f t="shared" si="3"/>
        <v>123</v>
      </c>
      <c r="R145">
        <v>1</v>
      </c>
      <c r="X145" t="s">
        <v>294</v>
      </c>
      <c r="Y145" t="s">
        <v>265</v>
      </c>
      <c r="AB145" t="s">
        <v>294</v>
      </c>
      <c r="AC145" t="str">
        <f>CONCATENATE($R145,$R146,$R147,$R148)</f>
        <v>1423</v>
      </c>
      <c r="BG145">
        <v>1</v>
      </c>
      <c r="BH145">
        <v>1256</v>
      </c>
      <c r="BI145">
        <f>($BH$159-$BH$156)/200</f>
        <v>0.155</v>
      </c>
    </row>
    <row r="146" spans="1:61" x14ac:dyDescent="0.25">
      <c r="A146">
        <v>145</v>
      </c>
      <c r="B146">
        <v>118.81408100000002</v>
      </c>
      <c r="C146" s="2">
        <v>1</v>
      </c>
      <c r="D146">
        <v>109.71694000000001</v>
      </c>
      <c r="E146" s="5">
        <v>2</v>
      </c>
      <c r="F146">
        <v>99.779287000000011</v>
      </c>
      <c r="G146" s="3">
        <v>3</v>
      </c>
      <c r="P146">
        <v>3</v>
      </c>
      <c r="Q146" t="str">
        <f t="shared" si="3"/>
        <v>123</v>
      </c>
      <c r="R146">
        <v>4</v>
      </c>
      <c r="X146" t="s">
        <v>294</v>
      </c>
      <c r="Y146" t="s">
        <v>266</v>
      </c>
      <c r="BG146">
        <v>4</v>
      </c>
      <c r="BH146">
        <v>1259</v>
      </c>
      <c r="BI146">
        <f>($BH$160-$BH$157)/200</f>
        <v>0.115</v>
      </c>
    </row>
    <row r="147" spans="1:61" x14ac:dyDescent="0.25">
      <c r="A147">
        <v>146</v>
      </c>
      <c r="B147">
        <v>118.81408100000002</v>
      </c>
      <c r="C147" s="2">
        <v>1</v>
      </c>
      <c r="D147">
        <v>109.71694000000001</v>
      </c>
      <c r="E147" s="5">
        <v>2</v>
      </c>
      <c r="F147">
        <v>99.779287000000011</v>
      </c>
      <c r="G147" s="3">
        <v>3</v>
      </c>
      <c r="P147">
        <v>3</v>
      </c>
      <c r="Q147" t="str">
        <f t="shared" si="3"/>
        <v>123</v>
      </c>
      <c r="R147">
        <v>2</v>
      </c>
      <c r="X147" t="s">
        <v>294</v>
      </c>
      <c r="Y147" t="s">
        <v>263</v>
      </c>
      <c r="BG147">
        <v>2</v>
      </c>
      <c r="BH147">
        <v>1273</v>
      </c>
      <c r="BI147">
        <f>($BH$161-$BH$158)/200</f>
        <v>0.155</v>
      </c>
    </row>
    <row r="148" spans="1:61" x14ac:dyDescent="0.25">
      <c r="A148">
        <v>147</v>
      </c>
      <c r="B148">
        <v>118.81408100000002</v>
      </c>
      <c r="C148" s="2">
        <v>1</v>
      </c>
      <c r="D148">
        <v>109.63443900000001</v>
      </c>
      <c r="E148" s="5">
        <v>2</v>
      </c>
      <c r="F148">
        <v>99.779287000000011</v>
      </c>
      <c r="G148" s="3">
        <v>3</v>
      </c>
      <c r="P148">
        <v>3</v>
      </c>
      <c r="Q148" t="str">
        <f t="shared" si="3"/>
        <v>123</v>
      </c>
      <c r="R148">
        <v>3</v>
      </c>
      <c r="X148" t="s">
        <v>294</v>
      </c>
      <c r="Y148" t="s">
        <v>264</v>
      </c>
      <c r="BG148">
        <v>3</v>
      </c>
      <c r="BH148">
        <v>1276</v>
      </c>
      <c r="BI148">
        <f>($BH$162-$BH$159)/200</f>
        <v>0.11</v>
      </c>
    </row>
    <row r="149" spans="1:61" x14ac:dyDescent="0.25">
      <c r="A149">
        <v>148</v>
      </c>
      <c r="B149">
        <v>118.81408100000002</v>
      </c>
      <c r="C149" s="2">
        <v>1</v>
      </c>
      <c r="F149">
        <v>99.779287000000011</v>
      </c>
      <c r="G149" s="3">
        <v>3</v>
      </c>
      <c r="P149">
        <v>2</v>
      </c>
      <c r="Q149" t="str">
        <f t="shared" si="3"/>
        <v>13</v>
      </c>
      <c r="R149">
        <v>1</v>
      </c>
      <c r="X149" t="s">
        <v>294</v>
      </c>
      <c r="Y149" t="s">
        <v>265</v>
      </c>
      <c r="AB149" t="s">
        <v>294</v>
      </c>
      <c r="AC149" t="str">
        <f>CONCATENATE($R149,$R150,$R151,$R152)</f>
        <v>1423</v>
      </c>
      <c r="BG149">
        <v>1</v>
      </c>
      <c r="BH149">
        <v>1289</v>
      </c>
      <c r="BI149">
        <f>($BH$163-$BH$160)/200</f>
        <v>0.155</v>
      </c>
    </row>
    <row r="150" spans="1:61" x14ac:dyDescent="0.25">
      <c r="A150">
        <v>149</v>
      </c>
      <c r="B150">
        <v>118.81408100000002</v>
      </c>
      <c r="C150" s="2">
        <v>1</v>
      </c>
      <c r="F150">
        <v>99.779287000000011</v>
      </c>
      <c r="G150" s="3">
        <v>3</v>
      </c>
      <c r="P150">
        <v>2</v>
      </c>
      <c r="Q150" t="str">
        <f t="shared" si="3"/>
        <v>13</v>
      </c>
      <c r="R150">
        <v>4</v>
      </c>
      <c r="X150" t="s">
        <v>294</v>
      </c>
      <c r="Y150" t="s">
        <v>266</v>
      </c>
      <c r="BG150">
        <v>4</v>
      </c>
      <c r="BH150">
        <v>1294</v>
      </c>
      <c r="BI150">
        <f>($BH$164-$BH$161)/200</f>
        <v>0.11</v>
      </c>
    </row>
    <row r="151" spans="1:61" x14ac:dyDescent="0.25">
      <c r="A151">
        <v>150</v>
      </c>
      <c r="B151">
        <v>118.81408100000002</v>
      </c>
      <c r="C151" s="2">
        <v>1</v>
      </c>
      <c r="F151">
        <v>99.779287000000011</v>
      </c>
      <c r="G151" s="3">
        <v>3</v>
      </c>
      <c r="P151">
        <v>2</v>
      </c>
      <c r="Q151" t="str">
        <f t="shared" si="3"/>
        <v>13</v>
      </c>
      <c r="R151">
        <v>2</v>
      </c>
      <c r="X151" t="s">
        <v>294</v>
      </c>
      <c r="Y151" t="s">
        <v>263</v>
      </c>
      <c r="BG151">
        <v>2</v>
      </c>
      <c r="BH151">
        <v>1306</v>
      </c>
      <c r="BI151">
        <f>($BH$165-$BH$162)/200</f>
        <v>0.16</v>
      </c>
    </row>
    <row r="152" spans="1:61" x14ac:dyDescent="0.25">
      <c r="A152">
        <v>151</v>
      </c>
      <c r="B152">
        <v>118.81408100000002</v>
      </c>
      <c r="C152" s="2">
        <v>1</v>
      </c>
      <c r="F152">
        <v>99.779287000000011</v>
      </c>
      <c r="G152" s="3">
        <v>3</v>
      </c>
      <c r="P152">
        <v>2</v>
      </c>
      <c r="Q152" t="str">
        <f t="shared" si="3"/>
        <v>13</v>
      </c>
      <c r="R152">
        <v>3</v>
      </c>
      <c r="X152" t="s">
        <v>294</v>
      </c>
      <c r="Y152" t="s">
        <v>264</v>
      </c>
      <c r="BG152">
        <v>3</v>
      </c>
      <c r="BH152">
        <v>1311</v>
      </c>
      <c r="BI152">
        <f>($BH$166-$BH$163)/200</f>
        <v>0.11</v>
      </c>
    </row>
    <row r="153" spans="1:61" x14ac:dyDescent="0.25">
      <c r="A153">
        <v>152</v>
      </c>
      <c r="B153">
        <v>118.81408100000002</v>
      </c>
      <c r="C153" s="2">
        <v>1</v>
      </c>
      <c r="F153">
        <v>99.779287000000011</v>
      </c>
      <c r="G153" s="3">
        <v>3</v>
      </c>
      <c r="P153">
        <v>2</v>
      </c>
      <c r="Q153" t="str">
        <f t="shared" si="3"/>
        <v>13</v>
      </c>
      <c r="R153">
        <v>1</v>
      </c>
      <c r="X153" t="s">
        <v>294</v>
      </c>
      <c r="Y153" t="s">
        <v>265</v>
      </c>
      <c r="AB153" t="s">
        <v>294</v>
      </c>
      <c r="AC153" t="str">
        <f>CONCATENATE($R153,$R154,$R155,$R156)</f>
        <v>1423</v>
      </c>
      <c r="BG153">
        <v>1</v>
      </c>
      <c r="BH153">
        <v>1323</v>
      </c>
      <c r="BI153">
        <f>($BH$167-$BH$164)/200</f>
        <v>0.16500000000000001</v>
      </c>
    </row>
    <row r="154" spans="1:61" x14ac:dyDescent="0.25">
      <c r="A154">
        <v>153</v>
      </c>
      <c r="B154">
        <v>118.81408100000002</v>
      </c>
      <c r="C154" s="2">
        <v>1</v>
      </c>
      <c r="F154">
        <v>99.779287000000011</v>
      </c>
      <c r="G154" s="3">
        <v>3</v>
      </c>
      <c r="H154">
        <v>108.96086700000001</v>
      </c>
      <c r="I154" s="4">
        <v>4</v>
      </c>
      <c r="P154">
        <v>3</v>
      </c>
      <c r="Q154" t="str">
        <f t="shared" si="3"/>
        <v>134</v>
      </c>
      <c r="R154">
        <v>4</v>
      </c>
      <c r="X154" t="s">
        <v>294</v>
      </c>
      <c r="Y154" t="s">
        <v>266</v>
      </c>
      <c r="BG154">
        <v>4</v>
      </c>
      <c r="BH154">
        <v>1329</v>
      </c>
      <c r="BI154">
        <f>($BH$168-$BH$165)/200</f>
        <v>0.11</v>
      </c>
    </row>
    <row r="155" spans="1:61" x14ac:dyDescent="0.25">
      <c r="A155">
        <v>154</v>
      </c>
      <c r="B155">
        <v>118.81408100000002</v>
      </c>
      <c r="C155" s="2">
        <v>1</v>
      </c>
      <c r="F155">
        <v>99.779287000000011</v>
      </c>
      <c r="G155" s="3">
        <v>3</v>
      </c>
      <c r="H155">
        <v>109.07423600000001</v>
      </c>
      <c r="I155" s="4">
        <v>4</v>
      </c>
      <c r="P155">
        <v>3</v>
      </c>
      <c r="Q155" t="str">
        <f t="shared" si="3"/>
        <v>134</v>
      </c>
      <c r="R155">
        <v>2</v>
      </c>
      <c r="X155" t="s">
        <v>294</v>
      </c>
      <c r="Y155" t="s">
        <v>263</v>
      </c>
      <c r="BG155">
        <v>2</v>
      </c>
      <c r="BH155">
        <v>1343</v>
      </c>
      <c r="BI155">
        <f>($BH$169-$BH$166)/200</f>
        <v>0.16</v>
      </c>
    </row>
    <row r="156" spans="1:61" x14ac:dyDescent="0.25">
      <c r="A156">
        <v>155</v>
      </c>
      <c r="B156">
        <v>118.81408100000002</v>
      </c>
      <c r="C156" s="2">
        <v>1</v>
      </c>
      <c r="F156">
        <v>99.754897999999997</v>
      </c>
      <c r="G156" s="3">
        <v>3</v>
      </c>
      <c r="H156">
        <v>109.07423600000001</v>
      </c>
      <c r="I156" s="4">
        <v>4</v>
      </c>
      <c r="P156">
        <v>3</v>
      </c>
      <c r="Q156" t="str">
        <f t="shared" si="3"/>
        <v>134</v>
      </c>
      <c r="R156">
        <v>3</v>
      </c>
      <c r="X156" t="s">
        <v>294</v>
      </c>
      <c r="Y156" t="s">
        <v>264</v>
      </c>
      <c r="BG156">
        <v>3</v>
      </c>
      <c r="BH156">
        <v>1348</v>
      </c>
      <c r="BI156">
        <f>($BH$170-$BH$167)/200</f>
        <v>0.105</v>
      </c>
    </row>
    <row r="157" spans="1:61" x14ac:dyDescent="0.25">
      <c r="A157">
        <v>156</v>
      </c>
      <c r="B157">
        <v>118.81408100000002</v>
      </c>
      <c r="C157" s="2">
        <v>1</v>
      </c>
      <c r="H157">
        <v>109.07423600000001</v>
      </c>
      <c r="I157" s="4">
        <v>4</v>
      </c>
      <c r="P157">
        <v>2</v>
      </c>
      <c r="Q157" t="str">
        <f t="shared" si="3"/>
        <v>14</v>
      </c>
      <c r="R157">
        <v>1</v>
      </c>
      <c r="X157" t="s">
        <v>294</v>
      </c>
      <c r="Y157" t="s">
        <v>265</v>
      </c>
      <c r="AB157" t="s">
        <v>294</v>
      </c>
      <c r="AC157" t="str">
        <f>CONCATENATE($R157,$R158,$R159,$R160)</f>
        <v>1423</v>
      </c>
      <c r="BG157">
        <v>1</v>
      </c>
      <c r="BH157">
        <v>1361</v>
      </c>
      <c r="BI157">
        <f>($BH$171-$BH$168)/200</f>
        <v>0.16</v>
      </c>
    </row>
    <row r="158" spans="1:61" x14ac:dyDescent="0.25">
      <c r="A158">
        <v>157</v>
      </c>
      <c r="B158">
        <v>118.81408100000002</v>
      </c>
      <c r="C158" s="2">
        <v>1</v>
      </c>
      <c r="H158">
        <v>109.07423600000001</v>
      </c>
      <c r="I158" s="4">
        <v>4</v>
      </c>
      <c r="P158">
        <v>2</v>
      </c>
      <c r="Q158" t="str">
        <f t="shared" si="3"/>
        <v>14</v>
      </c>
      <c r="R158">
        <v>4</v>
      </c>
      <c r="X158" t="s">
        <v>294</v>
      </c>
      <c r="Y158" t="s">
        <v>266</v>
      </c>
      <c r="BG158">
        <v>4</v>
      </c>
      <c r="BH158">
        <v>1366</v>
      </c>
      <c r="BI158">
        <f>($BH$172-$BH$169)/200</f>
        <v>0.115</v>
      </c>
    </row>
    <row r="159" spans="1:61" x14ac:dyDescent="0.25">
      <c r="A159">
        <v>158</v>
      </c>
      <c r="B159">
        <v>118.81408100000002</v>
      </c>
      <c r="C159" s="2">
        <v>1</v>
      </c>
      <c r="H159">
        <v>109.07423600000001</v>
      </c>
      <c r="I159" s="4">
        <v>4</v>
      </c>
      <c r="P159">
        <v>2</v>
      </c>
      <c r="Q159" t="str">
        <f t="shared" si="3"/>
        <v>14</v>
      </c>
      <c r="R159">
        <v>2</v>
      </c>
      <c r="X159" t="s">
        <v>294</v>
      </c>
      <c r="Y159" t="s">
        <v>263</v>
      </c>
      <c r="BG159">
        <v>2</v>
      </c>
      <c r="BH159">
        <v>1379</v>
      </c>
      <c r="BI159">
        <f>($BH$173-$BH$170)/200</f>
        <v>0.16</v>
      </c>
    </row>
    <row r="160" spans="1:61" x14ac:dyDescent="0.25">
      <c r="A160">
        <v>159</v>
      </c>
      <c r="B160">
        <v>118.81408100000002</v>
      </c>
      <c r="C160" s="2">
        <v>1</v>
      </c>
      <c r="H160">
        <v>109.07423600000001</v>
      </c>
      <c r="I160" s="4">
        <v>4</v>
      </c>
      <c r="P160">
        <v>2</v>
      </c>
      <c r="Q160" t="str">
        <f t="shared" si="3"/>
        <v>14</v>
      </c>
      <c r="R160">
        <v>3</v>
      </c>
      <c r="X160" t="s">
        <v>294</v>
      </c>
      <c r="Y160" t="s">
        <v>264</v>
      </c>
      <c r="BG160">
        <v>3</v>
      </c>
      <c r="BH160">
        <v>1384</v>
      </c>
      <c r="BI160">
        <f>($BH$174-$BH$171)/200</f>
        <v>0.115</v>
      </c>
    </row>
    <row r="161" spans="1:61" x14ac:dyDescent="0.25">
      <c r="A161">
        <v>160</v>
      </c>
      <c r="B161">
        <v>118.81408100000002</v>
      </c>
      <c r="C161" s="2">
        <v>1</v>
      </c>
      <c r="H161">
        <v>109.07423600000001</v>
      </c>
      <c r="I161" s="4">
        <v>4</v>
      </c>
      <c r="P161">
        <v>2</v>
      </c>
      <c r="Q161" t="str">
        <f t="shared" si="3"/>
        <v>14</v>
      </c>
      <c r="R161">
        <v>1</v>
      </c>
      <c r="X161" t="s">
        <v>294</v>
      </c>
      <c r="Y161" t="s">
        <v>265</v>
      </c>
      <c r="AB161" t="s">
        <v>294</v>
      </c>
      <c r="AC161" t="str">
        <f>CONCATENATE($R161,$R162,$R163,$R164)</f>
        <v>1423</v>
      </c>
      <c r="BG161">
        <v>1</v>
      </c>
      <c r="BH161">
        <v>1397</v>
      </c>
      <c r="BI161">
        <f>($BH$175-$BH$172)/200</f>
        <v>0.155</v>
      </c>
    </row>
    <row r="162" spans="1:61" x14ac:dyDescent="0.25">
      <c r="A162">
        <v>161</v>
      </c>
      <c r="B162">
        <v>118.81408100000002</v>
      </c>
      <c r="C162" s="2">
        <v>1</v>
      </c>
      <c r="H162">
        <v>109.07423600000001</v>
      </c>
      <c r="I162" s="4">
        <v>4</v>
      </c>
      <c r="P162">
        <v>2</v>
      </c>
      <c r="Q162" t="str">
        <f t="shared" si="3"/>
        <v>14</v>
      </c>
      <c r="R162">
        <v>4</v>
      </c>
      <c r="X162" t="s">
        <v>294</v>
      </c>
      <c r="Y162" t="s">
        <v>266</v>
      </c>
      <c r="BG162">
        <v>4</v>
      </c>
      <c r="BH162">
        <v>1401</v>
      </c>
      <c r="BI162">
        <f>($BH$176-$BH$173)/200</f>
        <v>0.125</v>
      </c>
    </row>
    <row r="163" spans="1:61" x14ac:dyDescent="0.25">
      <c r="A163">
        <v>162</v>
      </c>
      <c r="B163">
        <v>118.81408100000002</v>
      </c>
      <c r="C163" s="2">
        <v>1</v>
      </c>
      <c r="D163">
        <v>126.442915</v>
      </c>
      <c r="E163" s="5">
        <v>2</v>
      </c>
      <c r="H163">
        <v>109.07423600000001</v>
      </c>
      <c r="I163" s="4">
        <v>4</v>
      </c>
      <c r="P163">
        <v>3</v>
      </c>
      <c r="Q163" t="str">
        <f t="shared" si="3"/>
        <v>124</v>
      </c>
      <c r="R163">
        <v>2</v>
      </c>
      <c r="X163" t="s">
        <v>294</v>
      </c>
      <c r="Y163" t="s">
        <v>263</v>
      </c>
      <c r="BG163">
        <v>2</v>
      </c>
      <c r="BH163">
        <v>1415</v>
      </c>
      <c r="BI163">
        <f>($BH$177-$BH$174)/200</f>
        <v>0.16</v>
      </c>
    </row>
    <row r="164" spans="1:61" x14ac:dyDescent="0.25">
      <c r="A164">
        <v>163</v>
      </c>
      <c r="B164">
        <v>118.81408100000002</v>
      </c>
      <c r="C164" s="2">
        <v>1</v>
      </c>
      <c r="D164">
        <v>126.526892</v>
      </c>
      <c r="E164" s="5">
        <v>2</v>
      </c>
      <c r="H164">
        <v>109.07423600000001</v>
      </c>
      <c r="I164" s="4">
        <v>4</v>
      </c>
      <c r="P164">
        <v>3</v>
      </c>
      <c r="Q164" t="str">
        <f t="shared" si="3"/>
        <v>124</v>
      </c>
      <c r="R164">
        <v>3</v>
      </c>
      <c r="X164" t="s">
        <v>294</v>
      </c>
      <c r="Y164" t="s">
        <v>264</v>
      </c>
      <c r="BG164">
        <v>3</v>
      </c>
      <c r="BH164">
        <v>1419</v>
      </c>
      <c r="BI164">
        <f>($BH$178-$BH$175)/200</f>
        <v>0.13500000000000001</v>
      </c>
    </row>
    <row r="165" spans="1:61" x14ac:dyDescent="0.25">
      <c r="A165">
        <v>164</v>
      </c>
      <c r="B165">
        <v>118.689798</v>
      </c>
      <c r="C165" s="2">
        <v>1</v>
      </c>
      <c r="D165">
        <v>126.526892</v>
      </c>
      <c r="E165" s="5">
        <v>2</v>
      </c>
      <c r="H165">
        <v>109.07423600000001</v>
      </c>
      <c r="I165" s="4">
        <v>4</v>
      </c>
      <c r="P165">
        <v>3</v>
      </c>
      <c r="Q165" t="str">
        <f t="shared" si="3"/>
        <v>124</v>
      </c>
      <c r="R165">
        <v>1</v>
      </c>
      <c r="X165" t="s">
        <v>294</v>
      </c>
      <c r="Y165" t="s">
        <v>265</v>
      </c>
      <c r="AB165" t="s">
        <v>294</v>
      </c>
      <c r="AC165" t="str">
        <f>CONCATENATE($R165,$R166,$R167,$R168)</f>
        <v>1423</v>
      </c>
      <c r="BG165">
        <v>1</v>
      </c>
      <c r="BH165">
        <v>1433</v>
      </c>
      <c r="BI165">
        <f>($BH$179-$BH$176)/200</f>
        <v>0.15</v>
      </c>
    </row>
    <row r="166" spans="1:61" x14ac:dyDescent="0.25">
      <c r="A166">
        <v>165</v>
      </c>
      <c r="D166">
        <v>126.526892</v>
      </c>
      <c r="E166" s="5">
        <v>2</v>
      </c>
      <c r="H166">
        <v>109.07423600000001</v>
      </c>
      <c r="I166" s="4">
        <v>4</v>
      </c>
      <c r="P166">
        <v>2</v>
      </c>
      <c r="Q166" t="str">
        <f t="shared" si="3"/>
        <v>24</v>
      </c>
      <c r="R166">
        <v>4</v>
      </c>
      <c r="X166" t="s">
        <v>294</v>
      </c>
      <c r="Y166" t="s">
        <v>266</v>
      </c>
      <c r="BG166">
        <v>4</v>
      </c>
      <c r="BH166">
        <v>1437</v>
      </c>
      <c r="BI166">
        <f>($BH$180-$BH$177)/200</f>
        <v>0.14000000000000001</v>
      </c>
    </row>
    <row r="167" spans="1:61" x14ac:dyDescent="0.25">
      <c r="A167">
        <v>166</v>
      </c>
      <c r="D167">
        <v>126.526892</v>
      </c>
      <c r="E167" s="5">
        <v>2</v>
      </c>
      <c r="H167">
        <v>109.07423600000001</v>
      </c>
      <c r="I167" s="4">
        <v>4</v>
      </c>
      <c r="P167">
        <v>2</v>
      </c>
      <c r="Q167" t="str">
        <f t="shared" si="3"/>
        <v>24</v>
      </c>
      <c r="R167">
        <v>2</v>
      </c>
      <c r="X167" t="s">
        <v>294</v>
      </c>
      <c r="Y167" t="s">
        <v>263</v>
      </c>
      <c r="BG167">
        <v>2</v>
      </c>
      <c r="BH167">
        <v>1452</v>
      </c>
      <c r="BI167">
        <f>($BH$181-$BH$178)/200</f>
        <v>0.155</v>
      </c>
    </row>
    <row r="168" spans="1:61" x14ac:dyDescent="0.25">
      <c r="A168">
        <v>167</v>
      </c>
      <c r="D168">
        <v>126.526892</v>
      </c>
      <c r="E168" s="5">
        <v>2</v>
      </c>
      <c r="H168">
        <v>109.07423600000001</v>
      </c>
      <c r="I168" s="4">
        <v>4</v>
      </c>
      <c r="P168">
        <v>2</v>
      </c>
      <c r="Q168" t="str">
        <f t="shared" si="3"/>
        <v>24</v>
      </c>
      <c r="R168">
        <v>3</v>
      </c>
      <c r="BG168">
        <v>3</v>
      </c>
      <c r="BH168">
        <v>1455</v>
      </c>
    </row>
    <row r="169" spans="1:61" x14ac:dyDescent="0.25">
      <c r="A169">
        <v>168</v>
      </c>
      <c r="D169">
        <v>126.526892</v>
      </c>
      <c r="E169" s="5">
        <v>2</v>
      </c>
      <c r="H169">
        <v>109.07423600000001</v>
      </c>
      <c r="I169" s="4">
        <v>4</v>
      </c>
      <c r="P169">
        <v>2</v>
      </c>
      <c r="Q169" t="str">
        <f t="shared" si="3"/>
        <v>24</v>
      </c>
      <c r="R169">
        <v>1</v>
      </c>
      <c r="AB169" t="s">
        <v>294</v>
      </c>
      <c r="AC169" t="str">
        <f>CONCATENATE($R169,$R170,$R171,$R172)</f>
        <v>1423</v>
      </c>
      <c r="BG169">
        <v>1</v>
      </c>
      <c r="BH169">
        <v>1469</v>
      </c>
    </row>
    <row r="170" spans="1:61" x14ac:dyDescent="0.25">
      <c r="A170">
        <v>169</v>
      </c>
      <c r="D170">
        <v>126.526892</v>
      </c>
      <c r="E170" s="5">
        <v>2</v>
      </c>
      <c r="F170">
        <v>116.74535600000002</v>
      </c>
      <c r="G170" s="3">
        <v>3</v>
      </c>
      <c r="H170">
        <v>109.07423600000001</v>
      </c>
      <c r="I170" s="4">
        <v>4</v>
      </c>
      <c r="P170">
        <v>3</v>
      </c>
      <c r="Q170" t="str">
        <f t="shared" si="3"/>
        <v>234</v>
      </c>
      <c r="R170">
        <v>4</v>
      </c>
      <c r="BG170">
        <v>4</v>
      </c>
      <c r="BH170">
        <v>1473</v>
      </c>
    </row>
    <row r="171" spans="1:61" x14ac:dyDescent="0.25">
      <c r="A171">
        <v>170</v>
      </c>
      <c r="D171">
        <v>126.526892</v>
      </c>
      <c r="E171" s="5">
        <v>2</v>
      </c>
      <c r="F171">
        <v>116.88592</v>
      </c>
      <c r="G171" s="3">
        <v>3</v>
      </c>
      <c r="H171">
        <v>109.07423600000001</v>
      </c>
      <c r="I171" s="4">
        <v>4</v>
      </c>
      <c r="P171">
        <v>3</v>
      </c>
      <c r="Q171" t="str">
        <f t="shared" si="3"/>
        <v>234</v>
      </c>
      <c r="R171">
        <v>2</v>
      </c>
      <c r="BG171">
        <v>2</v>
      </c>
      <c r="BH171">
        <v>1487</v>
      </c>
    </row>
    <row r="172" spans="1:61" x14ac:dyDescent="0.25">
      <c r="A172">
        <v>171</v>
      </c>
      <c r="D172">
        <v>126.526892</v>
      </c>
      <c r="E172" s="5">
        <v>2</v>
      </c>
      <c r="F172">
        <v>116.88592</v>
      </c>
      <c r="G172" s="3">
        <v>3</v>
      </c>
      <c r="H172">
        <v>109.07423600000001</v>
      </c>
      <c r="I172" s="4">
        <v>4</v>
      </c>
      <c r="P172">
        <v>3</v>
      </c>
      <c r="Q172" t="str">
        <f t="shared" si="3"/>
        <v>234</v>
      </c>
      <c r="R172">
        <v>3</v>
      </c>
      <c r="BG172">
        <v>3</v>
      </c>
      <c r="BH172">
        <v>1492</v>
      </c>
    </row>
    <row r="173" spans="1:61" x14ac:dyDescent="0.25">
      <c r="A173">
        <v>172</v>
      </c>
      <c r="D173">
        <v>126.526892</v>
      </c>
      <c r="E173" s="5">
        <v>2</v>
      </c>
      <c r="F173">
        <v>116.88592</v>
      </c>
      <c r="G173" s="3">
        <v>3</v>
      </c>
      <c r="H173">
        <v>108.96086700000001</v>
      </c>
      <c r="I173" s="4">
        <v>4</v>
      </c>
      <c r="P173">
        <v>3</v>
      </c>
      <c r="Q173" t="str">
        <f t="shared" si="3"/>
        <v>234</v>
      </c>
      <c r="R173">
        <v>1</v>
      </c>
      <c r="AB173" t="s">
        <v>294</v>
      </c>
      <c r="AC173" t="str">
        <f>CONCATENATE($R173,$R174,$R175,$R176)</f>
        <v>1423</v>
      </c>
      <c r="BG173">
        <v>1</v>
      </c>
      <c r="BH173">
        <v>1505</v>
      </c>
    </row>
    <row r="174" spans="1:61" x14ac:dyDescent="0.25">
      <c r="A174">
        <v>173</v>
      </c>
      <c r="D174">
        <v>126.526892</v>
      </c>
      <c r="E174" s="5">
        <v>2</v>
      </c>
      <c r="F174">
        <v>116.88592</v>
      </c>
      <c r="G174" s="3">
        <v>3</v>
      </c>
      <c r="H174">
        <v>108.96086700000001</v>
      </c>
      <c r="I174" s="4">
        <v>4</v>
      </c>
      <c r="P174">
        <v>3</v>
      </c>
      <c r="Q174" t="str">
        <f t="shared" si="3"/>
        <v>234</v>
      </c>
      <c r="R174">
        <v>4</v>
      </c>
      <c r="BG174">
        <v>4</v>
      </c>
      <c r="BH174">
        <v>1510</v>
      </c>
    </row>
    <row r="175" spans="1:61" x14ac:dyDescent="0.25">
      <c r="A175">
        <v>174</v>
      </c>
      <c r="D175">
        <v>126.526892</v>
      </c>
      <c r="E175" s="5">
        <v>2</v>
      </c>
      <c r="F175">
        <v>116.88592</v>
      </c>
      <c r="G175" s="3">
        <v>3</v>
      </c>
      <c r="P175">
        <v>2</v>
      </c>
      <c r="Q175" t="str">
        <f t="shared" si="3"/>
        <v>23</v>
      </c>
      <c r="R175">
        <v>2</v>
      </c>
      <c r="BG175">
        <v>2</v>
      </c>
      <c r="BH175">
        <v>1523</v>
      </c>
    </row>
    <row r="176" spans="1:61" x14ac:dyDescent="0.25">
      <c r="A176">
        <v>175</v>
      </c>
      <c r="D176">
        <v>126.526892</v>
      </c>
      <c r="E176" s="5">
        <v>2</v>
      </c>
      <c r="F176">
        <v>116.88592</v>
      </c>
      <c r="G176" s="3">
        <v>3</v>
      </c>
      <c r="P176">
        <v>2</v>
      </c>
      <c r="Q176" t="str">
        <f t="shared" si="3"/>
        <v>23</v>
      </c>
      <c r="R176">
        <v>3</v>
      </c>
      <c r="BG176">
        <v>3</v>
      </c>
      <c r="BH176">
        <v>1530</v>
      </c>
    </row>
    <row r="177" spans="1:60" x14ac:dyDescent="0.25">
      <c r="A177">
        <v>176</v>
      </c>
      <c r="D177">
        <v>126.526892</v>
      </c>
      <c r="E177" s="5">
        <v>2</v>
      </c>
      <c r="F177">
        <v>116.88592</v>
      </c>
      <c r="G177" s="3">
        <v>3</v>
      </c>
      <c r="P177">
        <v>2</v>
      </c>
      <c r="Q177" t="str">
        <f t="shared" si="3"/>
        <v>23</v>
      </c>
      <c r="R177">
        <v>1</v>
      </c>
      <c r="AB177" t="s">
        <v>294</v>
      </c>
      <c r="AC177" t="str">
        <f>CONCATENATE($R177,$R178,$R179,$R180)</f>
        <v>1423</v>
      </c>
      <c r="BG177">
        <v>1</v>
      </c>
      <c r="BH177">
        <v>1542</v>
      </c>
    </row>
    <row r="178" spans="1:60" x14ac:dyDescent="0.25">
      <c r="A178">
        <v>177</v>
      </c>
      <c r="D178">
        <v>126.526892</v>
      </c>
      <c r="E178" s="5">
        <v>2</v>
      </c>
      <c r="F178">
        <v>116.88592</v>
      </c>
      <c r="G178" s="3">
        <v>3</v>
      </c>
      <c r="P178">
        <v>2</v>
      </c>
      <c r="Q178" t="str">
        <f t="shared" si="3"/>
        <v>23</v>
      </c>
      <c r="R178">
        <v>4</v>
      </c>
      <c r="BG178">
        <v>4</v>
      </c>
      <c r="BH178">
        <v>1550</v>
      </c>
    </row>
    <row r="179" spans="1:60" x14ac:dyDescent="0.25">
      <c r="A179">
        <v>178</v>
      </c>
      <c r="D179">
        <v>126.526892</v>
      </c>
      <c r="E179" s="5">
        <v>2</v>
      </c>
      <c r="F179">
        <v>116.88592</v>
      </c>
      <c r="G179" s="3">
        <v>3</v>
      </c>
      <c r="P179">
        <v>2</v>
      </c>
      <c r="Q179" t="str">
        <f t="shared" si="3"/>
        <v>23</v>
      </c>
      <c r="R179">
        <v>2</v>
      </c>
      <c r="BG179">
        <v>2</v>
      </c>
      <c r="BH179">
        <v>1560</v>
      </c>
    </row>
    <row r="180" spans="1:60" x14ac:dyDescent="0.25">
      <c r="A180">
        <v>179</v>
      </c>
      <c r="D180">
        <v>126.526892</v>
      </c>
      <c r="E180" s="5">
        <v>2</v>
      </c>
      <c r="F180">
        <v>116.88592</v>
      </c>
      <c r="G180" s="3">
        <v>3</v>
      </c>
      <c r="P180">
        <v>2</v>
      </c>
      <c r="Q180" t="str">
        <f t="shared" si="3"/>
        <v>23</v>
      </c>
      <c r="R180">
        <v>3</v>
      </c>
      <c r="BG180">
        <v>3</v>
      </c>
      <c r="BH180">
        <v>1570</v>
      </c>
    </row>
    <row r="181" spans="1:60" x14ac:dyDescent="0.25">
      <c r="A181">
        <v>180</v>
      </c>
      <c r="B181">
        <v>133.54847100000001</v>
      </c>
      <c r="C181" s="2">
        <v>1</v>
      </c>
      <c r="D181">
        <v>126.526892</v>
      </c>
      <c r="E181" s="5">
        <v>2</v>
      </c>
      <c r="F181">
        <v>116.88592</v>
      </c>
      <c r="G181" s="3">
        <v>3</v>
      </c>
      <c r="P181">
        <v>3</v>
      </c>
      <c r="Q181" t="str">
        <f t="shared" si="3"/>
        <v>123</v>
      </c>
      <c r="R181">
        <v>1</v>
      </c>
      <c r="BG181">
        <v>1</v>
      </c>
      <c r="BH181">
        <v>1581</v>
      </c>
    </row>
    <row r="182" spans="1:60" x14ac:dyDescent="0.25">
      <c r="A182">
        <v>181</v>
      </c>
      <c r="B182">
        <v>133.596994</v>
      </c>
      <c r="C182" s="2">
        <v>1</v>
      </c>
      <c r="D182">
        <v>126.526892</v>
      </c>
      <c r="E182" s="5">
        <v>2</v>
      </c>
      <c r="F182">
        <v>116.88592</v>
      </c>
      <c r="G182" s="3">
        <v>3</v>
      </c>
      <c r="P182">
        <v>3</v>
      </c>
      <c r="Q182" t="str">
        <f t="shared" si="3"/>
        <v>123</v>
      </c>
      <c r="R182" t="s">
        <v>22</v>
      </c>
      <c r="BG182" t="s">
        <v>22</v>
      </c>
      <c r="BH182">
        <v>1589</v>
      </c>
    </row>
    <row r="183" spans="1:60" x14ac:dyDescent="0.25">
      <c r="A183">
        <v>182</v>
      </c>
      <c r="B183">
        <v>133.596994</v>
      </c>
      <c r="C183" s="2">
        <v>1</v>
      </c>
      <c r="D183">
        <v>126.526892</v>
      </c>
      <c r="E183" s="5">
        <v>2</v>
      </c>
      <c r="F183">
        <v>116.88592</v>
      </c>
      <c r="G183" s="3">
        <v>3</v>
      </c>
      <c r="P183">
        <v>3</v>
      </c>
      <c r="Q183" t="str">
        <f t="shared" si="3"/>
        <v>123</v>
      </c>
    </row>
    <row r="184" spans="1:60" x14ac:dyDescent="0.25">
      <c r="A184">
        <v>183</v>
      </c>
      <c r="B184">
        <v>133.596994</v>
      </c>
      <c r="C184" s="2">
        <v>1</v>
      </c>
      <c r="D184">
        <v>126.442915</v>
      </c>
      <c r="E184" s="5">
        <v>2</v>
      </c>
      <c r="F184">
        <v>116.88592</v>
      </c>
      <c r="G184" s="3">
        <v>3</v>
      </c>
      <c r="P184">
        <v>3</v>
      </c>
      <c r="Q184" t="str">
        <f t="shared" si="3"/>
        <v>123</v>
      </c>
    </row>
    <row r="185" spans="1:60" x14ac:dyDescent="0.25">
      <c r="A185">
        <v>184</v>
      </c>
      <c r="B185">
        <v>133.596994</v>
      </c>
      <c r="C185" s="2">
        <v>1</v>
      </c>
      <c r="D185">
        <v>126.442915</v>
      </c>
      <c r="E185" s="5">
        <v>2</v>
      </c>
      <c r="F185">
        <v>116.88592</v>
      </c>
      <c r="G185" s="3">
        <v>3</v>
      </c>
      <c r="P185">
        <v>3</v>
      </c>
      <c r="Q185" t="str">
        <f t="shared" si="3"/>
        <v>123</v>
      </c>
    </row>
    <row r="186" spans="1:60" x14ac:dyDescent="0.25">
      <c r="A186">
        <v>185</v>
      </c>
      <c r="B186">
        <v>133.596994</v>
      </c>
      <c r="C186" s="2">
        <v>1</v>
      </c>
      <c r="F186">
        <v>116.88592</v>
      </c>
      <c r="G186" s="3">
        <v>3</v>
      </c>
      <c r="P186">
        <v>2</v>
      </c>
      <c r="Q186" t="str">
        <f t="shared" si="3"/>
        <v>13</v>
      </c>
    </row>
    <row r="187" spans="1:60" x14ac:dyDescent="0.25">
      <c r="A187">
        <v>186</v>
      </c>
      <c r="B187">
        <v>133.596994</v>
      </c>
      <c r="C187" s="2">
        <v>1</v>
      </c>
      <c r="F187">
        <v>116.88592</v>
      </c>
      <c r="G187" s="3">
        <v>3</v>
      </c>
      <c r="P187">
        <v>2</v>
      </c>
      <c r="Q187" t="str">
        <f t="shared" si="3"/>
        <v>13</v>
      </c>
    </row>
    <row r="188" spans="1:60" x14ac:dyDescent="0.25">
      <c r="A188">
        <v>187</v>
      </c>
      <c r="B188">
        <v>133.596994</v>
      </c>
      <c r="C188" s="2">
        <v>1</v>
      </c>
      <c r="F188">
        <v>116.88592</v>
      </c>
      <c r="G188" s="3">
        <v>3</v>
      </c>
      <c r="P188">
        <v>2</v>
      </c>
      <c r="Q188" t="str">
        <f t="shared" si="3"/>
        <v>13</v>
      </c>
    </row>
    <row r="189" spans="1:60" x14ac:dyDescent="0.25">
      <c r="A189">
        <v>188</v>
      </c>
      <c r="B189">
        <v>133.596994</v>
      </c>
      <c r="C189" s="2">
        <v>1</v>
      </c>
      <c r="F189">
        <v>116.88592</v>
      </c>
      <c r="G189" s="3">
        <v>3</v>
      </c>
      <c r="H189">
        <v>125.18969100000001</v>
      </c>
      <c r="I189" s="4">
        <v>4</v>
      </c>
      <c r="P189">
        <v>3</v>
      </c>
      <c r="Q189" t="str">
        <f t="shared" si="3"/>
        <v>134</v>
      </c>
    </row>
    <row r="190" spans="1:60" x14ac:dyDescent="0.25">
      <c r="A190">
        <v>189</v>
      </c>
      <c r="B190">
        <v>133.596994</v>
      </c>
      <c r="C190" s="2">
        <v>1</v>
      </c>
      <c r="F190">
        <v>116.88592</v>
      </c>
      <c r="G190" s="3">
        <v>3</v>
      </c>
      <c r="H190">
        <v>125.24143000000001</v>
      </c>
      <c r="I190" s="4">
        <v>4</v>
      </c>
      <c r="P190">
        <v>3</v>
      </c>
      <c r="Q190" t="str">
        <f t="shared" si="3"/>
        <v>134</v>
      </c>
    </row>
    <row r="191" spans="1:60" x14ac:dyDescent="0.25">
      <c r="A191">
        <v>190</v>
      </c>
      <c r="B191">
        <v>133.596994</v>
      </c>
      <c r="C191" s="2">
        <v>1</v>
      </c>
      <c r="F191">
        <v>116.88592</v>
      </c>
      <c r="G191" s="3">
        <v>3</v>
      </c>
      <c r="H191">
        <v>125.24143000000001</v>
      </c>
      <c r="I191" s="4">
        <v>4</v>
      </c>
      <c r="P191">
        <v>3</v>
      </c>
      <c r="Q191" t="str">
        <f t="shared" si="3"/>
        <v>134</v>
      </c>
    </row>
    <row r="192" spans="1:60" x14ac:dyDescent="0.25">
      <c r="A192">
        <v>191</v>
      </c>
      <c r="B192">
        <v>133.596994</v>
      </c>
      <c r="C192" s="2">
        <v>1</v>
      </c>
      <c r="F192">
        <v>116.88592</v>
      </c>
      <c r="G192" s="3">
        <v>3</v>
      </c>
      <c r="H192">
        <v>125.24143000000001</v>
      </c>
      <c r="I192" s="4">
        <v>4</v>
      </c>
      <c r="P192">
        <v>3</v>
      </c>
      <c r="Q192" t="str">
        <f t="shared" si="3"/>
        <v>134</v>
      </c>
    </row>
    <row r="193" spans="1:17" x14ac:dyDescent="0.25">
      <c r="A193">
        <v>192</v>
      </c>
      <c r="B193">
        <v>133.596994</v>
      </c>
      <c r="C193" s="2">
        <v>1</v>
      </c>
      <c r="F193">
        <v>116.88592</v>
      </c>
      <c r="G193" s="3">
        <v>3</v>
      </c>
      <c r="H193">
        <v>125.24143000000001</v>
      </c>
      <c r="I193" s="4">
        <v>4</v>
      </c>
      <c r="P193">
        <v>3</v>
      </c>
      <c r="Q193" t="str">
        <f t="shared" si="3"/>
        <v>134</v>
      </c>
    </row>
    <row r="194" spans="1:17" x14ac:dyDescent="0.25">
      <c r="A194">
        <v>193</v>
      </c>
      <c r="B194">
        <v>133.596994</v>
      </c>
      <c r="C194" s="2">
        <v>1</v>
      </c>
      <c r="F194">
        <v>116.74535600000002</v>
      </c>
      <c r="G194" s="3">
        <v>3</v>
      </c>
      <c r="H194">
        <v>125.24143000000001</v>
      </c>
      <c r="I194" s="4">
        <v>4</v>
      </c>
      <c r="P194">
        <v>3</v>
      </c>
      <c r="Q194" t="str">
        <f t="shared" ref="Q194:Q257" si="4">CONCATENATE(C194,E194,G194,I194)</f>
        <v>134</v>
      </c>
    </row>
    <row r="195" spans="1:17" x14ac:dyDescent="0.25">
      <c r="A195">
        <v>194</v>
      </c>
      <c r="B195">
        <v>133.596994</v>
      </c>
      <c r="C195" s="2">
        <v>1</v>
      </c>
      <c r="H195">
        <v>125.24143000000001</v>
      </c>
      <c r="I195" s="4">
        <v>4</v>
      </c>
      <c r="P195">
        <v>2</v>
      </c>
      <c r="Q195" t="str">
        <f t="shared" si="4"/>
        <v>14</v>
      </c>
    </row>
    <row r="196" spans="1:17" x14ac:dyDescent="0.25">
      <c r="A196">
        <v>195</v>
      </c>
      <c r="B196">
        <v>133.596994</v>
      </c>
      <c r="C196" s="2">
        <v>1</v>
      </c>
      <c r="H196">
        <v>125.24143000000001</v>
      </c>
      <c r="I196" s="4">
        <v>4</v>
      </c>
      <c r="P196">
        <v>2</v>
      </c>
      <c r="Q196" t="str">
        <f t="shared" si="4"/>
        <v>14</v>
      </c>
    </row>
    <row r="197" spans="1:17" x14ac:dyDescent="0.25">
      <c r="A197">
        <v>196</v>
      </c>
      <c r="B197">
        <v>133.596994</v>
      </c>
      <c r="C197" s="2">
        <v>1</v>
      </c>
      <c r="H197">
        <v>125.24143000000001</v>
      </c>
      <c r="I197" s="4">
        <v>4</v>
      </c>
      <c r="P197">
        <v>2</v>
      </c>
      <c r="Q197" t="str">
        <f t="shared" si="4"/>
        <v>14</v>
      </c>
    </row>
    <row r="198" spans="1:17" x14ac:dyDescent="0.25">
      <c r="A198">
        <v>197</v>
      </c>
      <c r="B198">
        <v>133.596994</v>
      </c>
      <c r="C198" s="2">
        <v>1</v>
      </c>
      <c r="D198">
        <v>150.88437999999999</v>
      </c>
      <c r="E198" s="5">
        <v>2</v>
      </c>
      <c r="H198">
        <v>125.24143000000001</v>
      </c>
      <c r="I198" s="4">
        <v>4</v>
      </c>
      <c r="P198">
        <v>3</v>
      </c>
      <c r="Q198" t="str">
        <f t="shared" si="4"/>
        <v>124</v>
      </c>
    </row>
    <row r="199" spans="1:17" x14ac:dyDescent="0.25">
      <c r="A199">
        <v>198</v>
      </c>
      <c r="B199">
        <v>133.596994</v>
      </c>
      <c r="C199" s="2">
        <v>1</v>
      </c>
      <c r="D199">
        <v>151.000775</v>
      </c>
      <c r="E199" s="5">
        <v>2</v>
      </c>
      <c r="H199">
        <v>125.24143000000001</v>
      </c>
      <c r="I199" s="4">
        <v>4</v>
      </c>
      <c r="P199">
        <v>3</v>
      </c>
      <c r="Q199" t="str">
        <f t="shared" si="4"/>
        <v>124</v>
      </c>
    </row>
    <row r="200" spans="1:17" x14ac:dyDescent="0.25">
      <c r="A200">
        <v>199</v>
      </c>
      <c r="B200">
        <v>133.596994</v>
      </c>
      <c r="C200" s="2">
        <v>1</v>
      </c>
      <c r="D200">
        <v>151.000775</v>
      </c>
      <c r="E200" s="5">
        <v>2</v>
      </c>
      <c r="H200">
        <v>125.24143000000001</v>
      </c>
      <c r="I200" s="4">
        <v>4</v>
      </c>
      <c r="P200">
        <v>3</v>
      </c>
      <c r="Q200" t="str">
        <f t="shared" si="4"/>
        <v>124</v>
      </c>
    </row>
    <row r="201" spans="1:17" x14ac:dyDescent="0.25">
      <c r="A201">
        <v>200</v>
      </c>
      <c r="B201">
        <v>133.596994</v>
      </c>
      <c r="C201" s="2">
        <v>1</v>
      </c>
      <c r="D201">
        <v>151.000775</v>
      </c>
      <c r="E201" s="5">
        <v>2</v>
      </c>
      <c r="H201">
        <v>125.24143000000001</v>
      </c>
      <c r="I201" s="4">
        <v>4</v>
      </c>
      <c r="P201">
        <v>3</v>
      </c>
      <c r="Q201" t="str">
        <f t="shared" si="4"/>
        <v>124</v>
      </c>
    </row>
    <row r="202" spans="1:17" x14ac:dyDescent="0.25">
      <c r="A202">
        <v>201</v>
      </c>
      <c r="B202">
        <v>133.596994</v>
      </c>
      <c r="C202" s="2">
        <v>1</v>
      </c>
      <c r="D202">
        <v>151.000775</v>
      </c>
      <c r="E202" s="5">
        <v>2</v>
      </c>
      <c r="H202">
        <v>125.24143000000001</v>
      </c>
      <c r="I202" s="4">
        <v>4</v>
      </c>
      <c r="P202">
        <v>3</v>
      </c>
      <c r="Q202" t="str">
        <f t="shared" si="4"/>
        <v>124</v>
      </c>
    </row>
    <row r="203" spans="1:17" x14ac:dyDescent="0.25">
      <c r="A203">
        <v>202</v>
      </c>
      <c r="B203">
        <v>133.54847100000001</v>
      </c>
      <c r="C203" s="2">
        <v>1</v>
      </c>
      <c r="D203">
        <v>151.000775</v>
      </c>
      <c r="E203" s="5">
        <v>2</v>
      </c>
      <c r="H203">
        <v>125.24143000000001</v>
      </c>
      <c r="I203" s="4">
        <v>4</v>
      </c>
      <c r="P203">
        <v>3</v>
      </c>
      <c r="Q203" t="str">
        <f t="shared" si="4"/>
        <v>124</v>
      </c>
    </row>
    <row r="204" spans="1:17" x14ac:dyDescent="0.25">
      <c r="A204">
        <v>203</v>
      </c>
      <c r="D204">
        <v>151.000775</v>
      </c>
      <c r="E204" s="5">
        <v>2</v>
      </c>
      <c r="H204">
        <v>125.24143000000001</v>
      </c>
      <c r="I204" s="4">
        <v>4</v>
      </c>
      <c r="P204">
        <v>2</v>
      </c>
      <c r="Q204" t="str">
        <f t="shared" si="4"/>
        <v>24</v>
      </c>
    </row>
    <row r="205" spans="1:17" x14ac:dyDescent="0.25">
      <c r="A205">
        <v>204</v>
      </c>
      <c r="D205">
        <v>151.000775</v>
      </c>
      <c r="E205" s="5">
        <v>2</v>
      </c>
      <c r="H205">
        <v>125.24143000000001</v>
      </c>
      <c r="I205" s="4">
        <v>4</v>
      </c>
      <c r="P205">
        <v>2</v>
      </c>
      <c r="Q205" t="str">
        <f t="shared" si="4"/>
        <v>24</v>
      </c>
    </row>
    <row r="206" spans="1:17" x14ac:dyDescent="0.25">
      <c r="A206">
        <v>205</v>
      </c>
      <c r="D206">
        <v>151.000775</v>
      </c>
      <c r="E206" s="5">
        <v>2</v>
      </c>
      <c r="H206">
        <v>125.24143000000001</v>
      </c>
      <c r="I206" s="4">
        <v>4</v>
      </c>
      <c r="P206">
        <v>2</v>
      </c>
      <c r="Q206" t="str">
        <f t="shared" si="4"/>
        <v>24</v>
      </c>
    </row>
    <row r="207" spans="1:17" x14ac:dyDescent="0.25">
      <c r="A207">
        <v>206</v>
      </c>
      <c r="D207">
        <v>151.000775</v>
      </c>
      <c r="E207" s="5">
        <v>2</v>
      </c>
      <c r="F207">
        <v>130.72173900000001</v>
      </c>
      <c r="G207" s="3">
        <v>3</v>
      </c>
      <c r="H207">
        <v>125.24143000000001</v>
      </c>
      <c r="I207" s="4">
        <v>4</v>
      </c>
      <c r="P207">
        <v>3</v>
      </c>
      <c r="Q207" t="str">
        <f t="shared" si="4"/>
        <v>234</v>
      </c>
    </row>
    <row r="208" spans="1:17" x14ac:dyDescent="0.25">
      <c r="A208">
        <v>207</v>
      </c>
      <c r="D208">
        <v>151.000775</v>
      </c>
      <c r="E208" s="5">
        <v>2</v>
      </c>
      <c r="F208">
        <v>130.87771000000001</v>
      </c>
      <c r="G208" s="3">
        <v>3</v>
      </c>
      <c r="H208">
        <v>125.24143000000001</v>
      </c>
      <c r="I208" s="4">
        <v>4</v>
      </c>
      <c r="P208">
        <v>3</v>
      </c>
      <c r="Q208" t="str">
        <f t="shared" si="4"/>
        <v>234</v>
      </c>
    </row>
    <row r="209" spans="1:17" x14ac:dyDescent="0.25">
      <c r="A209">
        <v>208</v>
      </c>
      <c r="D209">
        <v>151.000775</v>
      </c>
      <c r="E209" s="5">
        <v>2</v>
      </c>
      <c r="F209">
        <v>130.87771000000001</v>
      </c>
      <c r="G209" s="3">
        <v>3</v>
      </c>
      <c r="H209">
        <v>125.24143000000001</v>
      </c>
      <c r="I209" s="4">
        <v>4</v>
      </c>
      <c r="P209">
        <v>3</v>
      </c>
      <c r="Q209" t="str">
        <f t="shared" si="4"/>
        <v>234</v>
      </c>
    </row>
    <row r="210" spans="1:17" x14ac:dyDescent="0.25">
      <c r="A210">
        <v>209</v>
      </c>
      <c r="D210">
        <v>151.000775</v>
      </c>
      <c r="E210" s="5">
        <v>2</v>
      </c>
      <c r="F210">
        <v>130.87771000000001</v>
      </c>
      <c r="G210" s="3">
        <v>3</v>
      </c>
      <c r="H210">
        <v>125.24143000000001</v>
      </c>
      <c r="I210" s="4">
        <v>4</v>
      </c>
      <c r="P210">
        <v>3</v>
      </c>
      <c r="Q210" t="str">
        <f t="shared" si="4"/>
        <v>234</v>
      </c>
    </row>
    <row r="211" spans="1:17" x14ac:dyDescent="0.25">
      <c r="A211">
        <v>210</v>
      </c>
      <c r="D211">
        <v>151.000775</v>
      </c>
      <c r="E211" s="5">
        <v>2</v>
      </c>
      <c r="F211">
        <v>130.87771000000001</v>
      </c>
      <c r="G211" s="3">
        <v>3</v>
      </c>
      <c r="H211">
        <v>125.24143000000001</v>
      </c>
      <c r="I211" s="4">
        <v>4</v>
      </c>
      <c r="P211">
        <v>3</v>
      </c>
      <c r="Q211" t="str">
        <f t="shared" si="4"/>
        <v>234</v>
      </c>
    </row>
    <row r="212" spans="1:17" x14ac:dyDescent="0.25">
      <c r="A212">
        <v>211</v>
      </c>
      <c r="D212">
        <v>151.000775</v>
      </c>
      <c r="E212" s="5">
        <v>2</v>
      </c>
      <c r="F212">
        <v>130.87771000000001</v>
      </c>
      <c r="G212" s="3">
        <v>3</v>
      </c>
      <c r="H212">
        <v>125.24143000000001</v>
      </c>
      <c r="I212" s="4">
        <v>4</v>
      </c>
      <c r="P212">
        <v>3</v>
      </c>
      <c r="Q212" t="str">
        <f t="shared" si="4"/>
        <v>234</v>
      </c>
    </row>
    <row r="213" spans="1:17" x14ac:dyDescent="0.25">
      <c r="A213">
        <v>212</v>
      </c>
      <c r="D213">
        <v>151.000775</v>
      </c>
      <c r="E213" s="5">
        <v>2</v>
      </c>
      <c r="F213">
        <v>130.87771000000001</v>
      </c>
      <c r="G213" s="3">
        <v>3</v>
      </c>
      <c r="H213">
        <v>125.18969100000001</v>
      </c>
      <c r="I213" s="4">
        <v>4</v>
      </c>
      <c r="P213">
        <v>3</v>
      </c>
      <c r="Q213" t="str">
        <f t="shared" si="4"/>
        <v>234</v>
      </c>
    </row>
    <row r="214" spans="1:17" x14ac:dyDescent="0.25">
      <c r="A214">
        <v>213</v>
      </c>
      <c r="D214">
        <v>151.000775</v>
      </c>
      <c r="E214" s="5">
        <v>2</v>
      </c>
      <c r="F214">
        <v>130.87771000000001</v>
      </c>
      <c r="G214" s="3">
        <v>3</v>
      </c>
      <c r="H214">
        <v>125.18969100000001</v>
      </c>
      <c r="I214" s="4">
        <v>4</v>
      </c>
      <c r="P214">
        <v>3</v>
      </c>
      <c r="Q214" t="str">
        <f t="shared" si="4"/>
        <v>234</v>
      </c>
    </row>
    <row r="215" spans="1:17" x14ac:dyDescent="0.25">
      <c r="A215">
        <v>214</v>
      </c>
      <c r="D215">
        <v>151.000775</v>
      </c>
      <c r="E215" s="5">
        <v>2</v>
      </c>
      <c r="F215">
        <v>130.87771000000001</v>
      </c>
      <c r="G215" s="3">
        <v>3</v>
      </c>
      <c r="P215">
        <v>2</v>
      </c>
      <c r="Q215" t="str">
        <f t="shared" si="4"/>
        <v>23</v>
      </c>
    </row>
    <row r="216" spans="1:17" x14ac:dyDescent="0.25">
      <c r="A216">
        <v>215</v>
      </c>
      <c r="B216">
        <v>156.08996999999999</v>
      </c>
      <c r="C216" s="2">
        <v>1</v>
      </c>
      <c r="D216">
        <v>151.000775</v>
      </c>
      <c r="E216" s="5">
        <v>2</v>
      </c>
      <c r="F216">
        <v>130.87771000000001</v>
      </c>
      <c r="G216" s="3">
        <v>3</v>
      </c>
      <c r="P216">
        <v>3</v>
      </c>
      <c r="Q216" t="str">
        <f t="shared" si="4"/>
        <v>123</v>
      </c>
    </row>
    <row r="217" spans="1:17" x14ac:dyDescent="0.25">
      <c r="A217">
        <v>216</v>
      </c>
      <c r="B217">
        <v>156.184865</v>
      </c>
      <c r="C217" s="2">
        <v>1</v>
      </c>
      <c r="D217">
        <v>151.000775</v>
      </c>
      <c r="E217" s="5">
        <v>2</v>
      </c>
      <c r="F217">
        <v>130.87771000000001</v>
      </c>
      <c r="G217" s="3">
        <v>3</v>
      </c>
      <c r="P217">
        <v>3</v>
      </c>
      <c r="Q217" t="str">
        <f t="shared" si="4"/>
        <v>123</v>
      </c>
    </row>
    <row r="218" spans="1:17" x14ac:dyDescent="0.25">
      <c r="A218">
        <v>217</v>
      </c>
      <c r="B218">
        <v>156.184865</v>
      </c>
      <c r="C218" s="2">
        <v>1</v>
      </c>
      <c r="D218">
        <v>151.000775</v>
      </c>
      <c r="E218" s="5">
        <v>2</v>
      </c>
      <c r="F218">
        <v>130.87771000000001</v>
      </c>
      <c r="G218" s="3">
        <v>3</v>
      </c>
      <c r="P218">
        <v>3</v>
      </c>
      <c r="Q218" t="str">
        <f t="shared" si="4"/>
        <v>123</v>
      </c>
    </row>
    <row r="219" spans="1:17" x14ac:dyDescent="0.25">
      <c r="A219">
        <v>218</v>
      </c>
      <c r="B219">
        <v>156.184865</v>
      </c>
      <c r="C219" s="2">
        <v>1</v>
      </c>
      <c r="D219">
        <v>151.000775</v>
      </c>
      <c r="E219" s="5">
        <v>2</v>
      </c>
      <c r="F219">
        <v>130.87771000000001</v>
      </c>
      <c r="G219" s="3">
        <v>3</v>
      </c>
      <c r="P219">
        <v>3</v>
      </c>
      <c r="Q219" t="str">
        <f t="shared" si="4"/>
        <v>123</v>
      </c>
    </row>
    <row r="220" spans="1:17" x14ac:dyDescent="0.25">
      <c r="A220">
        <v>219</v>
      </c>
      <c r="B220">
        <v>156.184865</v>
      </c>
      <c r="C220" s="2">
        <v>1</v>
      </c>
      <c r="D220">
        <v>150.88437999999999</v>
      </c>
      <c r="E220" s="5">
        <v>2</v>
      </c>
      <c r="F220">
        <v>130.87771000000001</v>
      </c>
      <c r="G220" s="3">
        <v>3</v>
      </c>
      <c r="P220">
        <v>3</v>
      </c>
      <c r="Q220" t="str">
        <f t="shared" si="4"/>
        <v>123</v>
      </c>
    </row>
    <row r="221" spans="1:17" x14ac:dyDescent="0.25">
      <c r="A221">
        <v>220</v>
      </c>
      <c r="B221">
        <v>156.184865</v>
      </c>
      <c r="C221" s="2">
        <v>1</v>
      </c>
      <c r="F221">
        <v>130.87771000000001</v>
      </c>
      <c r="G221" s="3">
        <v>3</v>
      </c>
      <c r="P221">
        <v>2</v>
      </c>
      <c r="Q221" t="str">
        <f t="shared" si="4"/>
        <v>13</v>
      </c>
    </row>
    <row r="222" spans="1:17" x14ac:dyDescent="0.25">
      <c r="A222">
        <v>221</v>
      </c>
      <c r="B222">
        <v>156.184865</v>
      </c>
      <c r="C222" s="2">
        <v>1</v>
      </c>
      <c r="F222">
        <v>130.87771000000001</v>
      </c>
      <c r="G222" s="3">
        <v>3</v>
      </c>
      <c r="P222">
        <v>2</v>
      </c>
      <c r="Q222" t="str">
        <f t="shared" si="4"/>
        <v>13</v>
      </c>
    </row>
    <row r="223" spans="1:17" x14ac:dyDescent="0.25">
      <c r="A223">
        <v>222</v>
      </c>
      <c r="B223">
        <v>156.184865</v>
      </c>
      <c r="C223" s="2">
        <v>1</v>
      </c>
      <c r="F223">
        <v>130.87771000000001</v>
      </c>
      <c r="G223" s="3">
        <v>3</v>
      </c>
      <c r="P223">
        <v>2</v>
      </c>
      <c r="Q223" t="str">
        <f t="shared" si="4"/>
        <v>13</v>
      </c>
    </row>
    <row r="224" spans="1:17" x14ac:dyDescent="0.25">
      <c r="A224">
        <v>223</v>
      </c>
      <c r="B224">
        <v>156.184865</v>
      </c>
      <c r="C224" s="2">
        <v>1</v>
      </c>
      <c r="F224">
        <v>130.87771000000001</v>
      </c>
      <c r="G224" s="3">
        <v>3</v>
      </c>
      <c r="P224">
        <v>2</v>
      </c>
      <c r="Q224" t="str">
        <f t="shared" si="4"/>
        <v>13</v>
      </c>
    </row>
    <row r="225" spans="1:17" x14ac:dyDescent="0.25">
      <c r="A225">
        <v>224</v>
      </c>
      <c r="B225">
        <v>156.184865</v>
      </c>
      <c r="C225" s="2">
        <v>1</v>
      </c>
      <c r="F225">
        <v>130.87771000000001</v>
      </c>
      <c r="G225" s="3">
        <v>3</v>
      </c>
      <c r="P225">
        <v>2</v>
      </c>
      <c r="Q225" t="str">
        <f t="shared" si="4"/>
        <v>13</v>
      </c>
    </row>
    <row r="226" spans="1:17" x14ac:dyDescent="0.25">
      <c r="A226">
        <v>225</v>
      </c>
      <c r="B226">
        <v>156.184865</v>
      </c>
      <c r="C226" s="2">
        <v>1</v>
      </c>
      <c r="F226">
        <v>130.87771000000001</v>
      </c>
      <c r="G226" s="3">
        <v>3</v>
      </c>
      <c r="P226">
        <v>2</v>
      </c>
      <c r="Q226" t="str">
        <f t="shared" si="4"/>
        <v>13</v>
      </c>
    </row>
    <row r="227" spans="1:17" x14ac:dyDescent="0.25">
      <c r="A227">
        <v>226</v>
      </c>
      <c r="B227">
        <v>156.184865</v>
      </c>
      <c r="C227" s="2">
        <v>1</v>
      </c>
      <c r="F227">
        <v>130.87771000000001</v>
      </c>
      <c r="G227" s="3">
        <v>3</v>
      </c>
      <c r="H227">
        <v>150.20476400000001</v>
      </c>
      <c r="I227" s="4">
        <v>4</v>
      </c>
      <c r="P227">
        <v>3</v>
      </c>
      <c r="Q227" t="str">
        <f t="shared" si="4"/>
        <v>134</v>
      </c>
    </row>
    <row r="228" spans="1:17" x14ac:dyDescent="0.25">
      <c r="A228">
        <v>227</v>
      </c>
      <c r="B228">
        <v>156.184865</v>
      </c>
      <c r="C228" s="2">
        <v>1</v>
      </c>
      <c r="F228">
        <v>130.87771000000001</v>
      </c>
      <c r="G228" s="3">
        <v>3</v>
      </c>
      <c r="H228">
        <v>150.17711600000001</v>
      </c>
      <c r="I228" s="4">
        <v>4</v>
      </c>
      <c r="P228">
        <v>3</v>
      </c>
      <c r="Q228" t="str">
        <f t="shared" si="4"/>
        <v>134</v>
      </c>
    </row>
    <row r="229" spans="1:17" x14ac:dyDescent="0.25">
      <c r="A229">
        <v>228</v>
      </c>
      <c r="B229">
        <v>156.184865</v>
      </c>
      <c r="C229" s="2">
        <v>1</v>
      </c>
      <c r="F229">
        <v>130.87771000000001</v>
      </c>
      <c r="G229" s="3">
        <v>3</v>
      </c>
      <c r="H229">
        <v>150.17711600000001</v>
      </c>
      <c r="I229" s="4">
        <v>4</v>
      </c>
      <c r="P229">
        <v>3</v>
      </c>
      <c r="Q229" t="str">
        <f t="shared" si="4"/>
        <v>134</v>
      </c>
    </row>
    <row r="230" spans="1:17" x14ac:dyDescent="0.25">
      <c r="A230">
        <v>229</v>
      </c>
      <c r="B230">
        <v>156.184865</v>
      </c>
      <c r="C230" s="2">
        <v>1</v>
      </c>
      <c r="F230">
        <v>130.72173900000001</v>
      </c>
      <c r="G230" s="3">
        <v>3</v>
      </c>
      <c r="H230">
        <v>150.17711600000001</v>
      </c>
      <c r="I230" s="4">
        <v>4</v>
      </c>
      <c r="P230">
        <v>3</v>
      </c>
      <c r="Q230" t="str">
        <f t="shared" si="4"/>
        <v>134</v>
      </c>
    </row>
    <row r="231" spans="1:17" x14ac:dyDescent="0.25">
      <c r="A231">
        <v>230</v>
      </c>
      <c r="B231">
        <v>156.184865</v>
      </c>
      <c r="C231" s="2">
        <v>1</v>
      </c>
      <c r="F231">
        <v>130.83801099999999</v>
      </c>
      <c r="G231" s="3">
        <v>3</v>
      </c>
      <c r="H231">
        <v>150.17711600000001</v>
      </c>
      <c r="I231" s="4">
        <v>4</v>
      </c>
      <c r="P231">
        <v>3</v>
      </c>
      <c r="Q231" t="str">
        <f t="shared" si="4"/>
        <v>134</v>
      </c>
    </row>
    <row r="232" spans="1:17" x14ac:dyDescent="0.25">
      <c r="A232">
        <v>231</v>
      </c>
      <c r="B232">
        <v>156.184865</v>
      </c>
      <c r="C232" s="2">
        <v>1</v>
      </c>
      <c r="H232">
        <v>150.17711600000001</v>
      </c>
      <c r="I232" s="4">
        <v>4</v>
      </c>
      <c r="P232">
        <v>2</v>
      </c>
      <c r="Q232" t="str">
        <f t="shared" si="4"/>
        <v>14</v>
      </c>
    </row>
    <row r="233" spans="1:17" x14ac:dyDescent="0.25">
      <c r="A233">
        <v>232</v>
      </c>
      <c r="B233">
        <v>156.184865</v>
      </c>
      <c r="C233" s="2">
        <v>1</v>
      </c>
      <c r="H233">
        <v>150.17711600000001</v>
      </c>
      <c r="I233" s="4">
        <v>4</v>
      </c>
      <c r="P233">
        <v>2</v>
      </c>
      <c r="Q233" t="str">
        <f t="shared" si="4"/>
        <v>14</v>
      </c>
    </row>
    <row r="234" spans="1:17" x14ac:dyDescent="0.25">
      <c r="A234">
        <v>233</v>
      </c>
      <c r="B234">
        <v>156.184865</v>
      </c>
      <c r="C234" s="2">
        <v>1</v>
      </c>
      <c r="D234">
        <v>161.32730799999999</v>
      </c>
      <c r="E234" s="5">
        <v>2</v>
      </c>
      <c r="H234">
        <v>150.17711600000001</v>
      </c>
      <c r="I234" s="4">
        <v>4</v>
      </c>
      <c r="P234">
        <v>3</v>
      </c>
      <c r="Q234" t="str">
        <f t="shared" si="4"/>
        <v>124</v>
      </c>
    </row>
    <row r="235" spans="1:17" x14ac:dyDescent="0.25">
      <c r="A235">
        <v>234</v>
      </c>
      <c r="B235">
        <v>156.184865</v>
      </c>
      <c r="C235" s="2">
        <v>1</v>
      </c>
      <c r="D235">
        <v>161.36900499999999</v>
      </c>
      <c r="E235" s="5">
        <v>2</v>
      </c>
      <c r="H235">
        <v>150.17711600000001</v>
      </c>
      <c r="I235" s="4">
        <v>4</v>
      </c>
      <c r="P235">
        <v>3</v>
      </c>
      <c r="Q235" t="str">
        <f t="shared" si="4"/>
        <v>124</v>
      </c>
    </row>
    <row r="236" spans="1:17" x14ac:dyDescent="0.25">
      <c r="A236">
        <v>235</v>
      </c>
      <c r="B236">
        <v>156.184865</v>
      </c>
      <c r="C236" s="2">
        <v>1</v>
      </c>
      <c r="D236">
        <v>161.36900499999999</v>
      </c>
      <c r="E236" s="5">
        <v>2</v>
      </c>
      <c r="H236">
        <v>150.17711600000001</v>
      </c>
      <c r="I236" s="4">
        <v>4</v>
      </c>
      <c r="P236">
        <v>3</v>
      </c>
      <c r="Q236" t="str">
        <f t="shared" si="4"/>
        <v>124</v>
      </c>
    </row>
    <row r="237" spans="1:17" x14ac:dyDescent="0.25">
      <c r="A237">
        <v>236</v>
      </c>
      <c r="B237">
        <v>156.184865</v>
      </c>
      <c r="C237" s="2">
        <v>1</v>
      </c>
      <c r="D237">
        <v>161.36900499999999</v>
      </c>
      <c r="E237" s="5">
        <v>2</v>
      </c>
      <c r="H237">
        <v>150.17711600000001</v>
      </c>
      <c r="I237" s="4">
        <v>4</v>
      </c>
      <c r="P237">
        <v>3</v>
      </c>
      <c r="Q237" t="str">
        <f t="shared" si="4"/>
        <v>124</v>
      </c>
    </row>
    <row r="238" spans="1:17" x14ac:dyDescent="0.25">
      <c r="A238">
        <v>237</v>
      </c>
      <c r="B238">
        <v>156.08996999999999</v>
      </c>
      <c r="C238" s="2">
        <v>1</v>
      </c>
      <c r="D238">
        <v>161.36900499999999</v>
      </c>
      <c r="E238" s="5">
        <v>2</v>
      </c>
      <c r="H238">
        <v>150.17711600000001</v>
      </c>
      <c r="I238" s="4">
        <v>4</v>
      </c>
      <c r="P238">
        <v>3</v>
      </c>
      <c r="Q238" t="str">
        <f t="shared" si="4"/>
        <v>124</v>
      </c>
    </row>
    <row r="239" spans="1:17" x14ac:dyDescent="0.25">
      <c r="A239">
        <v>238</v>
      </c>
      <c r="D239">
        <v>161.36900499999999</v>
      </c>
      <c r="E239" s="5">
        <v>2</v>
      </c>
      <c r="H239">
        <v>150.17711600000001</v>
      </c>
      <c r="I239" s="4">
        <v>4</v>
      </c>
      <c r="P239">
        <v>2</v>
      </c>
      <c r="Q239" t="str">
        <f t="shared" si="4"/>
        <v>24</v>
      </c>
    </row>
    <row r="240" spans="1:17" x14ac:dyDescent="0.25">
      <c r="A240">
        <v>239</v>
      </c>
      <c r="D240">
        <v>161.36900499999999</v>
      </c>
      <c r="E240" s="5">
        <v>2</v>
      </c>
      <c r="H240">
        <v>150.17711600000001</v>
      </c>
      <c r="I240" s="4">
        <v>4</v>
      </c>
      <c r="P240">
        <v>2</v>
      </c>
      <c r="Q240" t="str">
        <f t="shared" si="4"/>
        <v>24</v>
      </c>
    </row>
    <row r="241" spans="1:17" x14ac:dyDescent="0.25">
      <c r="A241">
        <v>240</v>
      </c>
      <c r="D241">
        <v>161.36900499999999</v>
      </c>
      <c r="E241" s="5">
        <v>2</v>
      </c>
      <c r="H241">
        <v>150.17711600000001</v>
      </c>
      <c r="I241" s="4">
        <v>4</v>
      </c>
      <c r="P241">
        <v>2</v>
      </c>
      <c r="Q241" t="str">
        <f t="shared" si="4"/>
        <v>24</v>
      </c>
    </row>
    <row r="242" spans="1:17" x14ac:dyDescent="0.25">
      <c r="A242">
        <v>241</v>
      </c>
      <c r="D242">
        <v>161.36900499999999</v>
      </c>
      <c r="E242" s="5">
        <v>2</v>
      </c>
      <c r="H242">
        <v>150.17711600000001</v>
      </c>
      <c r="I242" s="4">
        <v>4</v>
      </c>
      <c r="P242">
        <v>2</v>
      </c>
      <c r="Q242" t="str">
        <f t="shared" si="4"/>
        <v>24</v>
      </c>
    </row>
    <row r="243" spans="1:17" x14ac:dyDescent="0.25">
      <c r="A243">
        <v>242</v>
      </c>
      <c r="D243">
        <v>161.36900499999999</v>
      </c>
      <c r="E243" s="5">
        <v>2</v>
      </c>
      <c r="H243">
        <v>150.17711600000001</v>
      </c>
      <c r="I243" s="4">
        <v>4</v>
      </c>
      <c r="P243">
        <v>2</v>
      </c>
      <c r="Q243" t="str">
        <f t="shared" si="4"/>
        <v>24</v>
      </c>
    </row>
    <row r="244" spans="1:17" x14ac:dyDescent="0.25">
      <c r="A244">
        <v>243</v>
      </c>
      <c r="D244">
        <v>161.36900499999999</v>
      </c>
      <c r="E244" s="5">
        <v>2</v>
      </c>
      <c r="H244">
        <v>150.17711600000001</v>
      </c>
      <c r="I244" s="4">
        <v>4</v>
      </c>
      <c r="P244">
        <v>2</v>
      </c>
      <c r="Q244" t="str">
        <f t="shared" si="4"/>
        <v>24</v>
      </c>
    </row>
    <row r="245" spans="1:17" x14ac:dyDescent="0.25">
      <c r="A245">
        <v>244</v>
      </c>
      <c r="D245">
        <v>161.36900499999999</v>
      </c>
      <c r="E245" s="5">
        <v>2</v>
      </c>
      <c r="F245">
        <v>155.36900600000001</v>
      </c>
      <c r="G245" s="3">
        <v>3</v>
      </c>
      <c r="H245">
        <v>150.17711600000001</v>
      </c>
      <c r="I245" s="4">
        <v>4</v>
      </c>
      <c r="P245">
        <v>3</v>
      </c>
      <c r="Q245" t="str">
        <f t="shared" si="4"/>
        <v>234</v>
      </c>
    </row>
    <row r="246" spans="1:17" x14ac:dyDescent="0.25">
      <c r="A246">
        <v>245</v>
      </c>
      <c r="D246">
        <v>161.36900499999999</v>
      </c>
      <c r="E246" s="5">
        <v>2</v>
      </c>
      <c r="F246">
        <v>155.555047</v>
      </c>
      <c r="G246" s="3">
        <v>3</v>
      </c>
      <c r="H246">
        <v>150.17711600000001</v>
      </c>
      <c r="I246" s="4">
        <v>4</v>
      </c>
      <c r="P246">
        <v>3</v>
      </c>
      <c r="Q246" t="str">
        <f t="shared" si="4"/>
        <v>234</v>
      </c>
    </row>
    <row r="247" spans="1:17" x14ac:dyDescent="0.25">
      <c r="A247">
        <v>246</v>
      </c>
      <c r="D247">
        <v>161.36900499999999</v>
      </c>
      <c r="E247" s="5">
        <v>2</v>
      </c>
      <c r="F247">
        <v>155.555047</v>
      </c>
      <c r="G247" s="3">
        <v>3</v>
      </c>
      <c r="H247">
        <v>150.17711600000001</v>
      </c>
      <c r="I247" s="4">
        <v>4</v>
      </c>
      <c r="P247">
        <v>3</v>
      </c>
      <c r="Q247" t="str">
        <f t="shared" si="4"/>
        <v>234</v>
      </c>
    </row>
    <row r="248" spans="1:17" x14ac:dyDescent="0.25">
      <c r="A248">
        <v>247</v>
      </c>
      <c r="D248">
        <v>161.36900499999999</v>
      </c>
      <c r="E248" s="5">
        <v>2</v>
      </c>
      <c r="F248">
        <v>155.555047</v>
      </c>
      <c r="G248" s="3">
        <v>3</v>
      </c>
      <c r="H248">
        <v>150.17711600000001</v>
      </c>
      <c r="I248" s="4">
        <v>4</v>
      </c>
      <c r="P248">
        <v>3</v>
      </c>
      <c r="Q248" t="str">
        <f t="shared" si="4"/>
        <v>234</v>
      </c>
    </row>
    <row r="249" spans="1:17" x14ac:dyDescent="0.25">
      <c r="A249">
        <v>248</v>
      </c>
      <c r="D249">
        <v>161.36900499999999</v>
      </c>
      <c r="E249" s="5">
        <v>2</v>
      </c>
      <c r="F249">
        <v>155.555047</v>
      </c>
      <c r="G249" s="3">
        <v>3</v>
      </c>
      <c r="H249">
        <v>150.20476400000001</v>
      </c>
      <c r="I249" s="4">
        <v>4</v>
      </c>
      <c r="P249">
        <v>3</v>
      </c>
      <c r="Q249" t="str">
        <f t="shared" si="4"/>
        <v>234</v>
      </c>
    </row>
    <row r="250" spans="1:17" x14ac:dyDescent="0.25">
      <c r="A250">
        <v>249</v>
      </c>
      <c r="D250">
        <v>161.36900499999999</v>
      </c>
      <c r="E250" s="5">
        <v>2</v>
      </c>
      <c r="F250">
        <v>155.555047</v>
      </c>
      <c r="G250" s="3">
        <v>3</v>
      </c>
      <c r="P250">
        <v>2</v>
      </c>
      <c r="Q250" t="str">
        <f t="shared" si="4"/>
        <v>23</v>
      </c>
    </row>
    <row r="251" spans="1:17" x14ac:dyDescent="0.25">
      <c r="A251">
        <v>250</v>
      </c>
      <c r="D251">
        <v>161.36900499999999</v>
      </c>
      <c r="E251" s="5">
        <v>2</v>
      </c>
      <c r="F251">
        <v>155.555047</v>
      </c>
      <c r="G251" s="3">
        <v>3</v>
      </c>
      <c r="P251">
        <v>2</v>
      </c>
      <c r="Q251" t="str">
        <f t="shared" si="4"/>
        <v>23</v>
      </c>
    </row>
    <row r="252" spans="1:17" x14ac:dyDescent="0.25">
      <c r="A252">
        <v>251</v>
      </c>
      <c r="D252">
        <v>161.36900499999999</v>
      </c>
      <c r="E252" s="5">
        <v>2</v>
      </c>
      <c r="F252">
        <v>155.555047</v>
      </c>
      <c r="G252" s="3">
        <v>3</v>
      </c>
      <c r="P252">
        <v>2</v>
      </c>
      <c r="Q252" t="str">
        <f t="shared" si="4"/>
        <v>23</v>
      </c>
    </row>
    <row r="253" spans="1:17" x14ac:dyDescent="0.25">
      <c r="A253">
        <v>252</v>
      </c>
      <c r="D253">
        <v>161.36900499999999</v>
      </c>
      <c r="E253" s="5">
        <v>2</v>
      </c>
      <c r="F253">
        <v>155.555047</v>
      </c>
      <c r="G253" s="3">
        <v>3</v>
      </c>
      <c r="P253">
        <v>2</v>
      </c>
      <c r="Q253" t="str">
        <f t="shared" si="4"/>
        <v>23</v>
      </c>
    </row>
    <row r="254" spans="1:17" x14ac:dyDescent="0.25">
      <c r="A254">
        <v>253</v>
      </c>
      <c r="B254">
        <v>168.86503099999999</v>
      </c>
      <c r="C254" s="2">
        <v>1</v>
      </c>
      <c r="D254">
        <v>161.36900499999999</v>
      </c>
      <c r="E254" s="5">
        <v>2</v>
      </c>
      <c r="F254">
        <v>155.555047</v>
      </c>
      <c r="G254" s="3">
        <v>3</v>
      </c>
      <c r="P254">
        <v>3</v>
      </c>
      <c r="Q254" t="str">
        <f t="shared" si="4"/>
        <v>123</v>
      </c>
    </row>
    <row r="255" spans="1:17" x14ac:dyDescent="0.25">
      <c r="A255">
        <v>254</v>
      </c>
      <c r="B255">
        <v>169.02407299999999</v>
      </c>
      <c r="C255" s="2">
        <v>1</v>
      </c>
      <c r="D255">
        <v>161.32730799999999</v>
      </c>
      <c r="E255" s="5">
        <v>2</v>
      </c>
      <c r="F255">
        <v>155.555047</v>
      </c>
      <c r="G255" s="3">
        <v>3</v>
      </c>
      <c r="P255">
        <v>3</v>
      </c>
      <c r="Q255" t="str">
        <f t="shared" si="4"/>
        <v>123</v>
      </c>
    </row>
    <row r="256" spans="1:17" x14ac:dyDescent="0.25">
      <c r="A256">
        <v>255</v>
      </c>
      <c r="B256">
        <v>169.02407299999999</v>
      </c>
      <c r="C256" s="2">
        <v>1</v>
      </c>
      <c r="D256">
        <v>161.32730799999999</v>
      </c>
      <c r="E256" s="5">
        <v>2</v>
      </c>
      <c r="F256">
        <v>155.555047</v>
      </c>
      <c r="G256" s="3">
        <v>3</v>
      </c>
      <c r="P256">
        <v>3</v>
      </c>
      <c r="Q256" t="str">
        <f t="shared" si="4"/>
        <v>123</v>
      </c>
    </row>
    <row r="257" spans="1:17" x14ac:dyDescent="0.25">
      <c r="A257">
        <v>256</v>
      </c>
      <c r="B257">
        <v>169.02407299999999</v>
      </c>
      <c r="C257" s="2">
        <v>1</v>
      </c>
      <c r="F257">
        <v>155.555047</v>
      </c>
      <c r="G257" s="3">
        <v>3</v>
      </c>
      <c r="P257">
        <v>2</v>
      </c>
      <c r="Q257" t="str">
        <f t="shared" si="4"/>
        <v>13</v>
      </c>
    </row>
    <row r="258" spans="1:17" x14ac:dyDescent="0.25">
      <c r="A258">
        <v>257</v>
      </c>
      <c r="B258">
        <v>169.02407299999999</v>
      </c>
      <c r="C258" s="2">
        <v>1</v>
      </c>
      <c r="F258">
        <v>155.555047</v>
      </c>
      <c r="G258" s="3">
        <v>3</v>
      </c>
      <c r="P258">
        <v>2</v>
      </c>
      <c r="Q258" t="str">
        <f t="shared" ref="Q258:Q321" si="5">CONCATENATE(C258,E258,G258,I258)</f>
        <v>13</v>
      </c>
    </row>
    <row r="259" spans="1:17" x14ac:dyDescent="0.25">
      <c r="A259">
        <v>258</v>
      </c>
      <c r="B259">
        <v>169.02407299999999</v>
      </c>
      <c r="C259" s="2">
        <v>1</v>
      </c>
      <c r="F259">
        <v>155.555047</v>
      </c>
      <c r="G259" s="3">
        <v>3</v>
      </c>
      <c r="P259">
        <v>2</v>
      </c>
      <c r="Q259" t="str">
        <f t="shared" si="5"/>
        <v>13</v>
      </c>
    </row>
    <row r="260" spans="1:17" x14ac:dyDescent="0.25">
      <c r="A260">
        <v>259</v>
      </c>
      <c r="B260">
        <v>169.02407299999999</v>
      </c>
      <c r="C260" s="2">
        <v>1</v>
      </c>
      <c r="F260">
        <v>155.555047</v>
      </c>
      <c r="G260" s="3">
        <v>3</v>
      </c>
      <c r="P260">
        <v>2</v>
      </c>
      <c r="Q260" t="str">
        <f t="shared" si="5"/>
        <v>13</v>
      </c>
    </row>
    <row r="261" spans="1:17" x14ac:dyDescent="0.25">
      <c r="A261">
        <v>260</v>
      </c>
      <c r="B261">
        <v>169.02407299999999</v>
      </c>
      <c r="C261" s="2">
        <v>1</v>
      </c>
      <c r="F261">
        <v>155.555047</v>
      </c>
      <c r="G261" s="3">
        <v>3</v>
      </c>
      <c r="P261">
        <v>2</v>
      </c>
      <c r="Q261" t="str">
        <f t="shared" si="5"/>
        <v>13</v>
      </c>
    </row>
    <row r="262" spans="1:17" x14ac:dyDescent="0.25">
      <c r="A262">
        <v>261</v>
      </c>
      <c r="B262">
        <v>169.02407299999999</v>
      </c>
      <c r="C262" s="2">
        <v>1</v>
      </c>
      <c r="F262">
        <v>155.555047</v>
      </c>
      <c r="G262" s="3">
        <v>3</v>
      </c>
      <c r="P262">
        <v>2</v>
      </c>
      <c r="Q262" t="str">
        <f t="shared" si="5"/>
        <v>13</v>
      </c>
    </row>
    <row r="263" spans="1:17" x14ac:dyDescent="0.25">
      <c r="A263">
        <v>262</v>
      </c>
      <c r="B263">
        <v>169.02407299999999</v>
      </c>
      <c r="C263" s="2">
        <v>1</v>
      </c>
      <c r="F263">
        <v>155.555047</v>
      </c>
      <c r="G263" s="3">
        <v>3</v>
      </c>
      <c r="P263">
        <v>2</v>
      </c>
      <c r="Q263" t="str">
        <f t="shared" si="5"/>
        <v>13</v>
      </c>
    </row>
    <row r="264" spans="1:17" x14ac:dyDescent="0.25">
      <c r="A264">
        <v>263</v>
      </c>
      <c r="B264">
        <v>169.02407299999999</v>
      </c>
      <c r="C264" s="2">
        <v>1</v>
      </c>
      <c r="F264">
        <v>155.555047</v>
      </c>
      <c r="G264" s="3">
        <v>3</v>
      </c>
      <c r="H264">
        <v>161.86903100000001</v>
      </c>
      <c r="I264" s="4">
        <v>4</v>
      </c>
      <c r="P264">
        <v>3</v>
      </c>
      <c r="Q264" t="str">
        <f t="shared" si="5"/>
        <v>134</v>
      </c>
    </row>
    <row r="265" spans="1:17" x14ac:dyDescent="0.25">
      <c r="A265">
        <v>264</v>
      </c>
      <c r="B265">
        <v>169.02407299999999</v>
      </c>
      <c r="C265" s="2">
        <v>1</v>
      </c>
      <c r="F265">
        <v>155.555047</v>
      </c>
      <c r="G265" s="3">
        <v>3</v>
      </c>
      <c r="H265">
        <v>161.86903100000001</v>
      </c>
      <c r="I265" s="4">
        <v>4</v>
      </c>
      <c r="P265">
        <v>3</v>
      </c>
      <c r="Q265" t="str">
        <f t="shared" si="5"/>
        <v>134</v>
      </c>
    </row>
    <row r="266" spans="1:17" x14ac:dyDescent="0.25">
      <c r="A266">
        <v>265</v>
      </c>
      <c r="B266">
        <v>169.02407299999999</v>
      </c>
      <c r="C266" s="2">
        <v>1</v>
      </c>
      <c r="F266">
        <v>155.555047</v>
      </c>
      <c r="G266" s="3">
        <v>3</v>
      </c>
      <c r="H266">
        <v>161.86903100000001</v>
      </c>
      <c r="I266" s="4">
        <v>4</v>
      </c>
      <c r="P266">
        <v>3</v>
      </c>
      <c r="Q266" t="str">
        <f t="shared" si="5"/>
        <v>134</v>
      </c>
    </row>
    <row r="267" spans="1:17" x14ac:dyDescent="0.25">
      <c r="A267">
        <v>266</v>
      </c>
      <c r="B267">
        <v>169.02407299999999</v>
      </c>
      <c r="C267" s="2">
        <v>1</v>
      </c>
      <c r="F267">
        <v>155.36900600000001</v>
      </c>
      <c r="G267" s="3">
        <v>3</v>
      </c>
      <c r="H267">
        <v>161.86903100000001</v>
      </c>
      <c r="I267" s="4">
        <v>4</v>
      </c>
      <c r="P267">
        <v>3</v>
      </c>
      <c r="Q267" t="str">
        <f t="shared" si="5"/>
        <v>134</v>
      </c>
    </row>
    <row r="268" spans="1:17" x14ac:dyDescent="0.25">
      <c r="A268">
        <v>267</v>
      </c>
      <c r="B268">
        <v>169.02407299999999</v>
      </c>
      <c r="C268" s="2">
        <v>1</v>
      </c>
      <c r="F268">
        <v>155.36900600000001</v>
      </c>
      <c r="G268" s="3">
        <v>3</v>
      </c>
      <c r="H268">
        <v>161.86903100000001</v>
      </c>
      <c r="I268" s="4">
        <v>4</v>
      </c>
      <c r="P268">
        <v>3</v>
      </c>
      <c r="Q268" t="str">
        <f t="shared" si="5"/>
        <v>134</v>
      </c>
    </row>
    <row r="269" spans="1:17" x14ac:dyDescent="0.25">
      <c r="A269">
        <v>268</v>
      </c>
      <c r="B269">
        <v>169.02407299999999</v>
      </c>
      <c r="C269" s="2">
        <v>1</v>
      </c>
      <c r="H269">
        <v>161.86903100000001</v>
      </c>
      <c r="I269" s="4">
        <v>4</v>
      </c>
      <c r="P269">
        <v>2</v>
      </c>
      <c r="Q269" t="str">
        <f t="shared" si="5"/>
        <v>14</v>
      </c>
    </row>
    <row r="270" spans="1:17" x14ac:dyDescent="0.25">
      <c r="A270">
        <v>269</v>
      </c>
      <c r="B270">
        <v>169.02407299999999</v>
      </c>
      <c r="C270" s="2">
        <v>1</v>
      </c>
      <c r="H270">
        <v>161.86903100000001</v>
      </c>
      <c r="I270" s="4">
        <v>4</v>
      </c>
      <c r="P270">
        <v>2</v>
      </c>
      <c r="Q270" t="str">
        <f t="shared" si="5"/>
        <v>14</v>
      </c>
    </row>
    <row r="271" spans="1:17" x14ac:dyDescent="0.25">
      <c r="A271">
        <v>270</v>
      </c>
      <c r="B271">
        <v>169.02407299999999</v>
      </c>
      <c r="C271" s="2">
        <v>1</v>
      </c>
      <c r="D271">
        <v>176.324456</v>
      </c>
      <c r="E271" s="5">
        <v>2</v>
      </c>
      <c r="H271">
        <v>161.86903100000001</v>
      </c>
      <c r="I271" s="4">
        <v>4</v>
      </c>
      <c r="P271">
        <v>3</v>
      </c>
      <c r="Q271" t="str">
        <f t="shared" si="5"/>
        <v>124</v>
      </c>
    </row>
    <row r="272" spans="1:17" x14ac:dyDescent="0.25">
      <c r="A272">
        <v>271</v>
      </c>
      <c r="B272">
        <v>169.02407299999999</v>
      </c>
      <c r="C272" s="2">
        <v>1</v>
      </c>
      <c r="D272">
        <v>176.38845499999999</v>
      </c>
      <c r="E272" s="5">
        <v>2</v>
      </c>
      <c r="H272">
        <v>161.86903100000001</v>
      </c>
      <c r="I272" s="4">
        <v>4</v>
      </c>
      <c r="P272">
        <v>3</v>
      </c>
      <c r="Q272" t="str">
        <f t="shared" si="5"/>
        <v>124</v>
      </c>
    </row>
    <row r="273" spans="1:17" x14ac:dyDescent="0.25">
      <c r="A273">
        <v>272</v>
      </c>
      <c r="B273">
        <v>169.02407299999999</v>
      </c>
      <c r="C273" s="2">
        <v>1</v>
      </c>
      <c r="D273">
        <v>176.38845499999999</v>
      </c>
      <c r="E273" s="5">
        <v>2</v>
      </c>
      <c r="H273">
        <v>161.86903100000001</v>
      </c>
      <c r="I273" s="4">
        <v>4</v>
      </c>
      <c r="P273">
        <v>3</v>
      </c>
      <c r="Q273" t="str">
        <f t="shared" si="5"/>
        <v>124</v>
      </c>
    </row>
    <row r="274" spans="1:17" x14ac:dyDescent="0.25">
      <c r="A274">
        <v>273</v>
      </c>
      <c r="B274">
        <v>168.86503099999999</v>
      </c>
      <c r="C274" s="2">
        <v>1</v>
      </c>
      <c r="D274">
        <v>176.38845499999999</v>
      </c>
      <c r="E274" s="5">
        <v>2</v>
      </c>
      <c r="H274">
        <v>161.86903100000001</v>
      </c>
      <c r="I274" s="4">
        <v>4</v>
      </c>
      <c r="P274">
        <v>3</v>
      </c>
      <c r="Q274" t="str">
        <f t="shared" si="5"/>
        <v>124</v>
      </c>
    </row>
    <row r="275" spans="1:17" x14ac:dyDescent="0.25">
      <c r="A275">
        <v>274</v>
      </c>
      <c r="D275">
        <v>176.38845499999999</v>
      </c>
      <c r="E275" s="5">
        <v>2</v>
      </c>
      <c r="H275">
        <v>161.86903100000001</v>
      </c>
      <c r="I275" s="4">
        <v>4</v>
      </c>
      <c r="P275">
        <v>2</v>
      </c>
      <c r="Q275" t="str">
        <f t="shared" si="5"/>
        <v>24</v>
      </c>
    </row>
    <row r="276" spans="1:17" x14ac:dyDescent="0.25">
      <c r="A276">
        <v>275</v>
      </c>
      <c r="D276">
        <v>176.38845499999999</v>
      </c>
      <c r="E276" s="5">
        <v>2</v>
      </c>
      <c r="H276">
        <v>161.86903100000001</v>
      </c>
      <c r="I276" s="4">
        <v>4</v>
      </c>
      <c r="P276">
        <v>2</v>
      </c>
      <c r="Q276" t="str">
        <f t="shared" si="5"/>
        <v>24</v>
      </c>
    </row>
    <row r="277" spans="1:17" x14ac:dyDescent="0.25">
      <c r="A277">
        <v>276</v>
      </c>
      <c r="D277">
        <v>176.38845499999999</v>
      </c>
      <c r="E277" s="5">
        <v>2</v>
      </c>
      <c r="H277">
        <v>161.86903100000001</v>
      </c>
      <c r="I277" s="4">
        <v>4</v>
      </c>
      <c r="P277">
        <v>2</v>
      </c>
      <c r="Q277" t="str">
        <f t="shared" si="5"/>
        <v>24</v>
      </c>
    </row>
    <row r="278" spans="1:17" x14ac:dyDescent="0.25">
      <c r="A278">
        <v>277</v>
      </c>
      <c r="D278">
        <v>176.38845499999999</v>
      </c>
      <c r="E278" s="5">
        <v>2</v>
      </c>
      <c r="H278">
        <v>161.86903100000001</v>
      </c>
      <c r="I278" s="4">
        <v>4</v>
      </c>
      <c r="P278">
        <v>2</v>
      </c>
      <c r="Q278" t="str">
        <f t="shared" si="5"/>
        <v>24</v>
      </c>
    </row>
    <row r="279" spans="1:17" x14ac:dyDescent="0.25">
      <c r="A279">
        <v>278</v>
      </c>
      <c r="D279">
        <v>176.38845499999999</v>
      </c>
      <c r="E279" s="5">
        <v>2</v>
      </c>
      <c r="H279">
        <v>161.86903100000001</v>
      </c>
      <c r="I279" s="4">
        <v>4</v>
      </c>
      <c r="P279">
        <v>2</v>
      </c>
      <c r="Q279" t="str">
        <f t="shared" si="5"/>
        <v>24</v>
      </c>
    </row>
    <row r="280" spans="1:17" x14ac:dyDescent="0.25">
      <c r="A280">
        <v>279</v>
      </c>
      <c r="D280">
        <v>176.38845499999999</v>
      </c>
      <c r="E280" s="5">
        <v>2</v>
      </c>
      <c r="H280">
        <v>161.86903100000001</v>
      </c>
      <c r="I280" s="4">
        <v>4</v>
      </c>
      <c r="P280">
        <v>2</v>
      </c>
      <c r="Q280" t="str">
        <f t="shared" si="5"/>
        <v>24</v>
      </c>
    </row>
    <row r="281" spans="1:17" x14ac:dyDescent="0.25">
      <c r="A281">
        <v>280</v>
      </c>
      <c r="D281">
        <v>176.38845499999999</v>
      </c>
      <c r="E281" s="5">
        <v>2</v>
      </c>
      <c r="H281">
        <v>161.86903100000001</v>
      </c>
      <c r="I281" s="4">
        <v>4</v>
      </c>
      <c r="P281">
        <v>2</v>
      </c>
      <c r="Q281" t="str">
        <f t="shared" si="5"/>
        <v>24</v>
      </c>
    </row>
    <row r="282" spans="1:17" x14ac:dyDescent="0.25">
      <c r="A282">
        <v>281</v>
      </c>
      <c r="D282">
        <v>176.38845499999999</v>
      </c>
      <c r="E282" s="5">
        <v>2</v>
      </c>
      <c r="H282">
        <v>161.86903100000001</v>
      </c>
      <c r="I282" s="4">
        <v>4</v>
      </c>
      <c r="P282">
        <v>2</v>
      </c>
      <c r="Q282" t="str">
        <f t="shared" si="5"/>
        <v>24</v>
      </c>
    </row>
    <row r="283" spans="1:17" x14ac:dyDescent="0.25">
      <c r="A283">
        <v>282</v>
      </c>
      <c r="D283">
        <v>176.38845499999999</v>
      </c>
      <c r="E283" s="5">
        <v>2</v>
      </c>
      <c r="H283">
        <v>161.86903100000001</v>
      </c>
      <c r="I283" s="4">
        <v>4</v>
      </c>
      <c r="P283">
        <v>2</v>
      </c>
      <c r="Q283" t="str">
        <f t="shared" si="5"/>
        <v>24</v>
      </c>
    </row>
    <row r="284" spans="1:17" x14ac:dyDescent="0.25">
      <c r="A284">
        <v>283</v>
      </c>
      <c r="D284">
        <v>176.38845499999999</v>
      </c>
      <c r="E284" s="5">
        <v>2</v>
      </c>
      <c r="F284">
        <v>168.88088099999999</v>
      </c>
      <c r="G284" s="3">
        <v>3</v>
      </c>
      <c r="H284">
        <v>161.86903100000001</v>
      </c>
      <c r="I284" s="4">
        <v>4</v>
      </c>
      <c r="P284">
        <v>3</v>
      </c>
      <c r="Q284" t="str">
        <f t="shared" si="5"/>
        <v>234</v>
      </c>
    </row>
    <row r="285" spans="1:17" x14ac:dyDescent="0.25">
      <c r="A285">
        <v>284</v>
      </c>
      <c r="D285">
        <v>176.38845499999999</v>
      </c>
      <c r="E285" s="5">
        <v>2</v>
      </c>
      <c r="F285">
        <v>168.88088099999999</v>
      </c>
      <c r="G285" s="3">
        <v>3</v>
      </c>
      <c r="H285">
        <v>161.86903100000001</v>
      </c>
      <c r="I285" s="4">
        <v>4</v>
      </c>
      <c r="P285">
        <v>3</v>
      </c>
      <c r="Q285" t="str">
        <f t="shared" si="5"/>
        <v>234</v>
      </c>
    </row>
    <row r="286" spans="1:17" x14ac:dyDescent="0.25">
      <c r="A286">
        <v>285</v>
      </c>
      <c r="D286">
        <v>176.38845499999999</v>
      </c>
      <c r="E286" s="5">
        <v>2</v>
      </c>
      <c r="F286">
        <v>168.88088099999999</v>
      </c>
      <c r="G286" s="3">
        <v>3</v>
      </c>
      <c r="H286">
        <v>161.86903100000001</v>
      </c>
      <c r="I286" s="4">
        <v>4</v>
      </c>
      <c r="P286">
        <v>3</v>
      </c>
      <c r="Q286" t="str">
        <f t="shared" si="5"/>
        <v>234</v>
      </c>
    </row>
    <row r="287" spans="1:17" x14ac:dyDescent="0.25">
      <c r="A287">
        <v>286</v>
      </c>
      <c r="D287">
        <v>176.38845499999999</v>
      </c>
      <c r="E287" s="5">
        <v>2</v>
      </c>
      <c r="F287">
        <v>168.88088099999999</v>
      </c>
      <c r="G287" s="3">
        <v>3</v>
      </c>
      <c r="P287">
        <v>2</v>
      </c>
      <c r="Q287" t="str">
        <f t="shared" si="5"/>
        <v>23</v>
      </c>
    </row>
    <row r="288" spans="1:17" x14ac:dyDescent="0.25">
      <c r="A288">
        <v>287</v>
      </c>
      <c r="D288">
        <v>176.38845499999999</v>
      </c>
      <c r="E288" s="5">
        <v>2</v>
      </c>
      <c r="F288">
        <v>168.88088099999999</v>
      </c>
      <c r="G288" s="3">
        <v>3</v>
      </c>
      <c r="P288">
        <v>2</v>
      </c>
      <c r="Q288" t="str">
        <f t="shared" si="5"/>
        <v>23</v>
      </c>
    </row>
    <row r="289" spans="1:17" x14ac:dyDescent="0.25">
      <c r="A289">
        <v>288</v>
      </c>
      <c r="D289">
        <v>176.38845499999999</v>
      </c>
      <c r="E289" s="5">
        <v>2</v>
      </c>
      <c r="F289">
        <v>168.88088099999999</v>
      </c>
      <c r="G289" s="3">
        <v>3</v>
      </c>
      <c r="P289">
        <v>2</v>
      </c>
      <c r="Q289" t="str">
        <f t="shared" si="5"/>
        <v>23</v>
      </c>
    </row>
    <row r="290" spans="1:17" x14ac:dyDescent="0.25">
      <c r="A290">
        <v>289</v>
      </c>
      <c r="D290">
        <v>176.38845499999999</v>
      </c>
      <c r="E290" s="5">
        <v>2</v>
      </c>
      <c r="F290">
        <v>168.88088099999999</v>
      </c>
      <c r="G290" s="3">
        <v>3</v>
      </c>
      <c r="P290">
        <v>2</v>
      </c>
      <c r="Q290" t="str">
        <f t="shared" si="5"/>
        <v>23</v>
      </c>
    </row>
    <row r="291" spans="1:17" x14ac:dyDescent="0.25">
      <c r="A291">
        <v>290</v>
      </c>
      <c r="B291">
        <v>185.30285900000001</v>
      </c>
      <c r="C291" s="2">
        <v>1</v>
      </c>
      <c r="D291">
        <v>176.38845499999999</v>
      </c>
      <c r="E291" s="5">
        <v>2</v>
      </c>
      <c r="F291">
        <v>168.88088099999999</v>
      </c>
      <c r="G291" s="3">
        <v>3</v>
      </c>
      <c r="P291">
        <v>3</v>
      </c>
      <c r="Q291" t="str">
        <f t="shared" si="5"/>
        <v>123</v>
      </c>
    </row>
    <row r="292" spans="1:17" x14ac:dyDescent="0.25">
      <c r="A292">
        <v>291</v>
      </c>
      <c r="B292">
        <v>185.400103</v>
      </c>
      <c r="C292" s="2">
        <v>1</v>
      </c>
      <c r="D292">
        <v>176.324456</v>
      </c>
      <c r="E292" s="5">
        <v>2</v>
      </c>
      <c r="F292">
        <v>168.88088099999999</v>
      </c>
      <c r="G292" s="3">
        <v>3</v>
      </c>
      <c r="P292">
        <v>3</v>
      </c>
      <c r="Q292" t="str">
        <f t="shared" si="5"/>
        <v>123</v>
      </c>
    </row>
    <row r="293" spans="1:17" x14ac:dyDescent="0.25">
      <c r="A293">
        <v>292</v>
      </c>
      <c r="B293">
        <v>185.400103</v>
      </c>
      <c r="C293" s="2">
        <v>1</v>
      </c>
      <c r="F293">
        <v>168.88088099999999</v>
      </c>
      <c r="G293" s="3">
        <v>3</v>
      </c>
      <c r="P293">
        <v>2</v>
      </c>
      <c r="Q293" t="str">
        <f t="shared" si="5"/>
        <v>13</v>
      </c>
    </row>
    <row r="294" spans="1:17" x14ac:dyDescent="0.25">
      <c r="A294">
        <v>293</v>
      </c>
      <c r="B294">
        <v>185.400103</v>
      </c>
      <c r="C294" s="2">
        <v>1</v>
      </c>
      <c r="F294">
        <v>168.88088099999999</v>
      </c>
      <c r="G294" s="3">
        <v>3</v>
      </c>
      <c r="P294">
        <v>2</v>
      </c>
      <c r="Q294" t="str">
        <f t="shared" si="5"/>
        <v>13</v>
      </c>
    </row>
    <row r="295" spans="1:17" x14ac:dyDescent="0.25">
      <c r="A295">
        <v>294</v>
      </c>
      <c r="B295">
        <v>185.400103</v>
      </c>
      <c r="C295" s="2">
        <v>1</v>
      </c>
      <c r="F295">
        <v>168.88088099999999</v>
      </c>
      <c r="G295" s="3">
        <v>3</v>
      </c>
      <c r="P295">
        <v>2</v>
      </c>
      <c r="Q295" t="str">
        <f t="shared" si="5"/>
        <v>13</v>
      </c>
    </row>
    <row r="296" spans="1:17" x14ac:dyDescent="0.25">
      <c r="A296">
        <v>295</v>
      </c>
      <c r="B296">
        <v>185.400103</v>
      </c>
      <c r="C296" s="2">
        <v>1</v>
      </c>
      <c r="F296">
        <v>168.88088099999999</v>
      </c>
      <c r="G296" s="3">
        <v>3</v>
      </c>
      <c r="P296">
        <v>2</v>
      </c>
      <c r="Q296" t="str">
        <f t="shared" si="5"/>
        <v>13</v>
      </c>
    </row>
    <row r="297" spans="1:17" x14ac:dyDescent="0.25">
      <c r="A297">
        <v>296</v>
      </c>
      <c r="B297">
        <v>185.400103</v>
      </c>
      <c r="C297" s="2">
        <v>1</v>
      </c>
      <c r="F297">
        <v>168.88088099999999</v>
      </c>
      <c r="G297" s="3">
        <v>3</v>
      </c>
      <c r="P297">
        <v>2</v>
      </c>
      <c r="Q297" t="str">
        <f t="shared" si="5"/>
        <v>13</v>
      </c>
    </row>
    <row r="298" spans="1:17" x14ac:dyDescent="0.25">
      <c r="A298">
        <v>297</v>
      </c>
      <c r="B298">
        <v>185.400103</v>
      </c>
      <c r="C298" s="2">
        <v>1</v>
      </c>
      <c r="F298">
        <v>168.88088099999999</v>
      </c>
      <c r="G298" s="3">
        <v>3</v>
      </c>
      <c r="H298">
        <v>176.531148</v>
      </c>
      <c r="I298" s="4">
        <v>4</v>
      </c>
      <c r="P298">
        <v>3</v>
      </c>
      <c r="Q298" t="str">
        <f t="shared" si="5"/>
        <v>134</v>
      </c>
    </row>
    <row r="299" spans="1:17" x14ac:dyDescent="0.25">
      <c r="A299">
        <v>298</v>
      </c>
      <c r="B299">
        <v>185.400103</v>
      </c>
      <c r="C299" s="2">
        <v>1</v>
      </c>
      <c r="F299">
        <v>168.88088099999999</v>
      </c>
      <c r="G299" s="3">
        <v>3</v>
      </c>
      <c r="H299">
        <v>176.531148</v>
      </c>
      <c r="I299" s="4">
        <v>4</v>
      </c>
      <c r="P299">
        <v>3</v>
      </c>
      <c r="Q299" t="str">
        <f t="shared" si="5"/>
        <v>134</v>
      </c>
    </row>
    <row r="300" spans="1:17" x14ac:dyDescent="0.25">
      <c r="A300">
        <v>299</v>
      </c>
      <c r="B300">
        <v>185.400103</v>
      </c>
      <c r="C300" s="2">
        <v>1</v>
      </c>
      <c r="F300">
        <v>168.88088099999999</v>
      </c>
      <c r="G300" s="3">
        <v>3</v>
      </c>
      <c r="H300">
        <v>176.531148</v>
      </c>
      <c r="I300" s="4">
        <v>4</v>
      </c>
      <c r="P300">
        <v>3</v>
      </c>
      <c r="Q300" t="str">
        <f t="shared" si="5"/>
        <v>134</v>
      </c>
    </row>
    <row r="301" spans="1:17" x14ac:dyDescent="0.25">
      <c r="A301">
        <v>300</v>
      </c>
      <c r="B301">
        <v>185.400103</v>
      </c>
      <c r="C301" s="2">
        <v>1</v>
      </c>
      <c r="F301">
        <v>168.88088099999999</v>
      </c>
      <c r="G301" s="3">
        <v>3</v>
      </c>
      <c r="H301">
        <v>176.531148</v>
      </c>
      <c r="I301" s="4">
        <v>4</v>
      </c>
      <c r="P301">
        <v>3</v>
      </c>
      <c r="Q301" t="str">
        <f t="shared" si="5"/>
        <v>134</v>
      </c>
    </row>
    <row r="302" spans="1:17" x14ac:dyDescent="0.25">
      <c r="A302">
        <v>301</v>
      </c>
      <c r="B302">
        <v>185.400103</v>
      </c>
      <c r="C302" s="2">
        <v>1</v>
      </c>
      <c r="F302">
        <v>168.88088099999999</v>
      </c>
      <c r="G302" s="3">
        <v>3</v>
      </c>
      <c r="H302">
        <v>176.531148</v>
      </c>
      <c r="I302" s="4">
        <v>4</v>
      </c>
      <c r="P302">
        <v>3</v>
      </c>
      <c r="Q302" t="str">
        <f t="shared" si="5"/>
        <v>134</v>
      </c>
    </row>
    <row r="303" spans="1:17" x14ac:dyDescent="0.25">
      <c r="A303">
        <v>302</v>
      </c>
      <c r="B303">
        <v>185.400103</v>
      </c>
      <c r="C303" s="2">
        <v>1</v>
      </c>
      <c r="H303">
        <v>176.531148</v>
      </c>
      <c r="I303" s="4">
        <v>4</v>
      </c>
      <c r="P303">
        <v>2</v>
      </c>
      <c r="Q303" t="str">
        <f t="shared" si="5"/>
        <v>14</v>
      </c>
    </row>
    <row r="304" spans="1:17" x14ac:dyDescent="0.25">
      <c r="A304">
        <v>303</v>
      </c>
      <c r="B304">
        <v>185.400103</v>
      </c>
      <c r="C304" s="2">
        <v>1</v>
      </c>
      <c r="H304">
        <v>176.531148</v>
      </c>
      <c r="I304" s="4">
        <v>4</v>
      </c>
      <c r="P304">
        <v>2</v>
      </c>
      <c r="Q304" t="str">
        <f t="shared" si="5"/>
        <v>14</v>
      </c>
    </row>
    <row r="305" spans="1:17" x14ac:dyDescent="0.25">
      <c r="A305">
        <v>304</v>
      </c>
      <c r="B305">
        <v>185.400103</v>
      </c>
      <c r="C305" s="2">
        <v>1</v>
      </c>
      <c r="D305">
        <v>192.295008</v>
      </c>
      <c r="E305" s="5">
        <v>2</v>
      </c>
      <c r="H305">
        <v>176.531148</v>
      </c>
      <c r="I305" s="4">
        <v>4</v>
      </c>
      <c r="P305">
        <v>3</v>
      </c>
      <c r="Q305" t="str">
        <f t="shared" si="5"/>
        <v>124</v>
      </c>
    </row>
    <row r="306" spans="1:17" x14ac:dyDescent="0.25">
      <c r="A306">
        <v>305</v>
      </c>
      <c r="B306">
        <v>185.400103</v>
      </c>
      <c r="C306" s="2">
        <v>1</v>
      </c>
      <c r="D306">
        <v>192.47379899999999</v>
      </c>
      <c r="E306" s="5">
        <v>2</v>
      </c>
      <c r="H306">
        <v>176.531148</v>
      </c>
      <c r="I306" s="4">
        <v>4</v>
      </c>
      <c r="P306">
        <v>3</v>
      </c>
      <c r="Q306" t="str">
        <f t="shared" si="5"/>
        <v>124</v>
      </c>
    </row>
    <row r="307" spans="1:17" x14ac:dyDescent="0.25">
      <c r="A307">
        <v>306</v>
      </c>
      <c r="B307">
        <v>185.400103</v>
      </c>
      <c r="C307" s="2">
        <v>1</v>
      </c>
      <c r="D307">
        <v>192.47379899999999</v>
      </c>
      <c r="E307" s="5">
        <v>2</v>
      </c>
      <c r="H307">
        <v>176.531148</v>
      </c>
      <c r="I307" s="4">
        <v>4</v>
      </c>
      <c r="P307">
        <v>3</v>
      </c>
      <c r="Q307" t="str">
        <f t="shared" si="5"/>
        <v>124</v>
      </c>
    </row>
    <row r="308" spans="1:17" x14ac:dyDescent="0.25">
      <c r="A308">
        <v>307</v>
      </c>
      <c r="B308">
        <v>185.400103</v>
      </c>
      <c r="C308" s="2">
        <v>1</v>
      </c>
      <c r="D308">
        <v>192.47379899999999</v>
      </c>
      <c r="E308" s="5">
        <v>2</v>
      </c>
      <c r="H308">
        <v>176.531148</v>
      </c>
      <c r="I308" s="4">
        <v>4</v>
      </c>
      <c r="P308">
        <v>3</v>
      </c>
      <c r="Q308" t="str">
        <f t="shared" si="5"/>
        <v>124</v>
      </c>
    </row>
    <row r="309" spans="1:17" x14ac:dyDescent="0.25">
      <c r="A309">
        <v>308</v>
      </c>
      <c r="B309">
        <v>185.400103</v>
      </c>
      <c r="C309" s="2">
        <v>1</v>
      </c>
      <c r="D309">
        <v>192.47379899999999</v>
      </c>
      <c r="E309" s="5">
        <v>2</v>
      </c>
      <c r="H309">
        <v>176.531148</v>
      </c>
      <c r="I309" s="4">
        <v>4</v>
      </c>
      <c r="P309">
        <v>3</v>
      </c>
      <c r="Q309" t="str">
        <f t="shared" si="5"/>
        <v>124</v>
      </c>
    </row>
    <row r="310" spans="1:17" x14ac:dyDescent="0.25">
      <c r="A310">
        <v>309</v>
      </c>
      <c r="B310">
        <v>185.30285900000001</v>
      </c>
      <c r="C310" s="2">
        <v>1</v>
      </c>
      <c r="D310">
        <v>192.47379899999999</v>
      </c>
      <c r="E310" s="5">
        <v>2</v>
      </c>
      <c r="H310">
        <v>176.531148</v>
      </c>
      <c r="I310" s="4">
        <v>4</v>
      </c>
      <c r="P310">
        <v>3</v>
      </c>
      <c r="Q310" t="str">
        <f t="shared" si="5"/>
        <v>124</v>
      </c>
    </row>
    <row r="311" spans="1:17" x14ac:dyDescent="0.25">
      <c r="A311">
        <v>310</v>
      </c>
      <c r="D311">
        <v>192.47379899999999</v>
      </c>
      <c r="E311" s="5">
        <v>2</v>
      </c>
      <c r="H311">
        <v>176.531148</v>
      </c>
      <c r="I311" s="4">
        <v>4</v>
      </c>
      <c r="P311">
        <v>2</v>
      </c>
      <c r="Q311" t="str">
        <f t="shared" si="5"/>
        <v>24</v>
      </c>
    </row>
    <row r="312" spans="1:17" x14ac:dyDescent="0.25">
      <c r="A312">
        <v>311</v>
      </c>
      <c r="D312">
        <v>192.47379899999999</v>
      </c>
      <c r="E312" s="5">
        <v>2</v>
      </c>
      <c r="H312">
        <v>176.531148</v>
      </c>
      <c r="I312" s="4">
        <v>4</v>
      </c>
      <c r="P312">
        <v>2</v>
      </c>
      <c r="Q312" t="str">
        <f t="shared" si="5"/>
        <v>24</v>
      </c>
    </row>
    <row r="313" spans="1:17" x14ac:dyDescent="0.25">
      <c r="A313">
        <v>312</v>
      </c>
      <c r="D313">
        <v>192.47379899999999</v>
      </c>
      <c r="E313" s="5">
        <v>2</v>
      </c>
      <c r="H313">
        <v>176.531148</v>
      </c>
      <c r="I313" s="4">
        <v>4</v>
      </c>
      <c r="P313">
        <v>2</v>
      </c>
      <c r="Q313" t="str">
        <f t="shared" si="5"/>
        <v>24</v>
      </c>
    </row>
    <row r="314" spans="1:17" x14ac:dyDescent="0.25">
      <c r="A314">
        <v>313</v>
      </c>
      <c r="D314">
        <v>192.47379899999999</v>
      </c>
      <c r="E314" s="5">
        <v>2</v>
      </c>
      <c r="H314">
        <v>176.531148</v>
      </c>
      <c r="I314" s="4">
        <v>4</v>
      </c>
      <c r="P314">
        <v>2</v>
      </c>
      <c r="Q314" t="str">
        <f t="shared" si="5"/>
        <v>24</v>
      </c>
    </row>
    <row r="315" spans="1:17" x14ac:dyDescent="0.25">
      <c r="A315">
        <v>314</v>
      </c>
      <c r="D315">
        <v>192.47379899999999</v>
      </c>
      <c r="E315" s="5">
        <v>2</v>
      </c>
      <c r="H315">
        <v>176.531148</v>
      </c>
      <c r="I315" s="4">
        <v>4</v>
      </c>
      <c r="P315">
        <v>2</v>
      </c>
      <c r="Q315" t="str">
        <f t="shared" si="5"/>
        <v>24</v>
      </c>
    </row>
    <row r="316" spans="1:17" x14ac:dyDescent="0.25">
      <c r="A316">
        <v>315</v>
      </c>
      <c r="D316">
        <v>192.47379899999999</v>
      </c>
      <c r="E316" s="5">
        <v>2</v>
      </c>
      <c r="H316">
        <v>176.531148</v>
      </c>
      <c r="I316" s="4">
        <v>4</v>
      </c>
      <c r="P316">
        <v>2</v>
      </c>
      <c r="Q316" t="str">
        <f t="shared" si="5"/>
        <v>24</v>
      </c>
    </row>
    <row r="317" spans="1:17" x14ac:dyDescent="0.25">
      <c r="A317">
        <v>316</v>
      </c>
      <c r="D317">
        <v>192.47379899999999</v>
      </c>
      <c r="E317" s="5">
        <v>2</v>
      </c>
      <c r="H317">
        <v>176.531148</v>
      </c>
      <c r="I317" s="4">
        <v>4</v>
      </c>
      <c r="P317">
        <v>2</v>
      </c>
      <c r="Q317" t="str">
        <f t="shared" si="5"/>
        <v>24</v>
      </c>
    </row>
    <row r="318" spans="1:17" x14ac:dyDescent="0.25">
      <c r="A318">
        <v>317</v>
      </c>
      <c r="D318">
        <v>192.47379899999999</v>
      </c>
      <c r="E318" s="5">
        <v>2</v>
      </c>
      <c r="H318">
        <v>176.531148</v>
      </c>
      <c r="I318" s="4">
        <v>4</v>
      </c>
      <c r="P318">
        <v>2</v>
      </c>
      <c r="Q318" t="str">
        <f t="shared" si="5"/>
        <v>24</v>
      </c>
    </row>
    <row r="319" spans="1:17" x14ac:dyDescent="0.25">
      <c r="A319">
        <v>318</v>
      </c>
      <c r="D319">
        <v>192.47379899999999</v>
      </c>
      <c r="E319" s="5">
        <v>2</v>
      </c>
      <c r="H319">
        <v>176.531148</v>
      </c>
      <c r="I319" s="4">
        <v>4</v>
      </c>
      <c r="P319">
        <v>2</v>
      </c>
      <c r="Q319" t="str">
        <f t="shared" si="5"/>
        <v>24</v>
      </c>
    </row>
    <row r="320" spans="1:17" x14ac:dyDescent="0.25">
      <c r="A320">
        <v>319</v>
      </c>
      <c r="D320">
        <v>192.47379899999999</v>
      </c>
      <c r="E320" s="5">
        <v>2</v>
      </c>
      <c r="F320">
        <v>184.20896399999998</v>
      </c>
      <c r="G320" s="3">
        <v>3</v>
      </c>
      <c r="P320">
        <v>2</v>
      </c>
      <c r="Q320" t="str">
        <f t="shared" si="5"/>
        <v>23</v>
      </c>
    </row>
    <row r="321" spans="1:17" x14ac:dyDescent="0.25">
      <c r="A321">
        <v>320</v>
      </c>
      <c r="D321">
        <v>192.47379899999999</v>
      </c>
      <c r="E321" s="5">
        <v>2</v>
      </c>
      <c r="F321">
        <v>184.20896399999998</v>
      </c>
      <c r="G321" s="3">
        <v>3</v>
      </c>
      <c r="P321">
        <v>2</v>
      </c>
      <c r="Q321" t="str">
        <f t="shared" si="5"/>
        <v>23</v>
      </c>
    </row>
    <row r="322" spans="1:17" x14ac:dyDescent="0.25">
      <c r="A322">
        <v>321</v>
      </c>
      <c r="D322">
        <v>192.47379899999999</v>
      </c>
      <c r="E322" s="5">
        <v>2</v>
      </c>
      <c r="F322">
        <v>184.20896399999998</v>
      </c>
      <c r="G322" s="3">
        <v>3</v>
      </c>
      <c r="P322">
        <v>2</v>
      </c>
      <c r="Q322" t="str">
        <f t="shared" ref="Q322:Q385" si="6">CONCATENATE(C322,E322,G322,I322)</f>
        <v>23</v>
      </c>
    </row>
    <row r="323" spans="1:17" x14ac:dyDescent="0.25">
      <c r="A323">
        <v>322</v>
      </c>
      <c r="D323">
        <v>192.47379899999999</v>
      </c>
      <c r="E323" s="5">
        <v>2</v>
      </c>
      <c r="F323">
        <v>184.20896399999998</v>
      </c>
      <c r="G323" s="3">
        <v>3</v>
      </c>
      <c r="P323">
        <v>2</v>
      </c>
      <c r="Q323" t="str">
        <f t="shared" si="6"/>
        <v>23</v>
      </c>
    </row>
    <row r="324" spans="1:17" x14ac:dyDescent="0.25">
      <c r="A324">
        <v>323</v>
      </c>
      <c r="D324">
        <v>192.47379899999999</v>
      </c>
      <c r="E324" s="5">
        <v>2</v>
      </c>
      <c r="F324">
        <v>184.20896399999998</v>
      </c>
      <c r="G324" s="3">
        <v>3</v>
      </c>
      <c r="P324">
        <v>2</v>
      </c>
      <c r="Q324" t="str">
        <f t="shared" si="6"/>
        <v>23</v>
      </c>
    </row>
    <row r="325" spans="1:17" x14ac:dyDescent="0.25">
      <c r="A325">
        <v>324</v>
      </c>
      <c r="B325">
        <v>200.14066600000001</v>
      </c>
      <c r="C325" s="2">
        <v>1</v>
      </c>
      <c r="D325">
        <v>192.47379899999999</v>
      </c>
      <c r="E325" s="5">
        <v>2</v>
      </c>
      <c r="F325">
        <v>184.20896399999998</v>
      </c>
      <c r="G325" s="3">
        <v>3</v>
      </c>
      <c r="P325">
        <v>3</v>
      </c>
      <c r="Q325" t="str">
        <f t="shared" si="6"/>
        <v>123</v>
      </c>
    </row>
    <row r="326" spans="1:17" x14ac:dyDescent="0.25">
      <c r="A326">
        <v>325</v>
      </c>
      <c r="B326">
        <v>200.17731699999999</v>
      </c>
      <c r="C326" s="2">
        <v>1</v>
      </c>
      <c r="D326">
        <v>192.47379899999999</v>
      </c>
      <c r="E326" s="5">
        <v>2</v>
      </c>
      <c r="F326">
        <v>184.20896399999998</v>
      </c>
      <c r="G326" s="3">
        <v>3</v>
      </c>
      <c r="P326">
        <v>3</v>
      </c>
      <c r="Q326" t="str">
        <f t="shared" si="6"/>
        <v>123</v>
      </c>
    </row>
    <row r="327" spans="1:17" x14ac:dyDescent="0.25">
      <c r="A327">
        <v>326</v>
      </c>
      <c r="B327">
        <v>200.17731699999999</v>
      </c>
      <c r="C327" s="2">
        <v>1</v>
      </c>
      <c r="D327">
        <v>192.295008</v>
      </c>
      <c r="E327" s="5">
        <v>2</v>
      </c>
      <c r="F327">
        <v>184.20896399999998</v>
      </c>
      <c r="G327" s="3">
        <v>3</v>
      </c>
      <c r="P327">
        <v>3</v>
      </c>
      <c r="Q327" t="str">
        <f t="shared" si="6"/>
        <v>123</v>
      </c>
    </row>
    <row r="328" spans="1:17" x14ac:dyDescent="0.25">
      <c r="A328">
        <v>327</v>
      </c>
      <c r="B328">
        <v>200.17731699999999</v>
      </c>
      <c r="C328" s="2">
        <v>1</v>
      </c>
      <c r="F328">
        <v>184.20896399999998</v>
      </c>
      <c r="G328" s="3">
        <v>3</v>
      </c>
      <c r="P328">
        <v>2</v>
      </c>
      <c r="Q328" t="str">
        <f t="shared" si="6"/>
        <v>13</v>
      </c>
    </row>
    <row r="329" spans="1:17" x14ac:dyDescent="0.25">
      <c r="A329">
        <v>328</v>
      </c>
      <c r="B329">
        <v>200.17731699999999</v>
      </c>
      <c r="C329" s="2">
        <v>1</v>
      </c>
      <c r="F329">
        <v>184.20896399999998</v>
      </c>
      <c r="G329" s="3">
        <v>3</v>
      </c>
      <c r="P329">
        <v>2</v>
      </c>
      <c r="Q329" t="str">
        <f t="shared" si="6"/>
        <v>13</v>
      </c>
    </row>
    <row r="330" spans="1:17" x14ac:dyDescent="0.25">
      <c r="A330">
        <v>329</v>
      </c>
      <c r="B330">
        <v>200.17731699999999</v>
      </c>
      <c r="C330" s="2">
        <v>1</v>
      </c>
      <c r="F330">
        <v>184.20896399999998</v>
      </c>
      <c r="G330" s="3">
        <v>3</v>
      </c>
      <c r="P330">
        <v>2</v>
      </c>
      <c r="Q330" t="str">
        <f t="shared" si="6"/>
        <v>13</v>
      </c>
    </row>
    <row r="331" spans="1:17" x14ac:dyDescent="0.25">
      <c r="A331">
        <v>330</v>
      </c>
      <c r="B331">
        <v>200.17731699999999</v>
      </c>
      <c r="C331" s="2">
        <v>1</v>
      </c>
      <c r="F331">
        <v>184.20896399999998</v>
      </c>
      <c r="G331" s="3">
        <v>3</v>
      </c>
      <c r="H331">
        <v>191.631991</v>
      </c>
      <c r="I331" s="4">
        <v>4</v>
      </c>
      <c r="P331">
        <v>3</v>
      </c>
      <c r="Q331" t="str">
        <f t="shared" si="6"/>
        <v>134</v>
      </c>
    </row>
    <row r="332" spans="1:17" x14ac:dyDescent="0.25">
      <c r="A332">
        <v>331</v>
      </c>
      <c r="B332">
        <v>200.17731699999999</v>
      </c>
      <c r="C332" s="2">
        <v>1</v>
      </c>
      <c r="F332">
        <v>184.20896399999998</v>
      </c>
      <c r="G332" s="3">
        <v>3</v>
      </c>
      <c r="H332">
        <v>191.631991</v>
      </c>
      <c r="I332" s="4">
        <v>4</v>
      </c>
      <c r="P332">
        <v>3</v>
      </c>
      <c r="Q332" t="str">
        <f t="shared" si="6"/>
        <v>134</v>
      </c>
    </row>
    <row r="333" spans="1:17" x14ac:dyDescent="0.25">
      <c r="A333">
        <v>332</v>
      </c>
      <c r="B333">
        <v>200.17731699999999</v>
      </c>
      <c r="C333" s="2">
        <v>1</v>
      </c>
      <c r="F333">
        <v>184.20896399999998</v>
      </c>
      <c r="G333" s="3">
        <v>3</v>
      </c>
      <c r="H333">
        <v>191.631991</v>
      </c>
      <c r="I333" s="4">
        <v>4</v>
      </c>
      <c r="P333">
        <v>3</v>
      </c>
      <c r="Q333" t="str">
        <f t="shared" si="6"/>
        <v>134</v>
      </c>
    </row>
    <row r="334" spans="1:17" x14ac:dyDescent="0.25">
      <c r="A334">
        <v>333</v>
      </c>
      <c r="B334">
        <v>200.17731699999999</v>
      </c>
      <c r="C334" s="2">
        <v>1</v>
      </c>
      <c r="F334">
        <v>184.20896399999998</v>
      </c>
      <c r="G334" s="3">
        <v>3</v>
      </c>
      <c r="H334">
        <v>191.631991</v>
      </c>
      <c r="I334" s="4">
        <v>4</v>
      </c>
      <c r="P334">
        <v>3</v>
      </c>
      <c r="Q334" t="str">
        <f t="shared" si="6"/>
        <v>134</v>
      </c>
    </row>
    <row r="335" spans="1:17" x14ac:dyDescent="0.25">
      <c r="A335">
        <v>334</v>
      </c>
      <c r="B335">
        <v>200.17731699999999</v>
      </c>
      <c r="C335" s="2">
        <v>1</v>
      </c>
      <c r="F335">
        <v>184.20896399999998</v>
      </c>
      <c r="G335" s="3">
        <v>3</v>
      </c>
      <c r="H335">
        <v>191.631991</v>
      </c>
      <c r="I335" s="4">
        <v>4</v>
      </c>
      <c r="P335">
        <v>3</v>
      </c>
      <c r="Q335" t="str">
        <f t="shared" si="6"/>
        <v>134</v>
      </c>
    </row>
    <row r="336" spans="1:17" x14ac:dyDescent="0.25">
      <c r="A336">
        <v>335</v>
      </c>
      <c r="B336">
        <v>200.17731699999999</v>
      </c>
      <c r="C336" s="2">
        <v>1</v>
      </c>
      <c r="F336">
        <v>184.20896399999998</v>
      </c>
      <c r="G336" s="3">
        <v>3</v>
      </c>
      <c r="H336">
        <v>191.631991</v>
      </c>
      <c r="I336" s="4">
        <v>4</v>
      </c>
      <c r="P336">
        <v>3</v>
      </c>
      <c r="Q336" t="str">
        <f t="shared" si="6"/>
        <v>134</v>
      </c>
    </row>
    <row r="337" spans="1:17" x14ac:dyDescent="0.25">
      <c r="A337">
        <v>336</v>
      </c>
      <c r="B337">
        <v>200.17731699999999</v>
      </c>
      <c r="C337" s="2">
        <v>1</v>
      </c>
      <c r="H337">
        <v>191.631991</v>
      </c>
      <c r="I337" s="4">
        <v>4</v>
      </c>
      <c r="P337">
        <v>2</v>
      </c>
      <c r="Q337" t="str">
        <f t="shared" si="6"/>
        <v>14</v>
      </c>
    </row>
    <row r="338" spans="1:17" x14ac:dyDescent="0.25">
      <c r="A338">
        <v>337</v>
      </c>
      <c r="B338">
        <v>200.17731699999999</v>
      </c>
      <c r="C338" s="2">
        <v>1</v>
      </c>
      <c r="H338">
        <v>191.631991</v>
      </c>
      <c r="I338" s="4">
        <v>4</v>
      </c>
      <c r="P338">
        <v>2</v>
      </c>
      <c r="Q338" t="str">
        <f t="shared" si="6"/>
        <v>14</v>
      </c>
    </row>
    <row r="339" spans="1:17" x14ac:dyDescent="0.25">
      <c r="A339">
        <v>338</v>
      </c>
      <c r="B339">
        <v>200.17731699999999</v>
      </c>
      <c r="C339" s="2">
        <v>1</v>
      </c>
      <c r="D339">
        <v>206.22826599999999</v>
      </c>
      <c r="E339" s="5">
        <v>2</v>
      </c>
      <c r="H339">
        <v>191.631991</v>
      </c>
      <c r="I339" s="4">
        <v>4</v>
      </c>
      <c r="P339">
        <v>3</v>
      </c>
      <c r="Q339" t="str">
        <f t="shared" si="6"/>
        <v>124</v>
      </c>
    </row>
    <row r="340" spans="1:17" x14ac:dyDescent="0.25">
      <c r="A340">
        <v>339</v>
      </c>
      <c r="B340">
        <v>200.17731699999999</v>
      </c>
      <c r="C340" s="2">
        <v>1</v>
      </c>
      <c r="D340">
        <v>206.330409</v>
      </c>
      <c r="E340" s="5">
        <v>2</v>
      </c>
      <c r="H340">
        <v>191.631991</v>
      </c>
      <c r="I340" s="4">
        <v>4</v>
      </c>
      <c r="P340">
        <v>3</v>
      </c>
      <c r="Q340" t="str">
        <f t="shared" si="6"/>
        <v>124</v>
      </c>
    </row>
    <row r="341" spans="1:17" x14ac:dyDescent="0.25">
      <c r="A341">
        <v>340</v>
      </c>
      <c r="B341">
        <v>200.17731699999999</v>
      </c>
      <c r="C341" s="2">
        <v>1</v>
      </c>
      <c r="D341">
        <v>206.330409</v>
      </c>
      <c r="E341" s="5">
        <v>2</v>
      </c>
      <c r="H341">
        <v>191.631991</v>
      </c>
      <c r="I341" s="4">
        <v>4</v>
      </c>
      <c r="P341">
        <v>3</v>
      </c>
      <c r="Q341" t="str">
        <f t="shared" si="6"/>
        <v>124</v>
      </c>
    </row>
    <row r="342" spans="1:17" x14ac:dyDescent="0.25">
      <c r="A342">
        <v>341</v>
      </c>
      <c r="B342">
        <v>200.17731699999999</v>
      </c>
      <c r="C342" s="2">
        <v>1</v>
      </c>
      <c r="D342">
        <v>206.330409</v>
      </c>
      <c r="E342" s="5">
        <v>2</v>
      </c>
      <c r="H342">
        <v>191.631991</v>
      </c>
      <c r="I342" s="4">
        <v>4</v>
      </c>
      <c r="P342">
        <v>3</v>
      </c>
      <c r="Q342" t="str">
        <f t="shared" si="6"/>
        <v>124</v>
      </c>
    </row>
    <row r="343" spans="1:17" x14ac:dyDescent="0.25">
      <c r="A343">
        <v>342</v>
      </c>
      <c r="B343">
        <v>200.17731699999999</v>
      </c>
      <c r="C343" s="2">
        <v>1</v>
      </c>
      <c r="D343">
        <v>206.330409</v>
      </c>
      <c r="E343" s="5">
        <v>2</v>
      </c>
      <c r="H343">
        <v>191.631991</v>
      </c>
      <c r="I343" s="4">
        <v>4</v>
      </c>
      <c r="P343">
        <v>3</v>
      </c>
      <c r="Q343" t="str">
        <f t="shared" si="6"/>
        <v>124</v>
      </c>
    </row>
    <row r="344" spans="1:17" x14ac:dyDescent="0.25">
      <c r="A344">
        <v>343</v>
      </c>
      <c r="B344">
        <v>200.14066600000001</v>
      </c>
      <c r="C344" s="2">
        <v>1</v>
      </c>
      <c r="D344">
        <v>206.330409</v>
      </c>
      <c r="E344" s="5">
        <v>2</v>
      </c>
      <c r="H344">
        <v>191.631991</v>
      </c>
      <c r="I344" s="4">
        <v>4</v>
      </c>
      <c r="P344">
        <v>3</v>
      </c>
      <c r="Q344" t="str">
        <f t="shared" si="6"/>
        <v>124</v>
      </c>
    </row>
    <row r="345" spans="1:17" x14ac:dyDescent="0.25">
      <c r="A345">
        <v>344</v>
      </c>
      <c r="B345">
        <v>200.14066600000001</v>
      </c>
      <c r="C345" s="2">
        <v>1</v>
      </c>
      <c r="D345">
        <v>206.330409</v>
      </c>
      <c r="E345" s="5">
        <v>2</v>
      </c>
      <c r="H345">
        <v>191.631991</v>
      </c>
      <c r="I345" s="4">
        <v>4</v>
      </c>
      <c r="P345">
        <v>3</v>
      </c>
      <c r="Q345" t="str">
        <f t="shared" si="6"/>
        <v>124</v>
      </c>
    </row>
    <row r="346" spans="1:17" x14ac:dyDescent="0.25">
      <c r="A346">
        <v>345</v>
      </c>
      <c r="D346">
        <v>206.330409</v>
      </c>
      <c r="E346" s="5">
        <v>2</v>
      </c>
      <c r="H346">
        <v>191.631991</v>
      </c>
      <c r="I346" s="4">
        <v>4</v>
      </c>
      <c r="P346">
        <v>2</v>
      </c>
      <c r="Q346" t="str">
        <f t="shared" si="6"/>
        <v>24</v>
      </c>
    </row>
    <row r="347" spans="1:17" x14ac:dyDescent="0.25">
      <c r="A347">
        <v>346</v>
      </c>
      <c r="D347">
        <v>206.330409</v>
      </c>
      <c r="E347" s="5">
        <v>2</v>
      </c>
      <c r="H347">
        <v>191.631991</v>
      </c>
      <c r="I347" s="4">
        <v>4</v>
      </c>
      <c r="P347">
        <v>2</v>
      </c>
      <c r="Q347" t="str">
        <f t="shared" si="6"/>
        <v>24</v>
      </c>
    </row>
    <row r="348" spans="1:17" x14ac:dyDescent="0.25">
      <c r="A348">
        <v>347</v>
      </c>
      <c r="D348">
        <v>206.330409</v>
      </c>
      <c r="E348" s="5">
        <v>2</v>
      </c>
      <c r="H348">
        <v>191.631991</v>
      </c>
      <c r="I348" s="4">
        <v>4</v>
      </c>
      <c r="P348">
        <v>2</v>
      </c>
      <c r="Q348" t="str">
        <f t="shared" si="6"/>
        <v>24</v>
      </c>
    </row>
    <row r="349" spans="1:17" x14ac:dyDescent="0.25">
      <c r="A349">
        <v>348</v>
      </c>
      <c r="D349">
        <v>206.330409</v>
      </c>
      <c r="E349" s="5">
        <v>2</v>
      </c>
      <c r="F349">
        <v>196.68893700000001</v>
      </c>
      <c r="G349" s="3">
        <v>3</v>
      </c>
      <c r="H349">
        <v>191.631991</v>
      </c>
      <c r="I349" s="4">
        <v>4</v>
      </c>
      <c r="P349">
        <v>3</v>
      </c>
      <c r="Q349" t="str">
        <f t="shared" si="6"/>
        <v>234</v>
      </c>
    </row>
    <row r="350" spans="1:17" x14ac:dyDescent="0.25">
      <c r="A350">
        <v>349</v>
      </c>
      <c r="D350">
        <v>206.330409</v>
      </c>
      <c r="E350" s="5">
        <v>2</v>
      </c>
      <c r="F350">
        <v>196.88273099999998</v>
      </c>
      <c r="G350" s="3">
        <v>3</v>
      </c>
      <c r="H350">
        <v>191.631991</v>
      </c>
      <c r="I350" s="4">
        <v>4</v>
      </c>
      <c r="P350">
        <v>3</v>
      </c>
      <c r="Q350" t="str">
        <f t="shared" si="6"/>
        <v>234</v>
      </c>
    </row>
    <row r="351" spans="1:17" x14ac:dyDescent="0.25">
      <c r="A351">
        <v>350</v>
      </c>
      <c r="D351">
        <v>206.330409</v>
      </c>
      <c r="E351" s="5">
        <v>2</v>
      </c>
      <c r="F351">
        <v>196.88273099999998</v>
      </c>
      <c r="G351" s="3">
        <v>3</v>
      </c>
      <c r="H351">
        <v>191.631991</v>
      </c>
      <c r="I351" s="4">
        <v>4</v>
      </c>
      <c r="P351">
        <v>3</v>
      </c>
      <c r="Q351" t="str">
        <f t="shared" si="6"/>
        <v>234</v>
      </c>
    </row>
    <row r="352" spans="1:17" x14ac:dyDescent="0.25">
      <c r="A352">
        <v>351</v>
      </c>
      <c r="D352">
        <v>206.330409</v>
      </c>
      <c r="E352" s="5">
        <v>2</v>
      </c>
      <c r="F352">
        <v>196.88273099999998</v>
      </c>
      <c r="G352" s="3">
        <v>3</v>
      </c>
      <c r="H352">
        <v>191.631991</v>
      </c>
      <c r="I352" s="4">
        <v>4</v>
      </c>
      <c r="P352">
        <v>3</v>
      </c>
      <c r="Q352" t="str">
        <f t="shared" si="6"/>
        <v>234</v>
      </c>
    </row>
    <row r="353" spans="1:17" x14ac:dyDescent="0.25">
      <c r="A353">
        <v>352</v>
      </c>
      <c r="D353">
        <v>206.330409</v>
      </c>
      <c r="E353" s="5">
        <v>2</v>
      </c>
      <c r="F353">
        <v>196.88273099999998</v>
      </c>
      <c r="G353" s="3">
        <v>3</v>
      </c>
      <c r="H353">
        <v>191.631991</v>
      </c>
      <c r="I353" s="4">
        <v>4</v>
      </c>
      <c r="P353">
        <v>3</v>
      </c>
      <c r="Q353" t="str">
        <f t="shared" si="6"/>
        <v>234</v>
      </c>
    </row>
    <row r="354" spans="1:17" x14ac:dyDescent="0.25">
      <c r="A354">
        <v>353</v>
      </c>
      <c r="D354">
        <v>206.330409</v>
      </c>
      <c r="E354" s="5">
        <v>2</v>
      </c>
      <c r="F354">
        <v>196.88273099999998</v>
      </c>
      <c r="G354" s="3">
        <v>3</v>
      </c>
      <c r="H354">
        <v>191.631991</v>
      </c>
      <c r="I354" s="4">
        <v>4</v>
      </c>
      <c r="P354">
        <v>3</v>
      </c>
      <c r="Q354" t="str">
        <f t="shared" si="6"/>
        <v>234</v>
      </c>
    </row>
    <row r="355" spans="1:17" x14ac:dyDescent="0.25">
      <c r="A355">
        <v>354</v>
      </c>
      <c r="D355">
        <v>206.330409</v>
      </c>
      <c r="E355" s="5">
        <v>2</v>
      </c>
      <c r="F355">
        <v>196.88273099999998</v>
      </c>
      <c r="G355" s="3">
        <v>3</v>
      </c>
      <c r="H355">
        <v>191.631991</v>
      </c>
      <c r="I355" s="4">
        <v>4</v>
      </c>
      <c r="P355">
        <v>3</v>
      </c>
      <c r="Q355" t="str">
        <f t="shared" si="6"/>
        <v>234</v>
      </c>
    </row>
    <row r="356" spans="1:17" x14ac:dyDescent="0.25">
      <c r="A356">
        <v>355</v>
      </c>
      <c r="D356">
        <v>206.330409</v>
      </c>
      <c r="E356" s="5">
        <v>2</v>
      </c>
      <c r="F356">
        <v>196.88273099999998</v>
      </c>
      <c r="G356" s="3">
        <v>3</v>
      </c>
      <c r="H356">
        <v>191.631991</v>
      </c>
      <c r="I356" s="4">
        <v>4</v>
      </c>
      <c r="P356">
        <v>3</v>
      </c>
      <c r="Q356" t="str">
        <f t="shared" si="6"/>
        <v>234</v>
      </c>
    </row>
    <row r="357" spans="1:17" x14ac:dyDescent="0.25">
      <c r="A357">
        <v>356</v>
      </c>
      <c r="D357">
        <v>206.330409</v>
      </c>
      <c r="E357" s="5">
        <v>2</v>
      </c>
      <c r="F357">
        <v>196.88273099999998</v>
      </c>
      <c r="G357" s="3">
        <v>3</v>
      </c>
      <c r="H357">
        <v>191.631991</v>
      </c>
      <c r="I357" s="4">
        <v>4</v>
      </c>
      <c r="P357">
        <v>3</v>
      </c>
      <c r="Q357" t="str">
        <f t="shared" si="6"/>
        <v>234</v>
      </c>
    </row>
    <row r="358" spans="1:17" x14ac:dyDescent="0.25">
      <c r="A358">
        <v>357</v>
      </c>
      <c r="D358">
        <v>206.330409</v>
      </c>
      <c r="E358" s="5">
        <v>2</v>
      </c>
      <c r="F358">
        <v>196.88273099999998</v>
      </c>
      <c r="G358" s="3">
        <v>3</v>
      </c>
      <c r="H358">
        <v>191.631991</v>
      </c>
      <c r="I358" s="4">
        <v>4</v>
      </c>
      <c r="P358">
        <v>3</v>
      </c>
      <c r="Q358" t="str">
        <f t="shared" si="6"/>
        <v>234</v>
      </c>
    </row>
    <row r="359" spans="1:17" x14ac:dyDescent="0.25">
      <c r="A359">
        <v>358</v>
      </c>
      <c r="D359">
        <v>206.330409</v>
      </c>
      <c r="E359" s="5">
        <v>2</v>
      </c>
      <c r="F359">
        <v>196.88273099999998</v>
      </c>
      <c r="G359" s="3">
        <v>3</v>
      </c>
      <c r="P359">
        <v>2</v>
      </c>
      <c r="Q359" t="str">
        <f t="shared" si="6"/>
        <v>23</v>
      </c>
    </row>
    <row r="360" spans="1:17" x14ac:dyDescent="0.25">
      <c r="A360">
        <v>359</v>
      </c>
      <c r="D360">
        <v>206.330409</v>
      </c>
      <c r="E360" s="5">
        <v>2</v>
      </c>
      <c r="F360">
        <v>196.88273099999998</v>
      </c>
      <c r="G360" s="3">
        <v>3</v>
      </c>
      <c r="P360">
        <v>2</v>
      </c>
      <c r="Q360" t="str">
        <f t="shared" si="6"/>
        <v>23</v>
      </c>
    </row>
    <row r="361" spans="1:17" x14ac:dyDescent="0.25">
      <c r="A361">
        <v>360</v>
      </c>
      <c r="D361">
        <v>206.330409</v>
      </c>
      <c r="E361" s="5">
        <v>2</v>
      </c>
      <c r="F361">
        <v>196.88273099999998</v>
      </c>
      <c r="G361" s="3">
        <v>3</v>
      </c>
      <c r="P361">
        <v>2</v>
      </c>
      <c r="Q361" t="str">
        <f t="shared" si="6"/>
        <v>23</v>
      </c>
    </row>
    <row r="362" spans="1:17" x14ac:dyDescent="0.25">
      <c r="A362">
        <v>361</v>
      </c>
      <c r="B362">
        <v>214.27030199999999</v>
      </c>
      <c r="C362" s="2">
        <v>1</v>
      </c>
      <c r="D362">
        <v>206.330409</v>
      </c>
      <c r="E362" s="5">
        <v>2</v>
      </c>
      <c r="F362">
        <v>196.88273099999998</v>
      </c>
      <c r="G362" s="3">
        <v>3</v>
      </c>
      <c r="P362">
        <v>3</v>
      </c>
      <c r="Q362" t="str">
        <f t="shared" si="6"/>
        <v>123</v>
      </c>
    </row>
    <row r="363" spans="1:17" x14ac:dyDescent="0.25">
      <c r="A363">
        <v>362</v>
      </c>
      <c r="B363">
        <v>214.27030199999999</v>
      </c>
      <c r="C363" s="2">
        <v>1</v>
      </c>
      <c r="D363">
        <v>206.330409</v>
      </c>
      <c r="E363" s="5">
        <v>2</v>
      </c>
      <c r="F363">
        <v>196.88273099999998</v>
      </c>
      <c r="G363" s="3">
        <v>3</v>
      </c>
      <c r="P363">
        <v>3</v>
      </c>
      <c r="Q363" t="str">
        <f t="shared" si="6"/>
        <v>123</v>
      </c>
    </row>
    <row r="364" spans="1:17" x14ac:dyDescent="0.25">
      <c r="A364">
        <v>363</v>
      </c>
      <c r="B364">
        <v>214.27030199999999</v>
      </c>
      <c r="C364" s="2">
        <v>1</v>
      </c>
      <c r="D364">
        <v>206.330409</v>
      </c>
      <c r="E364" s="5">
        <v>2</v>
      </c>
      <c r="F364">
        <v>196.88273099999998</v>
      </c>
      <c r="G364" s="3">
        <v>3</v>
      </c>
      <c r="P364">
        <v>3</v>
      </c>
      <c r="Q364" t="str">
        <f t="shared" si="6"/>
        <v>123</v>
      </c>
    </row>
    <row r="365" spans="1:17" x14ac:dyDescent="0.25">
      <c r="A365">
        <v>364</v>
      </c>
      <c r="B365">
        <v>214.27030199999999</v>
      </c>
      <c r="C365" s="2">
        <v>1</v>
      </c>
      <c r="D365">
        <v>206.330409</v>
      </c>
      <c r="E365" s="5">
        <v>2</v>
      </c>
      <c r="F365">
        <v>196.88273099999998</v>
      </c>
      <c r="G365" s="3">
        <v>3</v>
      </c>
      <c r="P365">
        <v>3</v>
      </c>
      <c r="Q365" t="str">
        <f t="shared" si="6"/>
        <v>123</v>
      </c>
    </row>
    <row r="366" spans="1:17" x14ac:dyDescent="0.25">
      <c r="A366">
        <v>365</v>
      </c>
      <c r="B366">
        <v>214.27030199999999</v>
      </c>
      <c r="C366" s="2">
        <v>1</v>
      </c>
      <c r="D366">
        <v>206.330409</v>
      </c>
      <c r="E366" s="5">
        <v>2</v>
      </c>
      <c r="F366">
        <v>196.88273099999998</v>
      </c>
      <c r="G366" s="3">
        <v>3</v>
      </c>
      <c r="P366">
        <v>3</v>
      </c>
      <c r="Q366" t="str">
        <f t="shared" si="6"/>
        <v>123</v>
      </c>
    </row>
    <row r="367" spans="1:17" x14ac:dyDescent="0.25">
      <c r="A367">
        <v>366</v>
      </c>
      <c r="B367">
        <v>214.27030199999999</v>
      </c>
      <c r="C367" s="2">
        <v>1</v>
      </c>
      <c r="D367">
        <v>206.22826599999999</v>
      </c>
      <c r="E367" s="5">
        <v>2</v>
      </c>
      <c r="F367">
        <v>196.88273099999998</v>
      </c>
      <c r="G367" s="3">
        <v>3</v>
      </c>
      <c r="P367">
        <v>3</v>
      </c>
      <c r="Q367" t="str">
        <f t="shared" si="6"/>
        <v>123</v>
      </c>
    </row>
    <row r="368" spans="1:17" x14ac:dyDescent="0.25">
      <c r="A368">
        <v>367</v>
      </c>
      <c r="B368">
        <v>214.27030199999999</v>
      </c>
      <c r="C368" s="2">
        <v>1</v>
      </c>
      <c r="F368">
        <v>196.88273099999998</v>
      </c>
      <c r="G368" s="3">
        <v>3</v>
      </c>
      <c r="P368">
        <v>2</v>
      </c>
      <c r="Q368" t="str">
        <f t="shared" si="6"/>
        <v>13</v>
      </c>
    </row>
    <row r="369" spans="1:17" x14ac:dyDescent="0.25">
      <c r="A369">
        <v>368</v>
      </c>
      <c r="B369">
        <v>214.27030199999999</v>
      </c>
      <c r="C369" s="2">
        <v>1</v>
      </c>
      <c r="F369">
        <v>196.88273099999998</v>
      </c>
      <c r="G369" s="3">
        <v>3</v>
      </c>
      <c r="P369">
        <v>2</v>
      </c>
      <c r="Q369" t="str">
        <f t="shared" si="6"/>
        <v>13</v>
      </c>
    </row>
    <row r="370" spans="1:17" x14ac:dyDescent="0.25">
      <c r="A370">
        <v>369</v>
      </c>
      <c r="B370">
        <v>214.27030199999999</v>
      </c>
      <c r="C370" s="2">
        <v>1</v>
      </c>
      <c r="F370">
        <v>196.88273099999998</v>
      </c>
      <c r="G370" s="3">
        <v>3</v>
      </c>
      <c r="P370">
        <v>2</v>
      </c>
      <c r="Q370" t="str">
        <f t="shared" si="6"/>
        <v>13</v>
      </c>
    </row>
    <row r="371" spans="1:17" x14ac:dyDescent="0.25">
      <c r="A371">
        <v>370</v>
      </c>
      <c r="B371">
        <v>214.27030199999999</v>
      </c>
      <c r="C371" s="2">
        <v>1</v>
      </c>
      <c r="F371">
        <v>196.88273099999998</v>
      </c>
      <c r="G371" s="3">
        <v>3</v>
      </c>
      <c r="H371">
        <v>205.23580799999999</v>
      </c>
      <c r="I371" s="4">
        <v>4</v>
      </c>
      <c r="P371">
        <v>3</v>
      </c>
      <c r="Q371" t="str">
        <f t="shared" si="6"/>
        <v>134</v>
      </c>
    </row>
    <row r="372" spans="1:17" x14ac:dyDescent="0.25">
      <c r="A372">
        <v>371</v>
      </c>
      <c r="B372">
        <v>214.27030199999999</v>
      </c>
      <c r="C372" s="2">
        <v>1</v>
      </c>
      <c r="F372">
        <v>196.88273099999998</v>
      </c>
      <c r="G372" s="3">
        <v>3</v>
      </c>
      <c r="H372">
        <v>205.23580799999999</v>
      </c>
      <c r="I372" s="4">
        <v>4</v>
      </c>
      <c r="P372">
        <v>3</v>
      </c>
      <c r="Q372" t="str">
        <f t="shared" si="6"/>
        <v>134</v>
      </c>
    </row>
    <row r="373" spans="1:17" x14ac:dyDescent="0.25">
      <c r="A373">
        <v>372</v>
      </c>
      <c r="B373">
        <v>214.27030199999999</v>
      </c>
      <c r="C373" s="2">
        <v>1</v>
      </c>
      <c r="F373">
        <v>196.88273099999998</v>
      </c>
      <c r="G373" s="3">
        <v>3</v>
      </c>
      <c r="H373">
        <v>205.23580799999999</v>
      </c>
      <c r="I373" s="4">
        <v>4</v>
      </c>
      <c r="P373">
        <v>3</v>
      </c>
      <c r="Q373" t="str">
        <f t="shared" si="6"/>
        <v>134</v>
      </c>
    </row>
    <row r="374" spans="1:17" x14ac:dyDescent="0.25">
      <c r="A374">
        <v>373</v>
      </c>
      <c r="B374">
        <v>214.27030199999999</v>
      </c>
      <c r="C374" s="2">
        <v>1</v>
      </c>
      <c r="F374">
        <v>196.88273099999998</v>
      </c>
      <c r="G374" s="3">
        <v>3</v>
      </c>
      <c r="H374">
        <v>205.23580799999999</v>
      </c>
      <c r="I374" s="4">
        <v>4</v>
      </c>
      <c r="P374">
        <v>3</v>
      </c>
      <c r="Q374" t="str">
        <f t="shared" si="6"/>
        <v>134</v>
      </c>
    </row>
    <row r="375" spans="1:17" x14ac:dyDescent="0.25">
      <c r="A375">
        <v>374</v>
      </c>
      <c r="B375">
        <v>214.27030199999999</v>
      </c>
      <c r="C375" s="2">
        <v>1</v>
      </c>
      <c r="F375">
        <v>196.88273099999998</v>
      </c>
      <c r="G375" s="3">
        <v>3</v>
      </c>
      <c r="H375">
        <v>205.23580799999999</v>
      </c>
      <c r="I375" s="4">
        <v>4</v>
      </c>
      <c r="P375">
        <v>3</v>
      </c>
      <c r="Q375" t="str">
        <f t="shared" si="6"/>
        <v>134</v>
      </c>
    </row>
    <row r="376" spans="1:17" x14ac:dyDescent="0.25">
      <c r="A376">
        <v>375</v>
      </c>
      <c r="B376">
        <v>214.27030199999999</v>
      </c>
      <c r="C376" s="2">
        <v>1</v>
      </c>
      <c r="F376">
        <v>196.88273099999998</v>
      </c>
      <c r="G376" s="3">
        <v>3</v>
      </c>
      <c r="H376">
        <v>205.23580799999999</v>
      </c>
      <c r="I376" s="4">
        <v>4</v>
      </c>
      <c r="P376">
        <v>3</v>
      </c>
      <c r="Q376" t="str">
        <f t="shared" si="6"/>
        <v>134</v>
      </c>
    </row>
    <row r="377" spans="1:17" x14ac:dyDescent="0.25">
      <c r="A377">
        <v>376</v>
      </c>
      <c r="B377">
        <v>214.27030199999999</v>
      </c>
      <c r="C377" s="2">
        <v>1</v>
      </c>
      <c r="F377">
        <v>196.68893700000001</v>
      </c>
      <c r="G377" s="3">
        <v>3</v>
      </c>
      <c r="H377">
        <v>205.23580799999999</v>
      </c>
      <c r="I377" s="4">
        <v>4</v>
      </c>
      <c r="P377">
        <v>3</v>
      </c>
      <c r="Q377" t="str">
        <f t="shared" si="6"/>
        <v>134</v>
      </c>
    </row>
    <row r="378" spans="1:17" x14ac:dyDescent="0.25">
      <c r="A378">
        <v>377</v>
      </c>
      <c r="B378">
        <v>214.27030199999999</v>
      </c>
      <c r="C378" s="2">
        <v>1</v>
      </c>
      <c r="H378">
        <v>205.23580799999999</v>
      </c>
      <c r="I378" s="4">
        <v>4</v>
      </c>
      <c r="P378">
        <v>2</v>
      </c>
      <c r="Q378" t="str">
        <f t="shared" si="6"/>
        <v>14</v>
      </c>
    </row>
    <row r="379" spans="1:17" x14ac:dyDescent="0.25">
      <c r="A379">
        <v>378</v>
      </c>
      <c r="B379">
        <v>214.27030199999999</v>
      </c>
      <c r="C379" s="2">
        <v>1</v>
      </c>
      <c r="H379">
        <v>205.23580799999999</v>
      </c>
      <c r="I379" s="4">
        <v>4</v>
      </c>
      <c r="P379">
        <v>2</v>
      </c>
      <c r="Q379" t="str">
        <f t="shared" si="6"/>
        <v>14</v>
      </c>
    </row>
    <row r="380" spans="1:17" x14ac:dyDescent="0.25">
      <c r="A380">
        <v>379</v>
      </c>
      <c r="B380">
        <v>214.27030199999999</v>
      </c>
      <c r="C380" s="2">
        <v>1</v>
      </c>
      <c r="H380">
        <v>205.23580799999999</v>
      </c>
      <c r="I380" s="4">
        <v>4</v>
      </c>
      <c r="P380">
        <v>2</v>
      </c>
      <c r="Q380" t="str">
        <f t="shared" si="6"/>
        <v>14</v>
      </c>
    </row>
    <row r="381" spans="1:17" x14ac:dyDescent="0.25">
      <c r="A381">
        <v>380</v>
      </c>
      <c r="B381">
        <v>214.27030199999999</v>
      </c>
      <c r="C381" s="2">
        <v>1</v>
      </c>
      <c r="D381">
        <v>219.39166800000001</v>
      </c>
      <c r="E381" s="5">
        <v>2</v>
      </c>
      <c r="H381">
        <v>205.23580799999999</v>
      </c>
      <c r="I381" s="4">
        <v>4</v>
      </c>
      <c r="P381">
        <v>3</v>
      </c>
      <c r="Q381" t="str">
        <f t="shared" si="6"/>
        <v>124</v>
      </c>
    </row>
    <row r="382" spans="1:17" x14ac:dyDescent="0.25">
      <c r="A382">
        <v>381</v>
      </c>
      <c r="B382">
        <v>214.27030199999999</v>
      </c>
      <c r="C382" s="2">
        <v>1</v>
      </c>
      <c r="D382">
        <v>219.462716</v>
      </c>
      <c r="E382" s="5">
        <v>2</v>
      </c>
      <c r="H382">
        <v>205.23580799999999</v>
      </c>
      <c r="I382" s="4">
        <v>4</v>
      </c>
      <c r="P382">
        <v>3</v>
      </c>
      <c r="Q382" t="str">
        <f t="shared" si="6"/>
        <v>124</v>
      </c>
    </row>
    <row r="383" spans="1:17" x14ac:dyDescent="0.25">
      <c r="A383">
        <v>382</v>
      </c>
      <c r="B383">
        <v>214.27030199999999</v>
      </c>
      <c r="C383" s="2">
        <v>1</v>
      </c>
      <c r="D383">
        <v>219.462716</v>
      </c>
      <c r="E383" s="5">
        <v>2</v>
      </c>
      <c r="H383">
        <v>205.23580799999999</v>
      </c>
      <c r="I383" s="4">
        <v>4</v>
      </c>
      <c r="P383">
        <v>3</v>
      </c>
      <c r="Q383" t="str">
        <f t="shared" si="6"/>
        <v>124</v>
      </c>
    </row>
    <row r="384" spans="1:17" x14ac:dyDescent="0.25">
      <c r="A384">
        <v>383</v>
      </c>
      <c r="B384">
        <v>214.27030199999999</v>
      </c>
      <c r="C384" s="2">
        <v>1</v>
      </c>
      <c r="D384">
        <v>219.462716</v>
      </c>
      <c r="E384" s="5">
        <v>2</v>
      </c>
      <c r="H384">
        <v>205.23580799999999</v>
      </c>
      <c r="I384" s="4">
        <v>4</v>
      </c>
      <c r="P384">
        <v>3</v>
      </c>
      <c r="Q384" t="str">
        <f t="shared" si="6"/>
        <v>124</v>
      </c>
    </row>
    <row r="385" spans="1:17" x14ac:dyDescent="0.25">
      <c r="A385">
        <v>384</v>
      </c>
      <c r="B385">
        <v>214.27030199999999</v>
      </c>
      <c r="C385" s="2">
        <v>1</v>
      </c>
      <c r="D385">
        <v>219.462716</v>
      </c>
      <c r="E385" s="5">
        <v>2</v>
      </c>
      <c r="H385">
        <v>205.23580799999999</v>
      </c>
      <c r="I385" s="4">
        <v>4</v>
      </c>
      <c r="P385">
        <v>3</v>
      </c>
      <c r="Q385" t="str">
        <f t="shared" si="6"/>
        <v>124</v>
      </c>
    </row>
    <row r="386" spans="1:17" x14ac:dyDescent="0.25">
      <c r="A386">
        <v>385</v>
      </c>
      <c r="B386">
        <v>214.27030199999999</v>
      </c>
      <c r="C386" s="2">
        <v>1</v>
      </c>
      <c r="D386">
        <v>219.462716</v>
      </c>
      <c r="E386" s="5">
        <v>2</v>
      </c>
      <c r="H386">
        <v>205.23580799999999</v>
      </c>
      <c r="I386" s="4">
        <v>4</v>
      </c>
      <c r="P386">
        <v>3</v>
      </c>
      <c r="Q386" t="str">
        <f t="shared" ref="Q386:Q449" si="7">CONCATENATE(C386,E386,G386,I386)</f>
        <v>124</v>
      </c>
    </row>
    <row r="387" spans="1:17" x14ac:dyDescent="0.25">
      <c r="A387">
        <v>386</v>
      </c>
      <c r="D387">
        <v>219.462716</v>
      </c>
      <c r="E387" s="5">
        <v>2</v>
      </c>
      <c r="H387">
        <v>205.23580799999999</v>
      </c>
      <c r="I387" s="4">
        <v>4</v>
      </c>
      <c r="P387">
        <v>2</v>
      </c>
      <c r="Q387" t="str">
        <f t="shared" si="7"/>
        <v>24</v>
      </c>
    </row>
    <row r="388" spans="1:17" x14ac:dyDescent="0.25">
      <c r="A388">
        <v>387</v>
      </c>
      <c r="D388">
        <v>219.462716</v>
      </c>
      <c r="E388" s="5">
        <v>2</v>
      </c>
      <c r="H388">
        <v>205.23580799999999</v>
      </c>
      <c r="I388" s="4">
        <v>4</v>
      </c>
      <c r="P388">
        <v>2</v>
      </c>
      <c r="Q388" t="str">
        <f t="shared" si="7"/>
        <v>24</v>
      </c>
    </row>
    <row r="389" spans="1:17" x14ac:dyDescent="0.25">
      <c r="A389">
        <v>388</v>
      </c>
      <c r="D389">
        <v>219.462716</v>
      </c>
      <c r="E389" s="5">
        <v>2</v>
      </c>
      <c r="H389">
        <v>205.23580799999999</v>
      </c>
      <c r="I389" s="4">
        <v>4</v>
      </c>
      <c r="P389">
        <v>2</v>
      </c>
      <c r="Q389" t="str">
        <f t="shared" si="7"/>
        <v>24</v>
      </c>
    </row>
    <row r="390" spans="1:17" x14ac:dyDescent="0.25">
      <c r="A390">
        <v>389</v>
      </c>
      <c r="D390">
        <v>219.462716</v>
      </c>
      <c r="E390" s="5">
        <v>2</v>
      </c>
      <c r="H390">
        <v>205.23580799999999</v>
      </c>
      <c r="I390" s="4">
        <v>4</v>
      </c>
      <c r="P390">
        <v>2</v>
      </c>
      <c r="Q390" t="str">
        <f t="shared" si="7"/>
        <v>24</v>
      </c>
    </row>
    <row r="391" spans="1:17" x14ac:dyDescent="0.25">
      <c r="A391">
        <v>390</v>
      </c>
      <c r="D391">
        <v>219.462716</v>
      </c>
      <c r="E391" s="5">
        <v>2</v>
      </c>
      <c r="F391">
        <v>212.08691300000001</v>
      </c>
      <c r="G391" s="3">
        <v>3</v>
      </c>
      <c r="H391">
        <v>205.23580799999999</v>
      </c>
      <c r="I391" s="4">
        <v>4</v>
      </c>
      <c r="P391">
        <v>3</v>
      </c>
      <c r="Q391" t="str">
        <f t="shared" si="7"/>
        <v>234</v>
      </c>
    </row>
    <row r="392" spans="1:17" x14ac:dyDescent="0.25">
      <c r="A392">
        <v>391</v>
      </c>
      <c r="D392">
        <v>219.462716</v>
      </c>
      <c r="E392" s="5">
        <v>2</v>
      </c>
      <c r="F392">
        <v>212.22329099999999</v>
      </c>
      <c r="G392" s="3">
        <v>3</v>
      </c>
      <c r="H392">
        <v>205.23580799999999</v>
      </c>
      <c r="I392" s="4">
        <v>4</v>
      </c>
      <c r="P392">
        <v>3</v>
      </c>
      <c r="Q392" t="str">
        <f t="shared" si="7"/>
        <v>234</v>
      </c>
    </row>
    <row r="393" spans="1:17" x14ac:dyDescent="0.25">
      <c r="A393">
        <v>392</v>
      </c>
      <c r="D393">
        <v>219.462716</v>
      </c>
      <c r="E393" s="5">
        <v>2</v>
      </c>
      <c r="F393">
        <v>212.22329099999999</v>
      </c>
      <c r="G393" s="3">
        <v>3</v>
      </c>
      <c r="H393">
        <v>205.23580799999999</v>
      </c>
      <c r="I393" s="4">
        <v>4</v>
      </c>
      <c r="P393">
        <v>3</v>
      </c>
      <c r="Q393" t="str">
        <f t="shared" si="7"/>
        <v>234</v>
      </c>
    </row>
    <row r="394" spans="1:17" x14ac:dyDescent="0.25">
      <c r="A394">
        <v>393</v>
      </c>
      <c r="D394">
        <v>219.462716</v>
      </c>
      <c r="E394" s="5">
        <v>2</v>
      </c>
      <c r="F394">
        <v>212.22329099999999</v>
      </c>
      <c r="G394" s="3">
        <v>3</v>
      </c>
      <c r="H394">
        <v>205.23580799999999</v>
      </c>
      <c r="I394" s="4">
        <v>4</v>
      </c>
      <c r="P394">
        <v>3</v>
      </c>
      <c r="Q394" t="str">
        <f t="shared" si="7"/>
        <v>234</v>
      </c>
    </row>
    <row r="395" spans="1:17" x14ac:dyDescent="0.25">
      <c r="A395">
        <v>394</v>
      </c>
      <c r="D395">
        <v>219.462716</v>
      </c>
      <c r="E395" s="5">
        <v>2</v>
      </c>
      <c r="F395">
        <v>212.22329099999999</v>
      </c>
      <c r="G395" s="3">
        <v>3</v>
      </c>
      <c r="H395">
        <v>205.23580799999999</v>
      </c>
      <c r="I395" s="4">
        <v>4</v>
      </c>
      <c r="P395">
        <v>3</v>
      </c>
      <c r="Q395" t="str">
        <f t="shared" si="7"/>
        <v>234</v>
      </c>
    </row>
    <row r="396" spans="1:17" x14ac:dyDescent="0.25">
      <c r="A396">
        <v>395</v>
      </c>
      <c r="D396">
        <v>219.462716</v>
      </c>
      <c r="E396" s="5">
        <v>2</v>
      </c>
      <c r="F396">
        <v>212.22329099999999</v>
      </c>
      <c r="G396" s="3">
        <v>3</v>
      </c>
      <c r="H396">
        <v>205.23580799999999</v>
      </c>
      <c r="I396" s="4">
        <v>4</v>
      </c>
      <c r="P396">
        <v>3</v>
      </c>
      <c r="Q396" t="str">
        <f t="shared" si="7"/>
        <v>234</v>
      </c>
    </row>
    <row r="397" spans="1:17" x14ac:dyDescent="0.25">
      <c r="A397">
        <v>396</v>
      </c>
      <c r="D397">
        <v>219.462716</v>
      </c>
      <c r="E397" s="5">
        <v>2</v>
      </c>
      <c r="F397">
        <v>212.22329099999999</v>
      </c>
      <c r="G397" s="3">
        <v>3</v>
      </c>
      <c r="P397">
        <v>2</v>
      </c>
      <c r="Q397" t="str">
        <f t="shared" si="7"/>
        <v>23</v>
      </c>
    </row>
    <row r="398" spans="1:17" x14ac:dyDescent="0.25">
      <c r="A398">
        <v>397</v>
      </c>
      <c r="D398">
        <v>219.462716</v>
      </c>
      <c r="E398" s="5">
        <v>2</v>
      </c>
      <c r="F398">
        <v>212.22329099999999</v>
      </c>
      <c r="G398" s="3">
        <v>3</v>
      </c>
      <c r="P398">
        <v>2</v>
      </c>
      <c r="Q398" t="str">
        <f t="shared" si="7"/>
        <v>23</v>
      </c>
    </row>
    <row r="399" spans="1:17" x14ac:dyDescent="0.25">
      <c r="A399">
        <v>398</v>
      </c>
      <c r="B399">
        <v>226.15930800000001</v>
      </c>
      <c r="C399" s="2">
        <v>1</v>
      </c>
      <c r="D399">
        <v>219.462716</v>
      </c>
      <c r="E399" s="5">
        <v>2</v>
      </c>
      <c r="F399">
        <v>212.22329099999999</v>
      </c>
      <c r="G399" s="3">
        <v>3</v>
      </c>
      <c r="P399">
        <v>3</v>
      </c>
      <c r="Q399" t="str">
        <f t="shared" si="7"/>
        <v>123</v>
      </c>
    </row>
    <row r="400" spans="1:17" x14ac:dyDescent="0.25">
      <c r="A400">
        <v>399</v>
      </c>
      <c r="B400">
        <v>226.302693</v>
      </c>
      <c r="C400" s="2">
        <v>1</v>
      </c>
      <c r="D400">
        <v>219.462716</v>
      </c>
      <c r="E400" s="5">
        <v>2</v>
      </c>
      <c r="F400">
        <v>212.22329099999999</v>
      </c>
      <c r="G400" s="3">
        <v>3</v>
      </c>
      <c r="P400">
        <v>3</v>
      </c>
      <c r="Q400" t="str">
        <f t="shared" si="7"/>
        <v>123</v>
      </c>
    </row>
    <row r="401" spans="1:17" x14ac:dyDescent="0.25">
      <c r="A401">
        <v>400</v>
      </c>
      <c r="B401">
        <v>226.302693</v>
      </c>
      <c r="C401" s="2">
        <v>1</v>
      </c>
      <c r="D401">
        <v>219.462716</v>
      </c>
      <c r="E401" s="5">
        <v>2</v>
      </c>
      <c r="F401">
        <v>212.22329099999999</v>
      </c>
      <c r="G401" s="3">
        <v>3</v>
      </c>
      <c r="P401">
        <v>3</v>
      </c>
      <c r="Q401" t="str">
        <f t="shared" si="7"/>
        <v>123</v>
      </c>
    </row>
    <row r="402" spans="1:17" x14ac:dyDescent="0.25">
      <c r="A402">
        <v>401</v>
      </c>
      <c r="B402">
        <v>226.302693</v>
      </c>
      <c r="C402" s="2">
        <v>1</v>
      </c>
      <c r="D402">
        <v>219.462716</v>
      </c>
      <c r="E402" s="5">
        <v>2</v>
      </c>
      <c r="F402">
        <v>212.22329099999999</v>
      </c>
      <c r="G402" s="3">
        <v>3</v>
      </c>
      <c r="P402">
        <v>3</v>
      </c>
      <c r="Q402" t="str">
        <f t="shared" si="7"/>
        <v>123</v>
      </c>
    </row>
    <row r="403" spans="1:17" x14ac:dyDescent="0.25">
      <c r="A403">
        <v>402</v>
      </c>
      <c r="B403">
        <v>226.302693</v>
      </c>
      <c r="C403" s="2">
        <v>1</v>
      </c>
      <c r="D403">
        <v>219.39166800000001</v>
      </c>
      <c r="E403" s="5">
        <v>2</v>
      </c>
      <c r="F403">
        <v>212.22329099999999</v>
      </c>
      <c r="G403" s="3">
        <v>3</v>
      </c>
      <c r="P403">
        <v>3</v>
      </c>
      <c r="Q403" t="str">
        <f t="shared" si="7"/>
        <v>123</v>
      </c>
    </row>
    <row r="404" spans="1:17" x14ac:dyDescent="0.25">
      <c r="A404">
        <v>403</v>
      </c>
      <c r="B404">
        <v>226.302693</v>
      </c>
      <c r="C404" s="2">
        <v>1</v>
      </c>
      <c r="F404">
        <v>212.22329099999999</v>
      </c>
      <c r="G404" s="3">
        <v>3</v>
      </c>
      <c r="P404">
        <v>2</v>
      </c>
      <c r="Q404" t="str">
        <f t="shared" si="7"/>
        <v>13</v>
      </c>
    </row>
    <row r="405" spans="1:17" x14ac:dyDescent="0.25">
      <c r="A405">
        <v>404</v>
      </c>
      <c r="B405">
        <v>226.302693</v>
      </c>
      <c r="C405" s="2">
        <v>1</v>
      </c>
      <c r="F405">
        <v>212.22329099999999</v>
      </c>
      <c r="G405" s="3">
        <v>3</v>
      </c>
      <c r="P405">
        <v>2</v>
      </c>
      <c r="Q405" t="str">
        <f t="shared" si="7"/>
        <v>13</v>
      </c>
    </row>
    <row r="406" spans="1:17" x14ac:dyDescent="0.25">
      <c r="A406">
        <v>405</v>
      </c>
      <c r="B406">
        <v>226.302693</v>
      </c>
      <c r="C406" s="2">
        <v>1</v>
      </c>
      <c r="F406">
        <v>212.22329099999999</v>
      </c>
      <c r="G406" s="3">
        <v>3</v>
      </c>
      <c r="P406">
        <v>2</v>
      </c>
      <c r="Q406" t="str">
        <f t="shared" si="7"/>
        <v>13</v>
      </c>
    </row>
    <row r="407" spans="1:17" x14ac:dyDescent="0.25">
      <c r="A407">
        <v>406</v>
      </c>
      <c r="B407">
        <v>226.302693</v>
      </c>
      <c r="C407" s="2">
        <v>1</v>
      </c>
      <c r="F407">
        <v>212.22329099999999</v>
      </c>
      <c r="G407" s="3">
        <v>3</v>
      </c>
      <c r="P407">
        <v>2</v>
      </c>
      <c r="Q407" t="str">
        <f t="shared" si="7"/>
        <v>13</v>
      </c>
    </row>
    <row r="408" spans="1:17" x14ac:dyDescent="0.25">
      <c r="A408">
        <v>407</v>
      </c>
      <c r="B408">
        <v>226.302693</v>
      </c>
      <c r="C408" s="2">
        <v>1</v>
      </c>
      <c r="F408">
        <v>212.22329099999999</v>
      </c>
      <c r="G408" s="3">
        <v>3</v>
      </c>
      <c r="P408">
        <v>2</v>
      </c>
      <c r="Q408" t="str">
        <f t="shared" si="7"/>
        <v>13</v>
      </c>
    </row>
    <row r="409" spans="1:17" x14ac:dyDescent="0.25">
      <c r="A409">
        <v>408</v>
      </c>
      <c r="B409">
        <v>226.302693</v>
      </c>
      <c r="C409" s="2">
        <v>1</v>
      </c>
      <c r="F409">
        <v>212.22329099999999</v>
      </c>
      <c r="G409" s="3">
        <v>3</v>
      </c>
      <c r="P409">
        <v>2</v>
      </c>
      <c r="Q409" t="str">
        <f t="shared" si="7"/>
        <v>13</v>
      </c>
    </row>
    <row r="410" spans="1:17" x14ac:dyDescent="0.25">
      <c r="A410">
        <v>409</v>
      </c>
      <c r="B410">
        <v>226.302693</v>
      </c>
      <c r="C410" s="2">
        <v>1</v>
      </c>
      <c r="F410">
        <v>212.22329099999999</v>
      </c>
      <c r="G410" s="3">
        <v>3</v>
      </c>
      <c r="P410">
        <v>2</v>
      </c>
      <c r="Q410" t="str">
        <f t="shared" si="7"/>
        <v>13</v>
      </c>
    </row>
    <row r="411" spans="1:17" x14ac:dyDescent="0.25">
      <c r="A411">
        <v>410</v>
      </c>
      <c r="B411">
        <v>226.302693</v>
      </c>
      <c r="C411" s="2">
        <v>1</v>
      </c>
      <c r="F411">
        <v>212.22329099999999</v>
      </c>
      <c r="G411" s="3">
        <v>3</v>
      </c>
      <c r="H411">
        <v>218.81364500000001</v>
      </c>
      <c r="I411" s="4">
        <v>4</v>
      </c>
      <c r="P411">
        <v>3</v>
      </c>
      <c r="Q411" t="str">
        <f t="shared" si="7"/>
        <v>134</v>
      </c>
    </row>
    <row r="412" spans="1:17" x14ac:dyDescent="0.25">
      <c r="A412">
        <v>411</v>
      </c>
      <c r="B412">
        <v>226.302693</v>
      </c>
      <c r="C412" s="2">
        <v>1</v>
      </c>
      <c r="F412">
        <v>212.08691300000001</v>
      </c>
      <c r="G412" s="3">
        <v>3</v>
      </c>
      <c r="H412">
        <v>218.81364500000001</v>
      </c>
      <c r="I412" s="4">
        <v>4</v>
      </c>
      <c r="P412">
        <v>3</v>
      </c>
      <c r="Q412" t="str">
        <f t="shared" si="7"/>
        <v>134</v>
      </c>
    </row>
    <row r="413" spans="1:17" x14ac:dyDescent="0.25">
      <c r="A413">
        <v>412</v>
      </c>
      <c r="B413">
        <v>226.302693</v>
      </c>
      <c r="C413" s="2">
        <v>1</v>
      </c>
      <c r="F413">
        <v>212.08691300000001</v>
      </c>
      <c r="G413" s="3">
        <v>3</v>
      </c>
      <c r="H413">
        <v>218.81364500000001</v>
      </c>
      <c r="I413" s="4">
        <v>4</v>
      </c>
      <c r="P413">
        <v>3</v>
      </c>
      <c r="Q413" t="str">
        <f t="shared" si="7"/>
        <v>134</v>
      </c>
    </row>
    <row r="414" spans="1:17" x14ac:dyDescent="0.25">
      <c r="A414">
        <v>413</v>
      </c>
      <c r="B414">
        <v>226.302693</v>
      </c>
      <c r="C414" s="2">
        <v>1</v>
      </c>
      <c r="H414">
        <v>218.81364500000001</v>
      </c>
      <c r="I414" s="4">
        <v>4</v>
      </c>
      <c r="P414">
        <v>2</v>
      </c>
      <c r="Q414" t="str">
        <f t="shared" si="7"/>
        <v>14</v>
      </c>
    </row>
    <row r="415" spans="1:17" x14ac:dyDescent="0.25">
      <c r="A415">
        <v>414</v>
      </c>
      <c r="B415">
        <v>226.302693</v>
      </c>
      <c r="C415" s="2">
        <v>1</v>
      </c>
      <c r="H415">
        <v>218.81364500000001</v>
      </c>
      <c r="I415" s="4">
        <v>4</v>
      </c>
      <c r="P415">
        <v>2</v>
      </c>
      <c r="Q415" t="str">
        <f t="shared" si="7"/>
        <v>14</v>
      </c>
    </row>
    <row r="416" spans="1:17" x14ac:dyDescent="0.25">
      <c r="A416">
        <v>415</v>
      </c>
      <c r="B416">
        <v>226.302693</v>
      </c>
      <c r="C416" s="2">
        <v>1</v>
      </c>
      <c r="H416">
        <v>218.81364500000001</v>
      </c>
      <c r="I416" s="4">
        <v>4</v>
      </c>
      <c r="P416">
        <v>2</v>
      </c>
      <c r="Q416" t="str">
        <f t="shared" si="7"/>
        <v>14</v>
      </c>
    </row>
    <row r="417" spans="1:17" x14ac:dyDescent="0.25">
      <c r="A417">
        <v>416</v>
      </c>
      <c r="B417">
        <v>226.302693</v>
      </c>
      <c r="C417" s="2">
        <v>1</v>
      </c>
      <c r="H417">
        <v>218.81364500000001</v>
      </c>
      <c r="I417" s="4">
        <v>4</v>
      </c>
      <c r="P417">
        <v>2</v>
      </c>
      <c r="Q417" t="str">
        <f t="shared" si="7"/>
        <v>14</v>
      </c>
    </row>
    <row r="418" spans="1:17" x14ac:dyDescent="0.25">
      <c r="A418">
        <v>417</v>
      </c>
      <c r="B418">
        <v>226.302693</v>
      </c>
      <c r="C418" s="2">
        <v>1</v>
      </c>
      <c r="D418">
        <v>233.90735599999999</v>
      </c>
      <c r="E418" s="5">
        <v>2</v>
      </c>
      <c r="H418">
        <v>218.81364500000001</v>
      </c>
      <c r="I418" s="4">
        <v>4</v>
      </c>
      <c r="P418">
        <v>3</v>
      </c>
      <c r="Q418" t="str">
        <f t="shared" si="7"/>
        <v>124</v>
      </c>
    </row>
    <row r="419" spans="1:17" x14ac:dyDescent="0.25">
      <c r="A419">
        <v>418</v>
      </c>
      <c r="B419">
        <v>226.302693</v>
      </c>
      <c r="C419" s="2">
        <v>1</v>
      </c>
      <c r="D419">
        <v>234.04136399999999</v>
      </c>
      <c r="E419" s="5">
        <v>2</v>
      </c>
      <c r="H419">
        <v>218.81364500000001</v>
      </c>
      <c r="I419" s="4">
        <v>4</v>
      </c>
      <c r="P419">
        <v>3</v>
      </c>
      <c r="Q419" t="str">
        <f t="shared" si="7"/>
        <v>124</v>
      </c>
    </row>
    <row r="420" spans="1:17" x14ac:dyDescent="0.25">
      <c r="A420">
        <v>419</v>
      </c>
      <c r="B420">
        <v>226.302693</v>
      </c>
      <c r="C420" s="2">
        <v>1</v>
      </c>
      <c r="D420">
        <v>234.04136399999999</v>
      </c>
      <c r="E420" s="5">
        <v>2</v>
      </c>
      <c r="H420">
        <v>218.81364500000001</v>
      </c>
      <c r="I420" s="4">
        <v>4</v>
      </c>
      <c r="P420">
        <v>3</v>
      </c>
      <c r="Q420" t="str">
        <f t="shared" si="7"/>
        <v>124</v>
      </c>
    </row>
    <row r="421" spans="1:17" x14ac:dyDescent="0.25">
      <c r="A421">
        <v>420</v>
      </c>
      <c r="B421">
        <v>226.15930800000001</v>
      </c>
      <c r="C421" s="2">
        <v>1</v>
      </c>
      <c r="D421">
        <v>234.04136399999999</v>
      </c>
      <c r="E421" s="5">
        <v>2</v>
      </c>
      <c r="H421">
        <v>218.81364500000001</v>
      </c>
      <c r="I421" s="4">
        <v>4</v>
      </c>
      <c r="P421">
        <v>3</v>
      </c>
      <c r="Q421" t="str">
        <f t="shared" si="7"/>
        <v>124</v>
      </c>
    </row>
    <row r="422" spans="1:17" x14ac:dyDescent="0.25">
      <c r="A422">
        <v>421</v>
      </c>
      <c r="D422">
        <v>234.04136399999999</v>
      </c>
      <c r="E422" s="5">
        <v>2</v>
      </c>
      <c r="H422">
        <v>218.81364500000001</v>
      </c>
      <c r="I422" s="4">
        <v>4</v>
      </c>
      <c r="P422">
        <v>2</v>
      </c>
      <c r="Q422" t="str">
        <f t="shared" si="7"/>
        <v>24</v>
      </c>
    </row>
    <row r="423" spans="1:17" x14ac:dyDescent="0.25">
      <c r="A423">
        <v>422</v>
      </c>
      <c r="D423">
        <v>234.04136399999999</v>
      </c>
      <c r="E423" s="5">
        <v>2</v>
      </c>
      <c r="H423">
        <v>218.81364500000001</v>
      </c>
      <c r="I423" s="4">
        <v>4</v>
      </c>
      <c r="P423">
        <v>2</v>
      </c>
      <c r="Q423" t="str">
        <f t="shared" si="7"/>
        <v>24</v>
      </c>
    </row>
    <row r="424" spans="1:17" x14ac:dyDescent="0.25">
      <c r="A424">
        <v>423</v>
      </c>
      <c r="D424">
        <v>234.04136399999999</v>
      </c>
      <c r="E424" s="5">
        <v>2</v>
      </c>
      <c r="H424">
        <v>218.81364500000001</v>
      </c>
      <c r="I424" s="4">
        <v>4</v>
      </c>
      <c r="P424">
        <v>2</v>
      </c>
      <c r="Q424" t="str">
        <f t="shared" si="7"/>
        <v>24</v>
      </c>
    </row>
    <row r="425" spans="1:17" x14ac:dyDescent="0.25">
      <c r="A425">
        <v>424</v>
      </c>
      <c r="D425">
        <v>234.04136399999999</v>
      </c>
      <c r="E425" s="5">
        <v>2</v>
      </c>
      <c r="H425">
        <v>218.81364500000001</v>
      </c>
      <c r="I425" s="4">
        <v>4</v>
      </c>
      <c r="P425">
        <v>2</v>
      </c>
      <c r="Q425" t="str">
        <f t="shared" si="7"/>
        <v>24</v>
      </c>
    </row>
    <row r="426" spans="1:17" x14ac:dyDescent="0.25">
      <c r="A426">
        <v>425</v>
      </c>
      <c r="D426">
        <v>234.04136399999999</v>
      </c>
      <c r="E426" s="5">
        <v>2</v>
      </c>
      <c r="H426">
        <v>218.81364500000001</v>
      </c>
      <c r="I426" s="4">
        <v>4</v>
      </c>
      <c r="P426">
        <v>2</v>
      </c>
      <c r="Q426" t="str">
        <f t="shared" si="7"/>
        <v>24</v>
      </c>
    </row>
    <row r="427" spans="1:17" x14ac:dyDescent="0.25">
      <c r="A427">
        <v>426</v>
      </c>
      <c r="D427">
        <v>234.04136399999999</v>
      </c>
      <c r="E427" s="5">
        <v>2</v>
      </c>
      <c r="F427">
        <v>224.77811199999999</v>
      </c>
      <c r="G427" s="3">
        <v>3</v>
      </c>
      <c r="H427">
        <v>218.81364500000001</v>
      </c>
      <c r="I427" s="4">
        <v>4</v>
      </c>
      <c r="P427">
        <v>3</v>
      </c>
      <c r="Q427" t="str">
        <f t="shared" si="7"/>
        <v>234</v>
      </c>
    </row>
    <row r="428" spans="1:17" x14ac:dyDescent="0.25">
      <c r="A428">
        <v>427</v>
      </c>
      <c r="D428">
        <v>234.04136399999999</v>
      </c>
      <c r="E428" s="5">
        <v>2</v>
      </c>
      <c r="F428">
        <v>224.80485300000001</v>
      </c>
      <c r="G428" s="3">
        <v>3</v>
      </c>
      <c r="H428">
        <v>218.81364500000001</v>
      </c>
      <c r="I428" s="4">
        <v>4</v>
      </c>
      <c r="P428">
        <v>3</v>
      </c>
      <c r="Q428" t="str">
        <f t="shared" si="7"/>
        <v>234</v>
      </c>
    </row>
    <row r="429" spans="1:17" x14ac:dyDescent="0.25">
      <c r="A429">
        <v>428</v>
      </c>
      <c r="D429">
        <v>234.04136399999999</v>
      </c>
      <c r="E429" s="5">
        <v>2</v>
      </c>
      <c r="F429">
        <v>224.80485300000001</v>
      </c>
      <c r="G429" s="3">
        <v>3</v>
      </c>
      <c r="H429">
        <v>218.81364500000001</v>
      </c>
      <c r="I429" s="4">
        <v>4</v>
      </c>
      <c r="P429">
        <v>3</v>
      </c>
      <c r="Q429" t="str">
        <f t="shared" si="7"/>
        <v>234</v>
      </c>
    </row>
    <row r="430" spans="1:17" x14ac:dyDescent="0.25">
      <c r="A430">
        <v>429</v>
      </c>
      <c r="D430">
        <v>234.04136399999999</v>
      </c>
      <c r="E430" s="5">
        <v>2</v>
      </c>
      <c r="F430">
        <v>224.80485300000001</v>
      </c>
      <c r="G430" s="3">
        <v>3</v>
      </c>
      <c r="H430">
        <v>218.81364500000001</v>
      </c>
      <c r="I430" s="4">
        <v>4</v>
      </c>
      <c r="P430">
        <v>3</v>
      </c>
      <c r="Q430" t="str">
        <f t="shared" si="7"/>
        <v>234</v>
      </c>
    </row>
    <row r="431" spans="1:17" x14ac:dyDescent="0.25">
      <c r="A431">
        <v>430</v>
      </c>
      <c r="D431">
        <v>234.04136399999999</v>
      </c>
      <c r="E431" s="5">
        <v>2</v>
      </c>
      <c r="F431">
        <v>224.80485300000001</v>
      </c>
      <c r="G431" s="3">
        <v>3</v>
      </c>
      <c r="H431">
        <v>218.831008</v>
      </c>
      <c r="I431" s="4">
        <v>4</v>
      </c>
      <c r="P431">
        <v>3</v>
      </c>
      <c r="Q431" t="str">
        <f t="shared" si="7"/>
        <v>234</v>
      </c>
    </row>
    <row r="432" spans="1:17" x14ac:dyDescent="0.25">
      <c r="A432">
        <v>431</v>
      </c>
      <c r="D432">
        <v>234.04136399999999</v>
      </c>
      <c r="E432" s="5">
        <v>2</v>
      </c>
      <c r="F432">
        <v>224.80485300000001</v>
      </c>
      <c r="G432" s="3">
        <v>3</v>
      </c>
      <c r="P432">
        <v>2</v>
      </c>
      <c r="Q432" t="str">
        <f t="shared" si="7"/>
        <v>23</v>
      </c>
    </row>
    <row r="433" spans="1:17" x14ac:dyDescent="0.25">
      <c r="A433">
        <v>432</v>
      </c>
      <c r="D433">
        <v>234.04136399999999</v>
      </c>
      <c r="E433" s="5">
        <v>2</v>
      </c>
      <c r="F433">
        <v>224.80485300000001</v>
      </c>
      <c r="G433" s="3">
        <v>3</v>
      </c>
      <c r="P433">
        <v>2</v>
      </c>
      <c r="Q433" t="str">
        <f t="shared" si="7"/>
        <v>23</v>
      </c>
    </row>
    <row r="434" spans="1:17" x14ac:dyDescent="0.25">
      <c r="A434">
        <v>433</v>
      </c>
      <c r="D434">
        <v>234.04136399999999</v>
      </c>
      <c r="E434" s="5">
        <v>2</v>
      </c>
      <c r="F434">
        <v>224.80485300000001</v>
      </c>
      <c r="G434" s="3">
        <v>3</v>
      </c>
      <c r="P434">
        <v>2</v>
      </c>
      <c r="Q434" t="str">
        <f t="shared" si="7"/>
        <v>23</v>
      </c>
    </row>
    <row r="435" spans="1:17" x14ac:dyDescent="0.25">
      <c r="A435">
        <v>434</v>
      </c>
      <c r="D435">
        <v>234.04136399999999</v>
      </c>
      <c r="E435" s="5">
        <v>2</v>
      </c>
      <c r="F435">
        <v>224.80485300000001</v>
      </c>
      <c r="G435" s="3">
        <v>3</v>
      </c>
      <c r="P435">
        <v>2</v>
      </c>
      <c r="Q435" t="str">
        <f t="shared" si="7"/>
        <v>23</v>
      </c>
    </row>
    <row r="436" spans="1:17" x14ac:dyDescent="0.25">
      <c r="A436">
        <v>435</v>
      </c>
      <c r="D436">
        <v>234.04136399999999</v>
      </c>
      <c r="E436" s="5">
        <v>2</v>
      </c>
      <c r="F436">
        <v>224.80485300000001</v>
      </c>
      <c r="G436" s="3">
        <v>3</v>
      </c>
      <c r="P436">
        <v>2</v>
      </c>
      <c r="Q436" t="str">
        <f t="shared" si="7"/>
        <v>23</v>
      </c>
    </row>
    <row r="437" spans="1:17" x14ac:dyDescent="0.25">
      <c r="A437">
        <v>436</v>
      </c>
      <c r="B437">
        <v>242.348783</v>
      </c>
      <c r="C437" s="2">
        <v>1</v>
      </c>
      <c r="D437">
        <v>234.04136399999999</v>
      </c>
      <c r="E437" s="5">
        <v>2</v>
      </c>
      <c r="F437">
        <v>224.80485300000001</v>
      </c>
      <c r="G437" s="3">
        <v>3</v>
      </c>
      <c r="P437">
        <v>3</v>
      </c>
      <c r="Q437" t="str">
        <f t="shared" si="7"/>
        <v>123</v>
      </c>
    </row>
    <row r="438" spans="1:17" x14ac:dyDescent="0.25">
      <c r="A438">
        <v>437</v>
      </c>
      <c r="B438">
        <v>242.42905500000001</v>
      </c>
      <c r="C438" s="2">
        <v>1</v>
      </c>
      <c r="D438">
        <v>234.04136399999999</v>
      </c>
      <c r="E438" s="5">
        <v>2</v>
      </c>
      <c r="F438">
        <v>224.80485300000001</v>
      </c>
      <c r="G438" s="3">
        <v>3</v>
      </c>
      <c r="P438">
        <v>3</v>
      </c>
      <c r="Q438" t="str">
        <f t="shared" si="7"/>
        <v>123</v>
      </c>
    </row>
    <row r="439" spans="1:17" x14ac:dyDescent="0.25">
      <c r="A439">
        <v>438</v>
      </c>
      <c r="B439">
        <v>242.42905500000001</v>
      </c>
      <c r="C439" s="2">
        <v>1</v>
      </c>
      <c r="D439">
        <v>234.04136399999999</v>
      </c>
      <c r="E439" s="5">
        <v>2</v>
      </c>
      <c r="F439">
        <v>224.80485300000001</v>
      </c>
      <c r="G439" s="3">
        <v>3</v>
      </c>
      <c r="P439">
        <v>3</v>
      </c>
      <c r="Q439" t="str">
        <f t="shared" si="7"/>
        <v>123</v>
      </c>
    </row>
    <row r="440" spans="1:17" x14ac:dyDescent="0.25">
      <c r="A440">
        <v>439</v>
      </c>
      <c r="B440">
        <v>242.42905500000001</v>
      </c>
      <c r="C440" s="2">
        <v>1</v>
      </c>
      <c r="D440">
        <v>233.90735599999999</v>
      </c>
      <c r="E440" s="5">
        <v>2</v>
      </c>
      <c r="F440">
        <v>224.80485300000001</v>
      </c>
      <c r="G440" s="3">
        <v>3</v>
      </c>
      <c r="P440">
        <v>3</v>
      </c>
      <c r="Q440" t="str">
        <f t="shared" si="7"/>
        <v>123</v>
      </c>
    </row>
    <row r="441" spans="1:17" x14ac:dyDescent="0.25">
      <c r="A441">
        <v>440</v>
      </c>
      <c r="B441">
        <v>242.42905500000001</v>
      </c>
      <c r="C441" s="2">
        <v>1</v>
      </c>
      <c r="D441">
        <v>233.90735599999999</v>
      </c>
      <c r="E441" s="5">
        <v>2</v>
      </c>
      <c r="F441">
        <v>224.80485300000001</v>
      </c>
      <c r="G441" s="3">
        <v>3</v>
      </c>
      <c r="P441">
        <v>3</v>
      </c>
      <c r="Q441" t="str">
        <f t="shared" si="7"/>
        <v>123</v>
      </c>
    </row>
    <row r="442" spans="1:17" x14ac:dyDescent="0.25">
      <c r="A442">
        <v>441</v>
      </c>
      <c r="B442">
        <v>242.42905500000001</v>
      </c>
      <c r="C442" s="2">
        <v>1</v>
      </c>
      <c r="F442">
        <v>224.80485300000001</v>
      </c>
      <c r="G442" s="3">
        <v>3</v>
      </c>
      <c r="P442">
        <v>2</v>
      </c>
      <c r="Q442" t="str">
        <f t="shared" si="7"/>
        <v>13</v>
      </c>
    </row>
    <row r="443" spans="1:17" x14ac:dyDescent="0.25">
      <c r="A443">
        <v>442</v>
      </c>
      <c r="B443">
        <v>242.42905500000001</v>
      </c>
      <c r="C443" s="2">
        <v>1</v>
      </c>
      <c r="F443">
        <v>224.80485300000001</v>
      </c>
      <c r="G443" s="3">
        <v>3</v>
      </c>
      <c r="P443">
        <v>2</v>
      </c>
      <c r="Q443" t="str">
        <f t="shared" si="7"/>
        <v>13</v>
      </c>
    </row>
    <row r="444" spans="1:17" x14ac:dyDescent="0.25">
      <c r="A444">
        <v>443</v>
      </c>
      <c r="B444">
        <v>242.42905500000001</v>
      </c>
      <c r="C444" s="2">
        <v>1</v>
      </c>
      <c r="F444">
        <v>224.80485300000001</v>
      </c>
      <c r="G444" s="3">
        <v>3</v>
      </c>
      <c r="P444">
        <v>2</v>
      </c>
      <c r="Q444" t="str">
        <f t="shared" si="7"/>
        <v>13</v>
      </c>
    </row>
    <row r="445" spans="1:17" x14ac:dyDescent="0.25">
      <c r="A445">
        <v>444</v>
      </c>
      <c r="B445">
        <v>242.42905500000001</v>
      </c>
      <c r="C445" s="2">
        <v>1</v>
      </c>
      <c r="F445">
        <v>224.80485300000001</v>
      </c>
      <c r="G445" s="3">
        <v>3</v>
      </c>
      <c r="P445">
        <v>2</v>
      </c>
      <c r="Q445" t="str">
        <f t="shared" si="7"/>
        <v>13</v>
      </c>
    </row>
    <row r="446" spans="1:17" x14ac:dyDescent="0.25">
      <c r="A446">
        <v>445</v>
      </c>
      <c r="B446">
        <v>242.42905500000001</v>
      </c>
      <c r="C446" s="2">
        <v>1</v>
      </c>
      <c r="F446">
        <v>224.80485300000001</v>
      </c>
      <c r="G446" s="3">
        <v>3</v>
      </c>
      <c r="P446">
        <v>2</v>
      </c>
      <c r="Q446" t="str">
        <f t="shared" si="7"/>
        <v>13</v>
      </c>
    </row>
    <row r="447" spans="1:17" x14ac:dyDescent="0.25">
      <c r="A447">
        <v>446</v>
      </c>
      <c r="B447">
        <v>242.42905500000001</v>
      </c>
      <c r="C447" s="2">
        <v>1</v>
      </c>
      <c r="F447">
        <v>224.79114799999999</v>
      </c>
      <c r="G447" s="3">
        <v>3</v>
      </c>
      <c r="H447">
        <v>232.62312399999999</v>
      </c>
      <c r="I447" s="4">
        <v>4</v>
      </c>
      <c r="P447">
        <v>3</v>
      </c>
      <c r="Q447" t="str">
        <f t="shared" si="7"/>
        <v>134</v>
      </c>
    </row>
    <row r="448" spans="1:17" x14ac:dyDescent="0.25">
      <c r="A448">
        <v>447</v>
      </c>
      <c r="B448">
        <v>242.42905500000001</v>
      </c>
      <c r="C448" s="2">
        <v>1</v>
      </c>
      <c r="F448">
        <v>224.80485300000001</v>
      </c>
      <c r="G448" s="3">
        <v>3</v>
      </c>
      <c r="H448">
        <v>232.79319899999999</v>
      </c>
      <c r="I448" s="4">
        <v>4</v>
      </c>
      <c r="P448">
        <v>3</v>
      </c>
      <c r="Q448" t="str">
        <f t="shared" si="7"/>
        <v>134</v>
      </c>
    </row>
    <row r="449" spans="1:17" x14ac:dyDescent="0.25">
      <c r="A449">
        <v>448</v>
      </c>
      <c r="B449">
        <v>242.42905500000001</v>
      </c>
      <c r="C449" s="2">
        <v>1</v>
      </c>
      <c r="F449">
        <v>224.80485300000001</v>
      </c>
      <c r="G449" s="3">
        <v>3</v>
      </c>
      <c r="H449">
        <v>232.79319899999999</v>
      </c>
      <c r="I449" s="4">
        <v>4</v>
      </c>
      <c r="P449">
        <v>3</v>
      </c>
      <c r="Q449" t="str">
        <f t="shared" si="7"/>
        <v>134</v>
      </c>
    </row>
    <row r="450" spans="1:17" x14ac:dyDescent="0.25">
      <c r="A450">
        <v>449</v>
      </c>
      <c r="B450">
        <v>242.42905500000001</v>
      </c>
      <c r="C450" s="2">
        <v>1</v>
      </c>
      <c r="F450">
        <v>224.80485300000001</v>
      </c>
      <c r="G450" s="3">
        <v>3</v>
      </c>
      <c r="H450">
        <v>232.79319899999999</v>
      </c>
      <c r="I450" s="4">
        <v>4</v>
      </c>
      <c r="P450">
        <v>3</v>
      </c>
      <c r="Q450" t="str">
        <f t="shared" ref="Q450:Q513" si="8">CONCATENATE(C450,E450,G450,I450)</f>
        <v>134</v>
      </c>
    </row>
    <row r="451" spans="1:17" x14ac:dyDescent="0.25">
      <c r="A451">
        <v>450</v>
      </c>
      <c r="B451">
        <v>242.42905500000001</v>
      </c>
      <c r="C451" s="2">
        <v>1</v>
      </c>
      <c r="F451">
        <v>224.80485300000001</v>
      </c>
      <c r="G451" s="3">
        <v>3</v>
      </c>
      <c r="H451">
        <v>232.79319899999999</v>
      </c>
      <c r="I451" s="4">
        <v>4</v>
      </c>
      <c r="P451">
        <v>3</v>
      </c>
      <c r="Q451" t="str">
        <f t="shared" si="8"/>
        <v>134</v>
      </c>
    </row>
    <row r="452" spans="1:17" x14ac:dyDescent="0.25">
      <c r="A452">
        <v>451</v>
      </c>
      <c r="B452">
        <v>242.42905500000001</v>
      </c>
      <c r="C452" s="2">
        <v>1</v>
      </c>
      <c r="F452">
        <v>224.77811199999999</v>
      </c>
      <c r="G452" s="3">
        <v>3</v>
      </c>
      <c r="H452">
        <v>232.79319899999999</v>
      </c>
      <c r="I452" s="4">
        <v>4</v>
      </c>
      <c r="P452">
        <v>3</v>
      </c>
      <c r="Q452" t="str">
        <f t="shared" si="8"/>
        <v>134</v>
      </c>
    </row>
    <row r="453" spans="1:17" x14ac:dyDescent="0.25">
      <c r="A453">
        <v>452</v>
      </c>
      <c r="B453">
        <v>242.42905500000001</v>
      </c>
      <c r="C453" s="2">
        <v>1</v>
      </c>
      <c r="H453">
        <v>232.79319899999999</v>
      </c>
      <c r="I453" s="4">
        <v>4</v>
      </c>
      <c r="P453">
        <v>2</v>
      </c>
      <c r="Q453" t="str">
        <f t="shared" si="8"/>
        <v>14</v>
      </c>
    </row>
    <row r="454" spans="1:17" x14ac:dyDescent="0.25">
      <c r="A454">
        <v>453</v>
      </c>
      <c r="B454">
        <v>242.42905500000001</v>
      </c>
      <c r="C454" s="2">
        <v>1</v>
      </c>
      <c r="H454">
        <v>232.79319899999999</v>
      </c>
      <c r="I454" s="4">
        <v>4</v>
      </c>
      <c r="P454">
        <v>2</v>
      </c>
      <c r="Q454" t="str">
        <f t="shared" si="8"/>
        <v>14</v>
      </c>
    </row>
    <row r="455" spans="1:17" x14ac:dyDescent="0.25">
      <c r="A455">
        <v>454</v>
      </c>
      <c r="B455">
        <v>242.42905500000001</v>
      </c>
      <c r="C455" s="2">
        <v>1</v>
      </c>
      <c r="H455">
        <v>232.79319899999999</v>
      </c>
      <c r="I455" s="4">
        <v>4</v>
      </c>
      <c r="P455">
        <v>2</v>
      </c>
      <c r="Q455" t="str">
        <f t="shared" si="8"/>
        <v>14</v>
      </c>
    </row>
    <row r="456" spans="1:17" x14ac:dyDescent="0.25">
      <c r="A456">
        <v>455</v>
      </c>
      <c r="B456">
        <v>242.42905500000001</v>
      </c>
      <c r="C456" s="2">
        <v>1</v>
      </c>
      <c r="H456">
        <v>232.79319899999999</v>
      </c>
      <c r="I456" s="4">
        <v>4</v>
      </c>
      <c r="P456">
        <v>2</v>
      </c>
      <c r="Q456" t="str">
        <f t="shared" si="8"/>
        <v>14</v>
      </c>
    </row>
    <row r="457" spans="1:17" x14ac:dyDescent="0.25">
      <c r="A457">
        <v>456</v>
      </c>
      <c r="B457">
        <v>242.42905500000001</v>
      </c>
      <c r="C457" s="2">
        <v>1</v>
      </c>
      <c r="D457">
        <v>250.811385</v>
      </c>
      <c r="E457" s="5">
        <v>2</v>
      </c>
      <c r="H457">
        <v>232.79319899999999</v>
      </c>
      <c r="I457" s="4">
        <v>4</v>
      </c>
      <c r="P457">
        <v>3</v>
      </c>
      <c r="Q457" t="str">
        <f t="shared" si="8"/>
        <v>124</v>
      </c>
    </row>
    <row r="458" spans="1:17" x14ac:dyDescent="0.25">
      <c r="A458">
        <v>457</v>
      </c>
      <c r="B458">
        <v>242.42905500000001</v>
      </c>
      <c r="C458" s="2">
        <v>1</v>
      </c>
      <c r="D458">
        <v>250.81679800000001</v>
      </c>
      <c r="E458" s="5">
        <v>2</v>
      </c>
      <c r="H458">
        <v>232.79319899999999</v>
      </c>
      <c r="I458" s="4">
        <v>4</v>
      </c>
      <c r="P458">
        <v>3</v>
      </c>
      <c r="Q458" t="str">
        <f t="shared" si="8"/>
        <v>124</v>
      </c>
    </row>
    <row r="459" spans="1:17" x14ac:dyDescent="0.25">
      <c r="A459">
        <v>458</v>
      </c>
      <c r="B459">
        <v>242.42905500000001</v>
      </c>
      <c r="C459" s="2">
        <v>1</v>
      </c>
      <c r="D459">
        <v>250.81679800000001</v>
      </c>
      <c r="E459" s="5">
        <v>2</v>
      </c>
      <c r="H459">
        <v>232.79319899999999</v>
      </c>
      <c r="I459" s="4">
        <v>4</v>
      </c>
      <c r="P459">
        <v>3</v>
      </c>
      <c r="Q459" t="str">
        <f t="shared" si="8"/>
        <v>124</v>
      </c>
    </row>
    <row r="460" spans="1:17" x14ac:dyDescent="0.25">
      <c r="A460">
        <v>459</v>
      </c>
      <c r="B460">
        <v>242.42905500000001</v>
      </c>
      <c r="C460" s="2">
        <v>1</v>
      </c>
      <c r="D460">
        <v>250.81679800000001</v>
      </c>
      <c r="E460" s="5">
        <v>2</v>
      </c>
      <c r="H460">
        <v>232.79319899999999</v>
      </c>
      <c r="I460" s="4">
        <v>4</v>
      </c>
      <c r="P460">
        <v>3</v>
      </c>
      <c r="Q460" t="str">
        <f t="shared" si="8"/>
        <v>124</v>
      </c>
    </row>
    <row r="461" spans="1:17" x14ac:dyDescent="0.25">
      <c r="A461">
        <v>460</v>
      </c>
      <c r="B461">
        <v>242.348783</v>
      </c>
      <c r="C461" s="2">
        <v>1</v>
      </c>
      <c r="D461">
        <v>250.81679800000001</v>
      </c>
      <c r="E461" s="5">
        <v>2</v>
      </c>
      <c r="H461">
        <v>232.79319899999999</v>
      </c>
      <c r="I461" s="4">
        <v>4</v>
      </c>
      <c r="P461">
        <v>3</v>
      </c>
      <c r="Q461" t="str">
        <f t="shared" si="8"/>
        <v>124</v>
      </c>
    </row>
    <row r="462" spans="1:17" x14ac:dyDescent="0.25">
      <c r="A462">
        <v>461</v>
      </c>
      <c r="D462">
        <v>250.81679800000001</v>
      </c>
      <c r="E462" s="5">
        <v>2</v>
      </c>
      <c r="H462">
        <v>232.79319899999999</v>
      </c>
      <c r="I462" s="4">
        <v>4</v>
      </c>
      <c r="P462">
        <v>2</v>
      </c>
      <c r="Q462" t="str">
        <f t="shared" si="8"/>
        <v>24</v>
      </c>
    </row>
    <row r="463" spans="1:17" x14ac:dyDescent="0.25">
      <c r="A463">
        <v>462</v>
      </c>
      <c r="D463">
        <v>250.81679800000001</v>
      </c>
      <c r="E463" s="5">
        <v>2</v>
      </c>
      <c r="H463">
        <v>232.79319899999999</v>
      </c>
      <c r="I463" s="4">
        <v>4</v>
      </c>
      <c r="P463">
        <v>2</v>
      </c>
      <c r="Q463" t="str">
        <f t="shared" si="8"/>
        <v>24</v>
      </c>
    </row>
    <row r="464" spans="1:17" x14ac:dyDescent="0.25">
      <c r="A464">
        <v>463</v>
      </c>
      <c r="D464">
        <v>250.81679800000001</v>
      </c>
      <c r="E464" s="5">
        <v>2</v>
      </c>
      <c r="H464">
        <v>232.79319899999999</v>
      </c>
      <c r="I464" s="4">
        <v>4</v>
      </c>
      <c r="P464">
        <v>2</v>
      </c>
      <c r="Q464" t="str">
        <f t="shared" si="8"/>
        <v>24</v>
      </c>
    </row>
    <row r="465" spans="1:17" x14ac:dyDescent="0.25">
      <c r="A465">
        <v>464</v>
      </c>
      <c r="D465">
        <v>250.81679800000001</v>
      </c>
      <c r="E465" s="5">
        <v>2</v>
      </c>
      <c r="H465">
        <v>232.79319899999999</v>
      </c>
      <c r="I465" s="4">
        <v>4</v>
      </c>
      <c r="P465">
        <v>2</v>
      </c>
      <c r="Q465" t="str">
        <f t="shared" si="8"/>
        <v>24</v>
      </c>
    </row>
    <row r="466" spans="1:17" x14ac:dyDescent="0.25">
      <c r="A466">
        <v>465</v>
      </c>
      <c r="D466">
        <v>250.81679800000001</v>
      </c>
      <c r="E466" s="5">
        <v>2</v>
      </c>
      <c r="F466">
        <v>239.94931299999999</v>
      </c>
      <c r="G466" s="3">
        <v>3</v>
      </c>
      <c r="H466">
        <v>232.79319899999999</v>
      </c>
      <c r="I466" s="4">
        <v>4</v>
      </c>
      <c r="P466">
        <v>3</v>
      </c>
      <c r="Q466" t="str">
        <f t="shared" si="8"/>
        <v>234</v>
      </c>
    </row>
    <row r="467" spans="1:17" x14ac:dyDescent="0.25">
      <c r="A467">
        <v>466</v>
      </c>
      <c r="D467">
        <v>250.81679800000001</v>
      </c>
      <c r="E467" s="5">
        <v>2</v>
      </c>
      <c r="F467">
        <v>240.03257099999999</v>
      </c>
      <c r="G467" s="3">
        <v>3</v>
      </c>
      <c r="H467">
        <v>232.79319899999999</v>
      </c>
      <c r="I467" s="4">
        <v>4</v>
      </c>
      <c r="P467">
        <v>3</v>
      </c>
      <c r="Q467" t="str">
        <f t="shared" si="8"/>
        <v>234</v>
      </c>
    </row>
    <row r="468" spans="1:17" x14ac:dyDescent="0.25">
      <c r="A468">
        <v>467</v>
      </c>
      <c r="D468">
        <v>250.81679800000001</v>
      </c>
      <c r="E468" s="5">
        <v>2</v>
      </c>
      <c r="F468">
        <v>240.03257099999999</v>
      </c>
      <c r="G468" s="3">
        <v>3</v>
      </c>
      <c r="H468">
        <v>232.79319899999999</v>
      </c>
      <c r="I468" s="4">
        <v>4</v>
      </c>
      <c r="P468">
        <v>3</v>
      </c>
      <c r="Q468" t="str">
        <f t="shared" si="8"/>
        <v>234</v>
      </c>
    </row>
    <row r="469" spans="1:17" x14ac:dyDescent="0.25">
      <c r="A469">
        <v>468</v>
      </c>
      <c r="D469">
        <v>250.81679800000001</v>
      </c>
      <c r="E469" s="5">
        <v>2</v>
      </c>
      <c r="F469">
        <v>240.03257099999999</v>
      </c>
      <c r="G469" s="3">
        <v>3</v>
      </c>
      <c r="H469">
        <v>232.79319899999999</v>
      </c>
      <c r="I469" s="4">
        <v>4</v>
      </c>
      <c r="P469">
        <v>3</v>
      </c>
      <c r="Q469" t="str">
        <f t="shared" si="8"/>
        <v>234</v>
      </c>
    </row>
    <row r="470" spans="1:17" x14ac:dyDescent="0.25">
      <c r="A470">
        <v>469</v>
      </c>
      <c r="D470">
        <v>250.81679800000001</v>
      </c>
      <c r="E470" s="5">
        <v>2</v>
      </c>
      <c r="F470">
        <v>240.03257099999999</v>
      </c>
      <c r="G470" s="3">
        <v>3</v>
      </c>
      <c r="H470">
        <v>232.791394</v>
      </c>
      <c r="I470" s="4">
        <v>4</v>
      </c>
      <c r="P470">
        <v>3</v>
      </c>
      <c r="Q470" t="str">
        <f t="shared" si="8"/>
        <v>234</v>
      </c>
    </row>
    <row r="471" spans="1:17" x14ac:dyDescent="0.25">
      <c r="A471">
        <v>470</v>
      </c>
      <c r="D471">
        <v>250.81679800000001</v>
      </c>
      <c r="E471" s="5">
        <v>2</v>
      </c>
      <c r="F471">
        <v>240.03257099999999</v>
      </c>
      <c r="G471" s="3">
        <v>3</v>
      </c>
      <c r="H471">
        <v>232.62312399999999</v>
      </c>
      <c r="I471" s="4">
        <v>4</v>
      </c>
      <c r="P471">
        <v>3</v>
      </c>
      <c r="Q471" t="str">
        <f t="shared" si="8"/>
        <v>234</v>
      </c>
    </row>
    <row r="472" spans="1:17" x14ac:dyDescent="0.25">
      <c r="A472">
        <v>471</v>
      </c>
      <c r="D472">
        <v>250.81679800000001</v>
      </c>
      <c r="E472" s="5">
        <v>2</v>
      </c>
      <c r="F472">
        <v>240.03257099999999</v>
      </c>
      <c r="G472" s="3">
        <v>3</v>
      </c>
      <c r="P472">
        <v>2</v>
      </c>
      <c r="Q472" t="str">
        <f t="shared" si="8"/>
        <v>23</v>
      </c>
    </row>
    <row r="473" spans="1:17" x14ac:dyDescent="0.25">
      <c r="A473">
        <v>472</v>
      </c>
      <c r="D473">
        <v>250.81679800000001</v>
      </c>
      <c r="E473" s="5">
        <v>2</v>
      </c>
      <c r="F473">
        <v>240.03257099999999</v>
      </c>
      <c r="G473" s="3">
        <v>3</v>
      </c>
      <c r="P473">
        <v>2</v>
      </c>
      <c r="Q473" t="str">
        <f t="shared" si="8"/>
        <v>23</v>
      </c>
    </row>
    <row r="474" spans="1:17" x14ac:dyDescent="0.25">
      <c r="A474">
        <v>473</v>
      </c>
      <c r="D474">
        <v>250.81679800000001</v>
      </c>
      <c r="E474" s="5">
        <v>2</v>
      </c>
      <c r="F474">
        <v>240.03257099999999</v>
      </c>
      <c r="G474" s="3">
        <v>3</v>
      </c>
      <c r="P474">
        <v>2</v>
      </c>
      <c r="Q474" t="str">
        <f t="shared" si="8"/>
        <v>23</v>
      </c>
    </row>
    <row r="475" spans="1:17" x14ac:dyDescent="0.25">
      <c r="A475">
        <v>474</v>
      </c>
      <c r="B475">
        <v>258.68267400000002</v>
      </c>
      <c r="C475" s="2">
        <v>1</v>
      </c>
      <c r="D475">
        <v>250.81679800000001</v>
      </c>
      <c r="E475" s="5">
        <v>2</v>
      </c>
      <c r="F475">
        <v>240.03257099999999</v>
      </c>
      <c r="G475" s="3">
        <v>3</v>
      </c>
      <c r="P475">
        <v>3</v>
      </c>
      <c r="Q475" t="str">
        <f t="shared" si="8"/>
        <v>123</v>
      </c>
    </row>
    <row r="476" spans="1:17" x14ac:dyDescent="0.25">
      <c r="A476">
        <v>475</v>
      </c>
      <c r="B476">
        <v>258.85501399999998</v>
      </c>
      <c r="C476" s="2">
        <v>1</v>
      </c>
      <c r="D476">
        <v>250.81679800000001</v>
      </c>
      <c r="E476" s="5">
        <v>2</v>
      </c>
      <c r="F476">
        <v>240.03257099999999</v>
      </c>
      <c r="G476" s="3">
        <v>3</v>
      </c>
      <c r="P476">
        <v>3</v>
      </c>
      <c r="Q476" t="str">
        <f t="shared" si="8"/>
        <v>123</v>
      </c>
    </row>
    <row r="477" spans="1:17" x14ac:dyDescent="0.25">
      <c r="A477">
        <v>476</v>
      </c>
      <c r="B477">
        <v>258.85501399999998</v>
      </c>
      <c r="C477" s="2">
        <v>1</v>
      </c>
      <c r="D477">
        <v>250.81679800000001</v>
      </c>
      <c r="E477" s="5">
        <v>2</v>
      </c>
      <c r="F477">
        <v>240.03257099999999</v>
      </c>
      <c r="G477" s="3">
        <v>3</v>
      </c>
      <c r="P477">
        <v>3</v>
      </c>
      <c r="Q477" t="str">
        <f t="shared" si="8"/>
        <v>123</v>
      </c>
    </row>
    <row r="478" spans="1:17" x14ac:dyDescent="0.25">
      <c r="A478">
        <v>477</v>
      </c>
      <c r="B478">
        <v>258.85501399999998</v>
      </c>
      <c r="C478" s="2">
        <v>1</v>
      </c>
      <c r="D478">
        <v>250.81679800000001</v>
      </c>
      <c r="E478" s="5">
        <v>2</v>
      </c>
      <c r="F478">
        <v>240.03257099999999</v>
      </c>
      <c r="G478" s="3">
        <v>3</v>
      </c>
      <c r="P478">
        <v>3</v>
      </c>
      <c r="Q478" t="str">
        <f t="shared" si="8"/>
        <v>123</v>
      </c>
    </row>
    <row r="479" spans="1:17" x14ac:dyDescent="0.25">
      <c r="A479">
        <v>478</v>
      </c>
      <c r="B479">
        <v>258.85501399999998</v>
      </c>
      <c r="C479" s="2">
        <v>1</v>
      </c>
      <c r="D479">
        <v>250.81679800000001</v>
      </c>
      <c r="E479" s="5">
        <v>2</v>
      </c>
      <c r="F479">
        <v>240.03257099999999</v>
      </c>
      <c r="G479" s="3">
        <v>3</v>
      </c>
      <c r="P479">
        <v>3</v>
      </c>
      <c r="Q479" t="str">
        <f t="shared" si="8"/>
        <v>123</v>
      </c>
    </row>
    <row r="480" spans="1:17" x14ac:dyDescent="0.25">
      <c r="A480">
        <v>479</v>
      </c>
      <c r="B480">
        <v>258.85501399999998</v>
      </c>
      <c r="C480" s="2">
        <v>1</v>
      </c>
      <c r="D480">
        <v>250.81679800000001</v>
      </c>
      <c r="E480" s="5">
        <v>2</v>
      </c>
      <c r="F480">
        <v>240.03257099999999</v>
      </c>
      <c r="G480" s="3">
        <v>3</v>
      </c>
      <c r="P480">
        <v>3</v>
      </c>
      <c r="Q480" t="str">
        <f t="shared" si="8"/>
        <v>123</v>
      </c>
    </row>
    <row r="481" spans="1:17" x14ac:dyDescent="0.25">
      <c r="A481">
        <v>480</v>
      </c>
      <c r="B481">
        <v>258.85501399999998</v>
      </c>
      <c r="C481" s="2">
        <v>1</v>
      </c>
      <c r="D481">
        <v>250.811385</v>
      </c>
      <c r="E481" s="5">
        <v>2</v>
      </c>
      <c r="F481">
        <v>240.03257099999999</v>
      </c>
      <c r="G481" s="3">
        <v>3</v>
      </c>
      <c r="P481">
        <v>3</v>
      </c>
      <c r="Q481" t="str">
        <f t="shared" si="8"/>
        <v>123</v>
      </c>
    </row>
    <row r="482" spans="1:17" x14ac:dyDescent="0.25">
      <c r="A482">
        <v>481</v>
      </c>
      <c r="B482">
        <v>258.85501399999998</v>
      </c>
      <c r="C482" s="2">
        <v>1</v>
      </c>
      <c r="F482">
        <v>240.03257099999999</v>
      </c>
      <c r="G482" s="3">
        <v>3</v>
      </c>
      <c r="P482">
        <v>2</v>
      </c>
      <c r="Q482" t="str">
        <f t="shared" si="8"/>
        <v>13</v>
      </c>
    </row>
    <row r="483" spans="1:17" x14ac:dyDescent="0.25">
      <c r="A483">
        <v>482</v>
      </c>
      <c r="B483">
        <v>258.85501399999998</v>
      </c>
      <c r="C483" s="2">
        <v>1</v>
      </c>
      <c r="F483">
        <v>240.03257099999999</v>
      </c>
      <c r="G483" s="3">
        <v>3</v>
      </c>
      <c r="P483">
        <v>2</v>
      </c>
      <c r="Q483" t="str">
        <f t="shared" si="8"/>
        <v>13</v>
      </c>
    </row>
    <row r="484" spans="1:17" x14ac:dyDescent="0.25">
      <c r="A484">
        <v>483</v>
      </c>
      <c r="B484">
        <v>258.85501399999998</v>
      </c>
      <c r="C484" s="2">
        <v>1</v>
      </c>
      <c r="F484">
        <v>240.03257099999999</v>
      </c>
      <c r="G484" s="3">
        <v>3</v>
      </c>
      <c r="P484">
        <v>2</v>
      </c>
      <c r="Q484" t="str">
        <f t="shared" si="8"/>
        <v>13</v>
      </c>
    </row>
    <row r="485" spans="1:17" x14ac:dyDescent="0.25">
      <c r="A485">
        <v>484</v>
      </c>
      <c r="B485">
        <v>258.85501399999998</v>
      </c>
      <c r="C485" s="2">
        <v>1</v>
      </c>
      <c r="F485">
        <v>240.03257099999999</v>
      </c>
      <c r="G485" s="3">
        <v>3</v>
      </c>
      <c r="P485">
        <v>2</v>
      </c>
      <c r="Q485" t="str">
        <f t="shared" si="8"/>
        <v>13</v>
      </c>
    </row>
    <row r="486" spans="1:17" x14ac:dyDescent="0.25">
      <c r="A486">
        <v>485</v>
      </c>
      <c r="B486">
        <v>258.85501399999998</v>
      </c>
      <c r="C486" s="2">
        <v>1</v>
      </c>
      <c r="F486">
        <v>240.03257099999999</v>
      </c>
      <c r="G486" s="3">
        <v>3</v>
      </c>
      <c r="P486">
        <v>2</v>
      </c>
      <c r="Q486" t="str">
        <f t="shared" si="8"/>
        <v>13</v>
      </c>
    </row>
    <row r="487" spans="1:17" x14ac:dyDescent="0.25">
      <c r="A487">
        <v>486</v>
      </c>
      <c r="B487">
        <v>258.85501399999998</v>
      </c>
      <c r="C487" s="2">
        <v>1</v>
      </c>
      <c r="F487">
        <v>240.03257099999999</v>
      </c>
      <c r="G487" s="3">
        <v>3</v>
      </c>
      <c r="H487">
        <v>248.59342900000001</v>
      </c>
      <c r="I487" s="4">
        <v>4</v>
      </c>
      <c r="P487">
        <v>3</v>
      </c>
      <c r="Q487" t="str">
        <f t="shared" si="8"/>
        <v>134</v>
      </c>
    </row>
    <row r="488" spans="1:17" x14ac:dyDescent="0.25">
      <c r="A488">
        <v>487</v>
      </c>
      <c r="B488">
        <v>258.85501399999998</v>
      </c>
      <c r="C488" s="2">
        <v>1</v>
      </c>
      <c r="F488">
        <v>240.03257099999999</v>
      </c>
      <c r="G488" s="3">
        <v>3</v>
      </c>
      <c r="H488">
        <v>248.76978600000001</v>
      </c>
      <c r="I488" s="4">
        <v>4</v>
      </c>
      <c r="P488">
        <v>3</v>
      </c>
      <c r="Q488" t="str">
        <f t="shared" si="8"/>
        <v>134</v>
      </c>
    </row>
    <row r="489" spans="1:17" x14ac:dyDescent="0.25">
      <c r="A489">
        <v>488</v>
      </c>
      <c r="B489">
        <v>258.85501399999998</v>
      </c>
      <c r="C489" s="2">
        <v>1</v>
      </c>
      <c r="F489">
        <v>240.03257099999999</v>
      </c>
      <c r="G489" s="3">
        <v>3</v>
      </c>
      <c r="H489">
        <v>248.76978600000001</v>
      </c>
      <c r="I489" s="4">
        <v>4</v>
      </c>
      <c r="P489">
        <v>3</v>
      </c>
      <c r="Q489" t="str">
        <f t="shared" si="8"/>
        <v>134</v>
      </c>
    </row>
    <row r="490" spans="1:17" x14ac:dyDescent="0.25">
      <c r="A490">
        <v>489</v>
      </c>
      <c r="B490">
        <v>258.85501399999998</v>
      </c>
      <c r="C490" s="2">
        <v>1</v>
      </c>
      <c r="F490">
        <v>240.03257099999999</v>
      </c>
      <c r="G490" s="3">
        <v>3</v>
      </c>
      <c r="H490">
        <v>248.76978600000001</v>
      </c>
      <c r="I490" s="4">
        <v>4</v>
      </c>
      <c r="P490">
        <v>3</v>
      </c>
      <c r="Q490" t="str">
        <f t="shared" si="8"/>
        <v>134</v>
      </c>
    </row>
    <row r="491" spans="1:17" x14ac:dyDescent="0.25">
      <c r="A491">
        <v>490</v>
      </c>
      <c r="B491">
        <v>258.85501399999998</v>
      </c>
      <c r="C491" s="2">
        <v>1</v>
      </c>
      <c r="F491">
        <v>239.94931299999999</v>
      </c>
      <c r="G491" s="3">
        <v>3</v>
      </c>
      <c r="H491">
        <v>248.76978600000001</v>
      </c>
      <c r="I491" s="4">
        <v>4</v>
      </c>
      <c r="P491">
        <v>3</v>
      </c>
      <c r="Q491" t="str">
        <f t="shared" si="8"/>
        <v>134</v>
      </c>
    </row>
    <row r="492" spans="1:17" x14ac:dyDescent="0.25">
      <c r="A492">
        <v>491</v>
      </c>
      <c r="B492">
        <v>258.85501399999998</v>
      </c>
      <c r="C492" s="2">
        <v>1</v>
      </c>
      <c r="H492">
        <v>248.76978600000001</v>
      </c>
      <c r="I492" s="4">
        <v>4</v>
      </c>
      <c r="P492">
        <v>2</v>
      </c>
      <c r="Q492" t="str">
        <f t="shared" si="8"/>
        <v>14</v>
      </c>
    </row>
    <row r="493" spans="1:17" x14ac:dyDescent="0.25">
      <c r="A493">
        <v>492</v>
      </c>
      <c r="B493">
        <v>258.85501399999998</v>
      </c>
      <c r="C493" s="2">
        <v>1</v>
      </c>
      <c r="H493">
        <v>248.76978600000001</v>
      </c>
      <c r="I493" s="4">
        <v>4</v>
      </c>
      <c r="P493">
        <v>2</v>
      </c>
      <c r="Q493" t="str">
        <f t="shared" si="8"/>
        <v>14</v>
      </c>
    </row>
    <row r="494" spans="1:17" x14ac:dyDescent="0.25">
      <c r="A494">
        <v>493</v>
      </c>
      <c r="B494">
        <v>258.85501399999998</v>
      </c>
      <c r="C494" s="2">
        <v>1</v>
      </c>
      <c r="H494">
        <v>248.76978600000001</v>
      </c>
      <c r="I494" s="4">
        <v>4</v>
      </c>
      <c r="P494">
        <v>2</v>
      </c>
      <c r="Q494" t="str">
        <f t="shared" si="8"/>
        <v>14</v>
      </c>
    </row>
    <row r="495" spans="1:17" x14ac:dyDescent="0.25">
      <c r="A495">
        <v>494</v>
      </c>
      <c r="B495">
        <v>258.85501399999998</v>
      </c>
      <c r="C495" s="2">
        <v>1</v>
      </c>
      <c r="D495">
        <v>265.983203</v>
      </c>
      <c r="E495" s="5">
        <v>2</v>
      </c>
      <c r="H495">
        <v>248.76978600000001</v>
      </c>
      <c r="I495" s="4">
        <v>4</v>
      </c>
      <c r="P495">
        <v>3</v>
      </c>
      <c r="Q495" t="str">
        <f t="shared" si="8"/>
        <v>124</v>
      </c>
    </row>
    <row r="496" spans="1:17" x14ac:dyDescent="0.25">
      <c r="A496">
        <v>495</v>
      </c>
      <c r="B496">
        <v>258.85501399999998</v>
      </c>
      <c r="C496" s="2">
        <v>1</v>
      </c>
      <c r="D496">
        <v>265.99453699999998</v>
      </c>
      <c r="E496" s="5">
        <v>2</v>
      </c>
      <c r="H496">
        <v>248.76978600000001</v>
      </c>
      <c r="I496" s="4">
        <v>4</v>
      </c>
      <c r="P496">
        <v>3</v>
      </c>
      <c r="Q496" t="str">
        <f t="shared" si="8"/>
        <v>124</v>
      </c>
    </row>
    <row r="497" spans="1:17" x14ac:dyDescent="0.25">
      <c r="A497">
        <v>496</v>
      </c>
      <c r="B497">
        <v>258.85501399999998</v>
      </c>
      <c r="C497" s="2">
        <v>1</v>
      </c>
      <c r="D497">
        <v>265.99453699999998</v>
      </c>
      <c r="E497" s="5">
        <v>2</v>
      </c>
      <c r="H497">
        <v>248.76978600000001</v>
      </c>
      <c r="I497" s="4">
        <v>4</v>
      </c>
      <c r="P497">
        <v>3</v>
      </c>
      <c r="Q497" t="str">
        <f t="shared" si="8"/>
        <v>124</v>
      </c>
    </row>
    <row r="498" spans="1:17" x14ac:dyDescent="0.25">
      <c r="A498">
        <v>497</v>
      </c>
      <c r="B498">
        <v>258.85501399999998</v>
      </c>
      <c r="C498" s="2">
        <v>1</v>
      </c>
      <c r="D498">
        <v>265.99453699999998</v>
      </c>
      <c r="E498" s="5">
        <v>2</v>
      </c>
      <c r="H498">
        <v>248.76978600000001</v>
      </c>
      <c r="I498" s="4">
        <v>4</v>
      </c>
      <c r="P498">
        <v>3</v>
      </c>
      <c r="Q498" t="str">
        <f t="shared" si="8"/>
        <v>124</v>
      </c>
    </row>
    <row r="499" spans="1:17" x14ac:dyDescent="0.25">
      <c r="A499">
        <v>498</v>
      </c>
      <c r="B499">
        <v>258.68267400000002</v>
      </c>
      <c r="C499" s="2">
        <v>1</v>
      </c>
      <c r="D499">
        <v>265.99453699999998</v>
      </c>
      <c r="E499" s="5">
        <v>2</v>
      </c>
      <c r="H499">
        <v>248.76978600000001</v>
      </c>
      <c r="I499" s="4">
        <v>4</v>
      </c>
      <c r="P499">
        <v>3</v>
      </c>
      <c r="Q499" t="str">
        <f t="shared" si="8"/>
        <v>124</v>
      </c>
    </row>
    <row r="500" spans="1:17" x14ac:dyDescent="0.25">
      <c r="A500">
        <v>499</v>
      </c>
      <c r="B500">
        <v>258.68267400000002</v>
      </c>
      <c r="C500" s="2">
        <v>1</v>
      </c>
      <c r="D500">
        <v>265.99453699999998</v>
      </c>
      <c r="E500" s="5">
        <v>2</v>
      </c>
      <c r="H500">
        <v>248.76978600000001</v>
      </c>
      <c r="I500" s="4">
        <v>4</v>
      </c>
      <c r="P500">
        <v>3</v>
      </c>
      <c r="Q500" t="str">
        <f t="shared" si="8"/>
        <v>124</v>
      </c>
    </row>
    <row r="501" spans="1:17" x14ac:dyDescent="0.25">
      <c r="A501">
        <v>500</v>
      </c>
      <c r="D501">
        <v>265.99453699999998</v>
      </c>
      <c r="E501" s="5">
        <v>2</v>
      </c>
      <c r="H501">
        <v>248.76978600000001</v>
      </c>
      <c r="I501" s="4">
        <v>4</v>
      </c>
      <c r="P501">
        <v>2</v>
      </c>
      <c r="Q501" t="str">
        <f t="shared" si="8"/>
        <v>24</v>
      </c>
    </row>
    <row r="502" spans="1:17" x14ac:dyDescent="0.25">
      <c r="A502">
        <v>501</v>
      </c>
      <c r="D502">
        <v>265.99453699999998</v>
      </c>
      <c r="E502" s="5">
        <v>2</v>
      </c>
      <c r="H502">
        <v>248.76978600000001</v>
      </c>
      <c r="I502" s="4">
        <v>4</v>
      </c>
      <c r="P502">
        <v>2</v>
      </c>
      <c r="Q502" t="str">
        <f t="shared" si="8"/>
        <v>24</v>
      </c>
    </row>
    <row r="503" spans="1:17" x14ac:dyDescent="0.25">
      <c r="A503">
        <v>502</v>
      </c>
      <c r="D503">
        <v>265.99453699999998</v>
      </c>
      <c r="E503" s="5">
        <v>2</v>
      </c>
      <c r="H503">
        <v>248.76978600000001</v>
      </c>
      <c r="I503" s="4">
        <v>4</v>
      </c>
      <c r="P503">
        <v>2</v>
      </c>
      <c r="Q503" t="str">
        <f t="shared" si="8"/>
        <v>24</v>
      </c>
    </row>
    <row r="504" spans="1:17" x14ac:dyDescent="0.25">
      <c r="A504">
        <v>503</v>
      </c>
      <c r="D504">
        <v>265.99453699999998</v>
      </c>
      <c r="E504" s="5">
        <v>2</v>
      </c>
      <c r="H504">
        <v>248.76978600000001</v>
      </c>
      <c r="I504" s="4">
        <v>4</v>
      </c>
      <c r="P504">
        <v>2</v>
      </c>
      <c r="Q504" t="str">
        <f t="shared" si="8"/>
        <v>24</v>
      </c>
    </row>
    <row r="505" spans="1:17" x14ac:dyDescent="0.25">
      <c r="A505">
        <v>504</v>
      </c>
      <c r="D505">
        <v>265.99453699999998</v>
      </c>
      <c r="E505" s="5">
        <v>2</v>
      </c>
      <c r="F505">
        <v>256.36924299999998</v>
      </c>
      <c r="G505" s="3">
        <v>3</v>
      </c>
      <c r="H505">
        <v>248.76978600000001</v>
      </c>
      <c r="I505" s="4">
        <v>4</v>
      </c>
      <c r="P505">
        <v>3</v>
      </c>
      <c r="Q505" t="str">
        <f t="shared" si="8"/>
        <v>234</v>
      </c>
    </row>
    <row r="506" spans="1:17" x14ac:dyDescent="0.25">
      <c r="A506">
        <v>505</v>
      </c>
      <c r="D506">
        <v>265.99453699999998</v>
      </c>
      <c r="E506" s="5">
        <v>2</v>
      </c>
      <c r="F506">
        <v>256.50845600000002</v>
      </c>
      <c r="G506" s="3">
        <v>3</v>
      </c>
      <c r="H506">
        <v>248.76978600000001</v>
      </c>
      <c r="I506" s="4">
        <v>4</v>
      </c>
      <c r="P506">
        <v>3</v>
      </c>
      <c r="Q506" t="str">
        <f t="shared" si="8"/>
        <v>234</v>
      </c>
    </row>
    <row r="507" spans="1:17" x14ac:dyDescent="0.25">
      <c r="A507">
        <v>506</v>
      </c>
      <c r="D507">
        <v>265.99453699999998</v>
      </c>
      <c r="E507" s="5">
        <v>2</v>
      </c>
      <c r="F507">
        <v>256.50845600000002</v>
      </c>
      <c r="G507" s="3">
        <v>3</v>
      </c>
      <c r="H507">
        <v>248.76978600000001</v>
      </c>
      <c r="I507" s="4">
        <v>4</v>
      </c>
      <c r="P507">
        <v>3</v>
      </c>
      <c r="Q507" t="str">
        <f t="shared" si="8"/>
        <v>234</v>
      </c>
    </row>
    <row r="508" spans="1:17" x14ac:dyDescent="0.25">
      <c r="A508">
        <v>507</v>
      </c>
      <c r="D508">
        <v>265.99453699999998</v>
      </c>
      <c r="E508" s="5">
        <v>2</v>
      </c>
      <c r="F508">
        <v>256.50845600000002</v>
      </c>
      <c r="G508" s="3">
        <v>3</v>
      </c>
      <c r="H508">
        <v>248.76978600000001</v>
      </c>
      <c r="I508" s="4">
        <v>4</v>
      </c>
      <c r="P508">
        <v>3</v>
      </c>
      <c r="Q508" t="str">
        <f t="shared" si="8"/>
        <v>234</v>
      </c>
    </row>
    <row r="509" spans="1:17" x14ac:dyDescent="0.25">
      <c r="A509">
        <v>508</v>
      </c>
      <c r="D509">
        <v>265.99453699999998</v>
      </c>
      <c r="E509" s="5">
        <v>2</v>
      </c>
      <c r="F509">
        <v>256.50845600000002</v>
      </c>
      <c r="G509" s="3">
        <v>3</v>
      </c>
      <c r="H509">
        <v>248.752837</v>
      </c>
      <c r="I509" s="4">
        <v>4</v>
      </c>
      <c r="P509">
        <v>3</v>
      </c>
      <c r="Q509" t="str">
        <f t="shared" si="8"/>
        <v>234</v>
      </c>
    </row>
    <row r="510" spans="1:17" x14ac:dyDescent="0.25">
      <c r="A510">
        <v>509</v>
      </c>
      <c r="D510">
        <v>265.99453699999998</v>
      </c>
      <c r="E510" s="5">
        <v>2</v>
      </c>
      <c r="F510">
        <v>256.50845600000002</v>
      </c>
      <c r="G510" s="3">
        <v>3</v>
      </c>
      <c r="H510">
        <v>248.752837</v>
      </c>
      <c r="I510" s="4">
        <v>4</v>
      </c>
      <c r="P510">
        <v>3</v>
      </c>
      <c r="Q510" t="str">
        <f t="shared" si="8"/>
        <v>234</v>
      </c>
    </row>
    <row r="511" spans="1:17" x14ac:dyDescent="0.25">
      <c r="A511">
        <v>510</v>
      </c>
      <c r="D511">
        <v>265.99453699999998</v>
      </c>
      <c r="E511" s="5">
        <v>2</v>
      </c>
      <c r="F511">
        <v>256.50845600000002</v>
      </c>
      <c r="G511" s="3">
        <v>3</v>
      </c>
      <c r="H511">
        <v>248.752837</v>
      </c>
      <c r="I511" s="4">
        <v>4</v>
      </c>
      <c r="P511">
        <v>3</v>
      </c>
      <c r="Q511" t="str">
        <f t="shared" si="8"/>
        <v>234</v>
      </c>
    </row>
    <row r="512" spans="1:17" x14ac:dyDescent="0.25">
      <c r="A512">
        <v>511</v>
      </c>
      <c r="D512">
        <v>265.99453699999998</v>
      </c>
      <c r="E512" s="5">
        <v>2</v>
      </c>
      <c r="F512">
        <v>256.50845600000002</v>
      </c>
      <c r="G512" s="3">
        <v>3</v>
      </c>
      <c r="H512">
        <v>248.752837</v>
      </c>
      <c r="I512" s="4">
        <v>4</v>
      </c>
      <c r="P512">
        <v>3</v>
      </c>
      <c r="Q512" t="str">
        <f t="shared" si="8"/>
        <v>234</v>
      </c>
    </row>
    <row r="513" spans="1:17" x14ac:dyDescent="0.25">
      <c r="A513">
        <v>512</v>
      </c>
      <c r="B513">
        <v>272.08596</v>
      </c>
      <c r="C513" s="2">
        <v>1</v>
      </c>
      <c r="D513">
        <v>265.99453699999998</v>
      </c>
      <c r="E513" s="5">
        <v>2</v>
      </c>
      <c r="F513">
        <v>256.50845600000002</v>
      </c>
      <c r="G513" s="3">
        <v>3</v>
      </c>
      <c r="H513">
        <v>248.59342900000001</v>
      </c>
      <c r="I513" s="4">
        <v>4</v>
      </c>
      <c r="P513">
        <v>4</v>
      </c>
      <c r="Q513" t="str">
        <f t="shared" si="8"/>
        <v>1234</v>
      </c>
    </row>
    <row r="514" spans="1:17" x14ac:dyDescent="0.25">
      <c r="A514">
        <v>513</v>
      </c>
      <c r="B514">
        <v>272.13557400000002</v>
      </c>
      <c r="C514" s="2">
        <v>1</v>
      </c>
      <c r="D514">
        <v>265.99453699999998</v>
      </c>
      <c r="E514" s="5">
        <v>2</v>
      </c>
      <c r="F514">
        <v>256.50845600000002</v>
      </c>
      <c r="G514" s="3">
        <v>3</v>
      </c>
      <c r="P514">
        <v>3</v>
      </c>
      <c r="Q514" t="str">
        <f t="shared" ref="Q514:Q577" si="9">CONCATENATE(C514,E514,G514,I514)</f>
        <v>123</v>
      </c>
    </row>
    <row r="515" spans="1:17" x14ac:dyDescent="0.25">
      <c r="A515">
        <v>514</v>
      </c>
      <c r="B515">
        <v>272.13557400000002</v>
      </c>
      <c r="C515" s="2">
        <v>1</v>
      </c>
      <c r="D515">
        <v>265.99453699999998</v>
      </c>
      <c r="E515" s="5">
        <v>2</v>
      </c>
      <c r="F515">
        <v>256.50845600000002</v>
      </c>
      <c r="G515" s="3">
        <v>3</v>
      </c>
      <c r="P515">
        <v>3</v>
      </c>
      <c r="Q515" t="str">
        <f t="shared" si="9"/>
        <v>123</v>
      </c>
    </row>
    <row r="516" spans="1:17" x14ac:dyDescent="0.25">
      <c r="A516">
        <v>515</v>
      </c>
      <c r="B516">
        <v>272.13557400000002</v>
      </c>
      <c r="C516" s="2">
        <v>1</v>
      </c>
      <c r="D516">
        <v>265.99453699999998</v>
      </c>
      <c r="E516" s="5">
        <v>2</v>
      </c>
      <c r="F516">
        <v>256.50845600000002</v>
      </c>
      <c r="G516" s="3">
        <v>3</v>
      </c>
      <c r="P516">
        <v>3</v>
      </c>
      <c r="Q516" t="str">
        <f t="shared" si="9"/>
        <v>123</v>
      </c>
    </row>
    <row r="517" spans="1:17" x14ac:dyDescent="0.25">
      <c r="A517">
        <v>516</v>
      </c>
      <c r="B517">
        <v>272.13557400000002</v>
      </c>
      <c r="C517" s="2">
        <v>1</v>
      </c>
      <c r="D517">
        <v>265.99453699999998</v>
      </c>
      <c r="E517" s="5">
        <v>2</v>
      </c>
      <c r="F517">
        <v>256.50845600000002</v>
      </c>
      <c r="G517" s="3">
        <v>3</v>
      </c>
      <c r="P517">
        <v>3</v>
      </c>
      <c r="Q517" t="str">
        <f t="shared" si="9"/>
        <v>123</v>
      </c>
    </row>
    <row r="518" spans="1:17" x14ac:dyDescent="0.25">
      <c r="A518">
        <v>517</v>
      </c>
      <c r="B518">
        <v>272.13557400000002</v>
      </c>
      <c r="C518" s="2">
        <v>1</v>
      </c>
      <c r="D518">
        <v>265.99453699999998</v>
      </c>
      <c r="E518" s="5">
        <v>2</v>
      </c>
      <c r="F518">
        <v>256.50845600000002</v>
      </c>
      <c r="G518" s="3">
        <v>3</v>
      </c>
      <c r="P518">
        <v>3</v>
      </c>
      <c r="Q518" t="str">
        <f t="shared" si="9"/>
        <v>123</v>
      </c>
    </row>
    <row r="519" spans="1:17" x14ac:dyDescent="0.25">
      <c r="A519">
        <v>518</v>
      </c>
      <c r="B519">
        <v>272.13557400000002</v>
      </c>
      <c r="C519" s="2">
        <v>1</v>
      </c>
      <c r="D519">
        <v>265.99453699999998</v>
      </c>
      <c r="E519" s="5">
        <v>2</v>
      </c>
      <c r="F519">
        <v>256.50845600000002</v>
      </c>
      <c r="G519" s="3">
        <v>3</v>
      </c>
      <c r="P519">
        <v>3</v>
      </c>
      <c r="Q519" t="str">
        <f t="shared" si="9"/>
        <v>123</v>
      </c>
    </row>
    <row r="520" spans="1:17" x14ac:dyDescent="0.25">
      <c r="A520">
        <v>519</v>
      </c>
      <c r="B520">
        <v>272.13557400000002</v>
      </c>
      <c r="C520" s="2">
        <v>1</v>
      </c>
      <c r="D520">
        <v>265.99453699999998</v>
      </c>
      <c r="E520" s="5">
        <v>2</v>
      </c>
      <c r="F520">
        <v>256.50845600000002</v>
      </c>
      <c r="G520" s="3">
        <v>3</v>
      </c>
      <c r="P520">
        <v>3</v>
      </c>
      <c r="Q520" t="str">
        <f t="shared" si="9"/>
        <v>123</v>
      </c>
    </row>
    <row r="521" spans="1:17" x14ac:dyDescent="0.25">
      <c r="A521">
        <v>520</v>
      </c>
      <c r="B521">
        <v>272.13557400000002</v>
      </c>
      <c r="C521" s="2">
        <v>1</v>
      </c>
      <c r="D521">
        <v>265.99453699999998</v>
      </c>
      <c r="E521" s="5">
        <v>2</v>
      </c>
      <c r="F521">
        <v>256.50845600000002</v>
      </c>
      <c r="G521" s="3">
        <v>3</v>
      </c>
      <c r="P521">
        <v>3</v>
      </c>
      <c r="Q521" t="str">
        <f t="shared" si="9"/>
        <v>123</v>
      </c>
    </row>
    <row r="522" spans="1:17" x14ac:dyDescent="0.25">
      <c r="A522">
        <v>521</v>
      </c>
      <c r="B522">
        <v>272.13557400000002</v>
      </c>
      <c r="C522" s="2">
        <v>1</v>
      </c>
      <c r="D522">
        <v>265.983203</v>
      </c>
      <c r="E522" s="5">
        <v>2</v>
      </c>
      <c r="F522">
        <v>256.50845600000002</v>
      </c>
      <c r="G522" s="3">
        <v>3</v>
      </c>
      <c r="P522">
        <v>3</v>
      </c>
      <c r="Q522" t="str">
        <f t="shared" si="9"/>
        <v>123</v>
      </c>
    </row>
    <row r="523" spans="1:17" x14ac:dyDescent="0.25">
      <c r="A523">
        <v>522</v>
      </c>
      <c r="B523">
        <v>272.13557400000002</v>
      </c>
      <c r="C523" s="2">
        <v>1</v>
      </c>
      <c r="F523">
        <v>256.50845600000002</v>
      </c>
      <c r="G523" s="3">
        <v>3</v>
      </c>
      <c r="P523">
        <v>2</v>
      </c>
      <c r="Q523" t="str">
        <f t="shared" si="9"/>
        <v>13</v>
      </c>
    </row>
    <row r="524" spans="1:17" x14ac:dyDescent="0.25">
      <c r="A524">
        <v>523</v>
      </c>
      <c r="B524">
        <v>272.13557400000002</v>
      </c>
      <c r="C524" s="2">
        <v>1</v>
      </c>
      <c r="F524">
        <v>256.50845600000002</v>
      </c>
      <c r="G524" s="3">
        <v>3</v>
      </c>
      <c r="P524">
        <v>2</v>
      </c>
      <c r="Q524" t="str">
        <f t="shared" si="9"/>
        <v>13</v>
      </c>
    </row>
    <row r="525" spans="1:17" x14ac:dyDescent="0.25">
      <c r="A525">
        <v>524</v>
      </c>
      <c r="B525">
        <v>272.13557400000002</v>
      </c>
      <c r="C525" s="2">
        <v>1</v>
      </c>
      <c r="F525">
        <v>256.50845600000002</v>
      </c>
      <c r="G525" s="3">
        <v>3</v>
      </c>
      <c r="P525">
        <v>2</v>
      </c>
      <c r="Q525" t="str">
        <f t="shared" si="9"/>
        <v>13</v>
      </c>
    </row>
    <row r="526" spans="1:17" x14ac:dyDescent="0.25">
      <c r="A526">
        <v>525</v>
      </c>
      <c r="B526">
        <v>272.13557400000002</v>
      </c>
      <c r="C526" s="2">
        <v>1</v>
      </c>
      <c r="F526">
        <v>256.50845600000002</v>
      </c>
      <c r="G526" s="3">
        <v>3</v>
      </c>
      <c r="H526">
        <v>262.54536400000001</v>
      </c>
      <c r="I526" s="4">
        <v>4</v>
      </c>
      <c r="P526">
        <v>3</v>
      </c>
      <c r="Q526" t="str">
        <f t="shared" si="9"/>
        <v>134</v>
      </c>
    </row>
    <row r="527" spans="1:17" x14ac:dyDescent="0.25">
      <c r="A527">
        <v>526</v>
      </c>
      <c r="B527">
        <v>272.13557400000002</v>
      </c>
      <c r="C527" s="2">
        <v>1</v>
      </c>
      <c r="F527">
        <v>256.50845600000002</v>
      </c>
      <c r="G527" s="3">
        <v>3</v>
      </c>
      <c r="H527">
        <v>262.54536400000001</v>
      </c>
      <c r="I527" s="4">
        <v>4</v>
      </c>
      <c r="P527">
        <v>3</v>
      </c>
      <c r="Q527" t="str">
        <f t="shared" si="9"/>
        <v>134</v>
      </c>
    </row>
    <row r="528" spans="1:17" x14ac:dyDescent="0.25">
      <c r="A528">
        <v>527</v>
      </c>
      <c r="B528">
        <v>272.08596</v>
      </c>
      <c r="C528" s="2">
        <v>1</v>
      </c>
      <c r="F528">
        <v>256.36924299999998</v>
      </c>
      <c r="G528" s="3">
        <v>3</v>
      </c>
      <c r="H528">
        <v>262.54536400000001</v>
      </c>
      <c r="I528" s="4">
        <v>4</v>
      </c>
      <c r="J528">
        <v>235.82787999999999</v>
      </c>
      <c r="K528" t="s">
        <v>22</v>
      </c>
      <c r="Q528" t="str">
        <f t="shared" si="9"/>
        <v>134</v>
      </c>
    </row>
    <row r="529" spans="1:17" x14ac:dyDescent="0.25">
      <c r="A529">
        <v>528</v>
      </c>
      <c r="Q529" t="str">
        <f t="shared" si="9"/>
        <v/>
      </c>
    </row>
    <row r="530" spans="1:17" x14ac:dyDescent="0.25">
      <c r="A530">
        <v>529</v>
      </c>
      <c r="J530">
        <v>38.528645000000012</v>
      </c>
      <c r="K530" t="s">
        <v>22</v>
      </c>
      <c r="Q530" t="str">
        <f t="shared" si="9"/>
        <v/>
      </c>
    </row>
    <row r="531" spans="1:17" x14ac:dyDescent="0.25">
      <c r="A531">
        <v>530</v>
      </c>
      <c r="B531">
        <v>49.789951000000009</v>
      </c>
      <c r="C531" s="2">
        <v>1</v>
      </c>
      <c r="P531">
        <v>1</v>
      </c>
      <c r="Q531" t="str">
        <f t="shared" si="9"/>
        <v>1</v>
      </c>
    </row>
    <row r="532" spans="1:17" x14ac:dyDescent="0.25">
      <c r="A532">
        <v>531</v>
      </c>
      <c r="B532">
        <v>49.804283000000012</v>
      </c>
      <c r="C532" s="2">
        <v>1</v>
      </c>
      <c r="P532">
        <v>1</v>
      </c>
      <c r="Q532" t="str">
        <f t="shared" si="9"/>
        <v>1</v>
      </c>
    </row>
    <row r="533" spans="1:17" x14ac:dyDescent="0.25">
      <c r="A533">
        <v>532</v>
      </c>
      <c r="B533">
        <v>49.804283000000012</v>
      </c>
      <c r="C533" s="2">
        <v>1</v>
      </c>
      <c r="P533">
        <v>1</v>
      </c>
      <c r="Q533" t="str">
        <f t="shared" si="9"/>
        <v>1</v>
      </c>
    </row>
    <row r="534" spans="1:17" x14ac:dyDescent="0.25">
      <c r="A534">
        <v>533</v>
      </c>
      <c r="B534">
        <v>49.804283000000012</v>
      </c>
      <c r="C534" s="2">
        <v>1</v>
      </c>
      <c r="P534">
        <v>1</v>
      </c>
      <c r="Q534" t="str">
        <f t="shared" si="9"/>
        <v>1</v>
      </c>
    </row>
    <row r="535" spans="1:17" x14ac:dyDescent="0.25">
      <c r="A535">
        <v>534</v>
      </c>
      <c r="B535">
        <v>49.804283000000012</v>
      </c>
      <c r="C535" s="2">
        <v>1</v>
      </c>
      <c r="P535">
        <v>1</v>
      </c>
      <c r="Q535" t="str">
        <f t="shared" si="9"/>
        <v>1</v>
      </c>
    </row>
    <row r="536" spans="1:17" x14ac:dyDescent="0.25">
      <c r="A536">
        <v>535</v>
      </c>
      <c r="B536">
        <v>49.804283000000012</v>
      </c>
      <c r="C536" s="2">
        <v>1</v>
      </c>
      <c r="F536">
        <v>39.029446000000007</v>
      </c>
      <c r="G536" s="3">
        <v>3</v>
      </c>
      <c r="P536">
        <v>2</v>
      </c>
      <c r="Q536" t="str">
        <f t="shared" si="9"/>
        <v>13</v>
      </c>
    </row>
    <row r="537" spans="1:17" x14ac:dyDescent="0.25">
      <c r="A537">
        <v>536</v>
      </c>
      <c r="B537">
        <v>49.804283000000012</v>
      </c>
      <c r="C537" s="2">
        <v>1</v>
      </c>
      <c r="F537">
        <v>39.029446000000007</v>
      </c>
      <c r="G537" s="3">
        <v>3</v>
      </c>
      <c r="P537">
        <v>2</v>
      </c>
      <c r="Q537" t="str">
        <f t="shared" si="9"/>
        <v>13</v>
      </c>
    </row>
    <row r="538" spans="1:17" x14ac:dyDescent="0.25">
      <c r="A538">
        <v>537</v>
      </c>
      <c r="B538">
        <v>49.804283000000012</v>
      </c>
      <c r="C538" s="2">
        <v>1</v>
      </c>
      <c r="F538">
        <v>39.165363000000013</v>
      </c>
      <c r="G538" s="3">
        <v>3</v>
      </c>
      <c r="P538">
        <v>2</v>
      </c>
      <c r="Q538" t="str">
        <f t="shared" si="9"/>
        <v>13</v>
      </c>
    </row>
    <row r="539" spans="1:17" x14ac:dyDescent="0.25">
      <c r="A539">
        <v>538</v>
      </c>
      <c r="B539">
        <v>49.804283000000012</v>
      </c>
      <c r="C539" s="2">
        <v>1</v>
      </c>
      <c r="F539">
        <v>39.165363000000013</v>
      </c>
      <c r="G539" s="3">
        <v>3</v>
      </c>
      <c r="P539">
        <v>2</v>
      </c>
      <c r="Q539" t="str">
        <f t="shared" si="9"/>
        <v>13</v>
      </c>
    </row>
    <row r="540" spans="1:17" x14ac:dyDescent="0.25">
      <c r="A540">
        <v>539</v>
      </c>
      <c r="B540">
        <v>49.804283000000012</v>
      </c>
      <c r="C540" s="2">
        <v>1</v>
      </c>
      <c r="F540">
        <v>39.165363000000013</v>
      </c>
      <c r="G540" s="3">
        <v>3</v>
      </c>
      <c r="P540">
        <v>2</v>
      </c>
      <c r="Q540" t="str">
        <f t="shared" si="9"/>
        <v>13</v>
      </c>
    </row>
    <row r="541" spans="1:17" x14ac:dyDescent="0.25">
      <c r="A541">
        <v>540</v>
      </c>
      <c r="B541">
        <v>49.804283000000012</v>
      </c>
      <c r="C541" s="2">
        <v>1</v>
      </c>
      <c r="F541">
        <v>39.165363000000013</v>
      </c>
      <c r="G541" s="3">
        <v>3</v>
      </c>
      <c r="P541">
        <v>2</v>
      </c>
      <c r="Q541" t="str">
        <f t="shared" si="9"/>
        <v>13</v>
      </c>
    </row>
    <row r="542" spans="1:17" x14ac:dyDescent="0.25">
      <c r="A542">
        <v>541</v>
      </c>
      <c r="B542">
        <v>49.804283000000012</v>
      </c>
      <c r="C542" s="2">
        <v>1</v>
      </c>
      <c r="F542">
        <v>39.165363000000013</v>
      </c>
      <c r="G542" s="3">
        <v>3</v>
      </c>
      <c r="P542">
        <v>2</v>
      </c>
      <c r="Q542" t="str">
        <f t="shared" si="9"/>
        <v>13</v>
      </c>
    </row>
    <row r="543" spans="1:17" x14ac:dyDescent="0.25">
      <c r="A543">
        <v>542</v>
      </c>
      <c r="B543">
        <v>49.804283000000012</v>
      </c>
      <c r="C543" s="2">
        <v>1</v>
      </c>
      <c r="F543">
        <v>39.165363000000013</v>
      </c>
      <c r="G543" s="3">
        <v>3</v>
      </c>
      <c r="P543">
        <v>2</v>
      </c>
      <c r="Q543" t="str">
        <f t="shared" si="9"/>
        <v>13</v>
      </c>
    </row>
    <row r="544" spans="1:17" x14ac:dyDescent="0.25">
      <c r="A544">
        <v>543</v>
      </c>
      <c r="B544">
        <v>49.804283000000012</v>
      </c>
      <c r="C544" s="2">
        <v>1</v>
      </c>
      <c r="F544">
        <v>39.165363000000013</v>
      </c>
      <c r="G544" s="3">
        <v>3</v>
      </c>
      <c r="P544">
        <v>2</v>
      </c>
      <c r="Q544" t="str">
        <f t="shared" si="9"/>
        <v>13</v>
      </c>
    </row>
    <row r="545" spans="1:17" x14ac:dyDescent="0.25">
      <c r="A545">
        <v>544</v>
      </c>
      <c r="B545">
        <v>49.804283000000012</v>
      </c>
      <c r="C545" s="2">
        <v>1</v>
      </c>
      <c r="F545">
        <v>39.165363000000013</v>
      </c>
      <c r="G545" s="3">
        <v>3</v>
      </c>
      <c r="P545">
        <v>2</v>
      </c>
      <c r="Q545" t="str">
        <f t="shared" si="9"/>
        <v>13</v>
      </c>
    </row>
    <row r="546" spans="1:17" x14ac:dyDescent="0.25">
      <c r="A546">
        <v>545</v>
      </c>
      <c r="B546">
        <v>49.804283000000012</v>
      </c>
      <c r="C546" s="2">
        <v>1</v>
      </c>
      <c r="F546">
        <v>39.165363000000013</v>
      </c>
      <c r="G546" s="3">
        <v>3</v>
      </c>
      <c r="P546">
        <v>2</v>
      </c>
      <c r="Q546" t="str">
        <f t="shared" si="9"/>
        <v>13</v>
      </c>
    </row>
    <row r="547" spans="1:17" x14ac:dyDescent="0.25">
      <c r="A547">
        <v>546</v>
      </c>
      <c r="B547">
        <v>49.804283000000012</v>
      </c>
      <c r="C547" s="2">
        <v>1</v>
      </c>
      <c r="F547">
        <v>39.165363000000013</v>
      </c>
      <c r="G547" s="3">
        <v>3</v>
      </c>
      <c r="P547">
        <v>2</v>
      </c>
      <c r="Q547" t="str">
        <f t="shared" si="9"/>
        <v>13</v>
      </c>
    </row>
    <row r="548" spans="1:17" x14ac:dyDescent="0.25">
      <c r="A548">
        <v>547</v>
      </c>
      <c r="B548">
        <v>49.804283000000012</v>
      </c>
      <c r="C548" s="2">
        <v>1</v>
      </c>
      <c r="F548">
        <v>39.165363000000013</v>
      </c>
      <c r="G548" s="3">
        <v>3</v>
      </c>
      <c r="P548">
        <v>2</v>
      </c>
      <c r="Q548" t="str">
        <f t="shared" si="9"/>
        <v>13</v>
      </c>
    </row>
    <row r="549" spans="1:17" x14ac:dyDescent="0.25">
      <c r="A549">
        <v>548</v>
      </c>
      <c r="B549">
        <v>49.804283000000012</v>
      </c>
      <c r="C549" s="2">
        <v>1</v>
      </c>
      <c r="F549">
        <v>39.165363000000013</v>
      </c>
      <c r="G549" s="3">
        <v>3</v>
      </c>
      <c r="P549">
        <v>2</v>
      </c>
      <c r="Q549" t="str">
        <f t="shared" si="9"/>
        <v>13</v>
      </c>
    </row>
    <row r="550" spans="1:17" x14ac:dyDescent="0.25">
      <c r="A550">
        <v>549</v>
      </c>
      <c r="B550">
        <v>49.804283000000012</v>
      </c>
      <c r="C550" s="2">
        <v>1</v>
      </c>
      <c r="F550">
        <v>39.165363000000013</v>
      </c>
      <c r="G550" s="3">
        <v>3</v>
      </c>
      <c r="P550">
        <v>2</v>
      </c>
      <c r="Q550" t="str">
        <f t="shared" si="9"/>
        <v>13</v>
      </c>
    </row>
    <row r="551" spans="1:17" x14ac:dyDescent="0.25">
      <c r="A551">
        <v>550</v>
      </c>
      <c r="B551">
        <v>49.804283000000012</v>
      </c>
      <c r="C551" s="2">
        <v>1</v>
      </c>
      <c r="D551">
        <v>55.514648000000008</v>
      </c>
      <c r="E551" s="5">
        <v>2</v>
      </c>
      <c r="F551">
        <v>39.165363000000013</v>
      </c>
      <c r="G551" s="3">
        <v>3</v>
      </c>
      <c r="P551">
        <v>3</v>
      </c>
      <c r="Q551" t="str">
        <f t="shared" si="9"/>
        <v>123</v>
      </c>
    </row>
    <row r="552" spans="1:17" x14ac:dyDescent="0.25">
      <c r="A552">
        <v>551</v>
      </c>
      <c r="B552">
        <v>49.804283000000012</v>
      </c>
      <c r="C552" s="2">
        <v>1</v>
      </c>
      <c r="D552">
        <v>55.598255000000009</v>
      </c>
      <c r="E552" s="5">
        <v>2</v>
      </c>
      <c r="F552">
        <v>39.165363000000013</v>
      </c>
      <c r="G552" s="3">
        <v>3</v>
      </c>
      <c r="P552">
        <v>3</v>
      </c>
      <c r="Q552" t="str">
        <f t="shared" si="9"/>
        <v>123</v>
      </c>
    </row>
    <row r="553" spans="1:17" x14ac:dyDescent="0.25">
      <c r="A553">
        <v>552</v>
      </c>
      <c r="B553">
        <v>49.804283000000012</v>
      </c>
      <c r="C553" s="2">
        <v>1</v>
      </c>
      <c r="D553">
        <v>55.598255000000009</v>
      </c>
      <c r="E553" s="5">
        <v>2</v>
      </c>
      <c r="F553">
        <v>39.165363000000013</v>
      </c>
      <c r="G553" s="3">
        <v>3</v>
      </c>
      <c r="P553">
        <v>3</v>
      </c>
      <c r="Q553" t="str">
        <f t="shared" si="9"/>
        <v>123</v>
      </c>
    </row>
    <row r="554" spans="1:17" x14ac:dyDescent="0.25">
      <c r="A554">
        <v>553</v>
      </c>
      <c r="B554">
        <v>49.804283000000012</v>
      </c>
      <c r="C554" s="2">
        <v>1</v>
      </c>
      <c r="D554">
        <v>55.598255000000009</v>
      </c>
      <c r="E554" s="5">
        <v>2</v>
      </c>
      <c r="F554">
        <v>39.165363000000013</v>
      </c>
      <c r="G554" s="3">
        <v>3</v>
      </c>
      <c r="P554">
        <v>3</v>
      </c>
      <c r="Q554" t="str">
        <f t="shared" si="9"/>
        <v>123</v>
      </c>
    </row>
    <row r="555" spans="1:17" x14ac:dyDescent="0.25">
      <c r="A555">
        <v>554</v>
      </c>
      <c r="B555">
        <v>49.804283000000012</v>
      </c>
      <c r="C555" s="2">
        <v>1</v>
      </c>
      <c r="D555">
        <v>55.598255000000009</v>
      </c>
      <c r="E555" s="5">
        <v>2</v>
      </c>
      <c r="F555">
        <v>39.165363000000013</v>
      </c>
      <c r="G555" s="3">
        <v>3</v>
      </c>
      <c r="P555">
        <v>3</v>
      </c>
      <c r="Q555" t="str">
        <f t="shared" si="9"/>
        <v>123</v>
      </c>
    </row>
    <row r="556" spans="1:17" x14ac:dyDescent="0.25">
      <c r="A556">
        <v>555</v>
      </c>
      <c r="B556">
        <v>49.804283000000012</v>
      </c>
      <c r="C556" s="2">
        <v>1</v>
      </c>
      <c r="D556">
        <v>55.598255000000009</v>
      </c>
      <c r="E556" s="5">
        <v>2</v>
      </c>
      <c r="F556">
        <v>39.165363000000013</v>
      </c>
      <c r="G556" s="3">
        <v>3</v>
      </c>
      <c r="P556">
        <v>3</v>
      </c>
      <c r="Q556" t="str">
        <f t="shared" si="9"/>
        <v>123</v>
      </c>
    </row>
    <row r="557" spans="1:17" x14ac:dyDescent="0.25">
      <c r="A557">
        <v>556</v>
      </c>
      <c r="B557">
        <v>49.789951000000009</v>
      </c>
      <c r="C557" s="2">
        <v>1</v>
      </c>
      <c r="D557">
        <v>55.598255000000009</v>
      </c>
      <c r="E557" s="5">
        <v>2</v>
      </c>
      <c r="F557">
        <v>39.165363000000013</v>
      </c>
      <c r="G557" s="3">
        <v>3</v>
      </c>
      <c r="P557">
        <v>3</v>
      </c>
      <c r="Q557" t="str">
        <f t="shared" si="9"/>
        <v>123</v>
      </c>
    </row>
    <row r="558" spans="1:17" x14ac:dyDescent="0.25">
      <c r="A558">
        <v>557</v>
      </c>
      <c r="B558">
        <v>49.789951000000009</v>
      </c>
      <c r="C558" s="2">
        <v>1</v>
      </c>
      <c r="D558">
        <v>55.598255000000009</v>
      </c>
      <c r="E558" s="5">
        <v>2</v>
      </c>
      <c r="F558">
        <v>39.165363000000013</v>
      </c>
      <c r="G558" s="3">
        <v>3</v>
      </c>
      <c r="P558">
        <v>3</v>
      </c>
      <c r="Q558" t="str">
        <f t="shared" si="9"/>
        <v>123</v>
      </c>
    </row>
    <row r="559" spans="1:17" x14ac:dyDescent="0.25">
      <c r="A559">
        <v>558</v>
      </c>
      <c r="D559">
        <v>55.598255000000009</v>
      </c>
      <c r="E559" s="5">
        <v>2</v>
      </c>
      <c r="F559">
        <v>39.165363000000013</v>
      </c>
      <c r="G559" s="3">
        <v>3</v>
      </c>
      <c r="P559">
        <v>2</v>
      </c>
      <c r="Q559" t="str">
        <f t="shared" si="9"/>
        <v>23</v>
      </c>
    </row>
    <row r="560" spans="1:17" x14ac:dyDescent="0.25">
      <c r="A560">
        <v>559</v>
      </c>
      <c r="D560">
        <v>55.598255000000009</v>
      </c>
      <c r="E560" s="5">
        <v>2</v>
      </c>
      <c r="F560">
        <v>39.165363000000013</v>
      </c>
      <c r="G560" s="3">
        <v>3</v>
      </c>
      <c r="H560">
        <v>45.175713000000009</v>
      </c>
      <c r="I560" s="4">
        <v>4</v>
      </c>
      <c r="P560">
        <v>3</v>
      </c>
      <c r="Q560" t="str">
        <f t="shared" si="9"/>
        <v>234</v>
      </c>
    </row>
    <row r="561" spans="1:17" x14ac:dyDescent="0.25">
      <c r="A561">
        <v>560</v>
      </c>
      <c r="D561">
        <v>55.598255000000009</v>
      </c>
      <c r="E561" s="5">
        <v>2</v>
      </c>
      <c r="F561">
        <v>39.165363000000013</v>
      </c>
      <c r="G561" s="3">
        <v>3</v>
      </c>
      <c r="H561">
        <v>45.358902000000008</v>
      </c>
      <c r="I561" s="4">
        <v>4</v>
      </c>
      <c r="P561">
        <v>3</v>
      </c>
      <c r="Q561" t="str">
        <f t="shared" si="9"/>
        <v>234</v>
      </c>
    </row>
    <row r="562" spans="1:17" x14ac:dyDescent="0.25">
      <c r="A562">
        <v>561</v>
      </c>
      <c r="D562">
        <v>55.598255000000009</v>
      </c>
      <c r="E562" s="5">
        <v>2</v>
      </c>
      <c r="F562">
        <v>39.165363000000013</v>
      </c>
      <c r="G562" s="3">
        <v>3</v>
      </c>
      <c r="H562">
        <v>45.358902000000008</v>
      </c>
      <c r="I562" s="4">
        <v>4</v>
      </c>
      <c r="P562">
        <v>3</v>
      </c>
      <c r="Q562" t="str">
        <f t="shared" si="9"/>
        <v>234</v>
      </c>
    </row>
    <row r="563" spans="1:17" x14ac:dyDescent="0.25">
      <c r="A563">
        <v>562</v>
      </c>
      <c r="D563">
        <v>55.598255000000009</v>
      </c>
      <c r="E563" s="5">
        <v>2</v>
      </c>
      <c r="F563">
        <v>39.165363000000013</v>
      </c>
      <c r="G563" s="3">
        <v>3</v>
      </c>
      <c r="H563">
        <v>45.358902000000008</v>
      </c>
      <c r="I563" s="4">
        <v>4</v>
      </c>
      <c r="P563">
        <v>3</v>
      </c>
      <c r="Q563" t="str">
        <f t="shared" si="9"/>
        <v>234</v>
      </c>
    </row>
    <row r="564" spans="1:17" x14ac:dyDescent="0.25">
      <c r="A564">
        <v>563</v>
      </c>
      <c r="D564">
        <v>55.598255000000009</v>
      </c>
      <c r="E564" s="5">
        <v>2</v>
      </c>
      <c r="F564">
        <v>39.165363000000013</v>
      </c>
      <c r="G564" s="3">
        <v>3</v>
      </c>
      <c r="H564">
        <v>45.358902000000008</v>
      </c>
      <c r="I564" s="4">
        <v>4</v>
      </c>
      <c r="P564">
        <v>3</v>
      </c>
      <c r="Q564" t="str">
        <f t="shared" si="9"/>
        <v>234</v>
      </c>
    </row>
    <row r="565" spans="1:17" x14ac:dyDescent="0.25">
      <c r="A565">
        <v>564</v>
      </c>
      <c r="D565">
        <v>55.598255000000009</v>
      </c>
      <c r="E565" s="5">
        <v>2</v>
      </c>
      <c r="F565">
        <v>39.165363000000013</v>
      </c>
      <c r="G565" s="3">
        <v>3</v>
      </c>
      <c r="H565">
        <v>45.358902000000008</v>
      </c>
      <c r="I565" s="4">
        <v>4</v>
      </c>
      <c r="P565">
        <v>3</v>
      </c>
      <c r="Q565" t="str">
        <f t="shared" si="9"/>
        <v>234</v>
      </c>
    </row>
    <row r="566" spans="1:17" x14ac:dyDescent="0.25">
      <c r="A566">
        <v>565</v>
      </c>
      <c r="D566">
        <v>55.598255000000009</v>
      </c>
      <c r="E566" s="5">
        <v>2</v>
      </c>
      <c r="F566">
        <v>39.165363000000013</v>
      </c>
      <c r="G566" s="3">
        <v>3</v>
      </c>
      <c r="H566">
        <v>45.358902000000008</v>
      </c>
      <c r="I566" s="4">
        <v>4</v>
      </c>
      <c r="P566">
        <v>3</v>
      </c>
      <c r="Q566" t="str">
        <f t="shared" si="9"/>
        <v>234</v>
      </c>
    </row>
    <row r="567" spans="1:17" x14ac:dyDescent="0.25">
      <c r="A567">
        <v>566</v>
      </c>
      <c r="B567">
        <v>61.440880000000007</v>
      </c>
      <c r="C567" s="2">
        <v>1</v>
      </c>
      <c r="D567">
        <v>55.598255000000009</v>
      </c>
      <c r="E567" s="5">
        <v>2</v>
      </c>
      <c r="F567">
        <v>39.029446000000007</v>
      </c>
      <c r="G567" s="3">
        <v>3</v>
      </c>
      <c r="H567">
        <v>45.358902000000008</v>
      </c>
      <c r="I567" s="4">
        <v>4</v>
      </c>
      <c r="P567">
        <v>4</v>
      </c>
      <c r="Q567" t="str">
        <f t="shared" si="9"/>
        <v>1234</v>
      </c>
    </row>
    <row r="568" spans="1:17" x14ac:dyDescent="0.25">
      <c r="A568">
        <v>567</v>
      </c>
      <c r="B568">
        <v>61.492165000000007</v>
      </c>
      <c r="C568" s="2">
        <v>1</v>
      </c>
      <c r="D568">
        <v>55.598255000000009</v>
      </c>
      <c r="E568" s="5">
        <v>2</v>
      </c>
      <c r="H568">
        <v>45.358902000000008</v>
      </c>
      <c r="I568" s="4">
        <v>4</v>
      </c>
      <c r="P568">
        <v>3</v>
      </c>
      <c r="Q568" t="str">
        <f t="shared" si="9"/>
        <v>124</v>
      </c>
    </row>
    <row r="569" spans="1:17" x14ac:dyDescent="0.25">
      <c r="A569">
        <v>568</v>
      </c>
      <c r="B569">
        <v>61.492165000000007</v>
      </c>
      <c r="C569" s="2">
        <v>1</v>
      </c>
      <c r="D569">
        <v>55.598255000000009</v>
      </c>
      <c r="E569" s="5">
        <v>2</v>
      </c>
      <c r="H569">
        <v>45.358902000000008</v>
      </c>
      <c r="I569" s="4">
        <v>4</v>
      </c>
      <c r="P569">
        <v>3</v>
      </c>
      <c r="Q569" t="str">
        <f t="shared" si="9"/>
        <v>124</v>
      </c>
    </row>
    <row r="570" spans="1:17" x14ac:dyDescent="0.25">
      <c r="A570">
        <v>569</v>
      </c>
      <c r="B570">
        <v>61.492165000000007</v>
      </c>
      <c r="C570" s="2">
        <v>1</v>
      </c>
      <c r="D570">
        <v>55.598255000000009</v>
      </c>
      <c r="E570" s="5">
        <v>2</v>
      </c>
      <c r="H570">
        <v>45.358902000000008</v>
      </c>
      <c r="I570" s="4">
        <v>4</v>
      </c>
      <c r="P570">
        <v>3</v>
      </c>
      <c r="Q570" t="str">
        <f t="shared" si="9"/>
        <v>124</v>
      </c>
    </row>
    <row r="571" spans="1:17" x14ac:dyDescent="0.25">
      <c r="A571">
        <v>570</v>
      </c>
      <c r="B571">
        <v>61.492165000000007</v>
      </c>
      <c r="C571" s="2">
        <v>1</v>
      </c>
      <c r="D571">
        <v>55.598255000000009</v>
      </c>
      <c r="E571" s="5">
        <v>2</v>
      </c>
      <c r="H571">
        <v>45.358902000000008</v>
      </c>
      <c r="I571" s="4">
        <v>4</v>
      </c>
      <c r="P571">
        <v>3</v>
      </c>
      <c r="Q571" t="str">
        <f t="shared" si="9"/>
        <v>124</v>
      </c>
    </row>
    <row r="572" spans="1:17" x14ac:dyDescent="0.25">
      <c r="A572">
        <v>571</v>
      </c>
      <c r="B572">
        <v>61.492165000000007</v>
      </c>
      <c r="C572" s="2">
        <v>1</v>
      </c>
      <c r="D572">
        <v>55.598255000000009</v>
      </c>
      <c r="E572" s="5">
        <v>2</v>
      </c>
      <c r="H572">
        <v>45.358902000000008</v>
      </c>
      <c r="I572" s="4">
        <v>4</v>
      </c>
      <c r="P572">
        <v>3</v>
      </c>
      <c r="Q572" t="str">
        <f t="shared" si="9"/>
        <v>124</v>
      </c>
    </row>
    <row r="573" spans="1:17" x14ac:dyDescent="0.25">
      <c r="A573">
        <v>572</v>
      </c>
      <c r="B573">
        <v>61.492165000000007</v>
      </c>
      <c r="C573" s="2">
        <v>1</v>
      </c>
      <c r="D573">
        <v>55.514648000000008</v>
      </c>
      <c r="E573" s="5">
        <v>2</v>
      </c>
      <c r="H573">
        <v>45.358902000000008</v>
      </c>
      <c r="I573" s="4">
        <v>4</v>
      </c>
      <c r="P573">
        <v>3</v>
      </c>
      <c r="Q573" t="str">
        <f t="shared" si="9"/>
        <v>124</v>
      </c>
    </row>
    <row r="574" spans="1:17" x14ac:dyDescent="0.25">
      <c r="A574">
        <v>573</v>
      </c>
      <c r="B574">
        <v>61.492165000000007</v>
      </c>
      <c r="C574" s="2">
        <v>1</v>
      </c>
      <c r="H574">
        <v>45.358902000000008</v>
      </c>
      <c r="I574" s="4">
        <v>4</v>
      </c>
      <c r="P574">
        <v>2</v>
      </c>
      <c r="Q574" t="str">
        <f t="shared" si="9"/>
        <v>14</v>
      </c>
    </row>
    <row r="575" spans="1:17" x14ac:dyDescent="0.25">
      <c r="A575">
        <v>574</v>
      </c>
      <c r="B575">
        <v>61.492165000000007</v>
      </c>
      <c r="C575" s="2">
        <v>1</v>
      </c>
      <c r="H575">
        <v>45.358902000000008</v>
      </c>
      <c r="I575" s="4">
        <v>4</v>
      </c>
      <c r="P575">
        <v>2</v>
      </c>
      <c r="Q575" t="str">
        <f t="shared" si="9"/>
        <v>14</v>
      </c>
    </row>
    <row r="576" spans="1:17" x14ac:dyDescent="0.25">
      <c r="A576">
        <v>575</v>
      </c>
      <c r="B576">
        <v>61.492165000000007</v>
      </c>
      <c r="C576" s="2">
        <v>1</v>
      </c>
      <c r="H576">
        <v>45.358902000000008</v>
      </c>
      <c r="I576" s="4">
        <v>4</v>
      </c>
      <c r="P576">
        <v>2</v>
      </c>
      <c r="Q576" t="str">
        <f t="shared" si="9"/>
        <v>14</v>
      </c>
    </row>
    <row r="577" spans="1:17" x14ac:dyDescent="0.25">
      <c r="A577">
        <v>576</v>
      </c>
      <c r="B577">
        <v>61.492165000000007</v>
      </c>
      <c r="C577" s="2">
        <v>1</v>
      </c>
      <c r="H577">
        <v>45.358902000000008</v>
      </c>
      <c r="I577" s="4">
        <v>4</v>
      </c>
      <c r="P577">
        <v>2</v>
      </c>
      <c r="Q577" t="str">
        <f t="shared" si="9"/>
        <v>14</v>
      </c>
    </row>
    <row r="578" spans="1:17" x14ac:dyDescent="0.25">
      <c r="A578">
        <v>577</v>
      </c>
      <c r="B578">
        <v>61.492165000000007</v>
      </c>
      <c r="C578" s="2">
        <v>1</v>
      </c>
      <c r="H578">
        <v>45.358902000000008</v>
      </c>
      <c r="I578" s="4">
        <v>4</v>
      </c>
      <c r="P578">
        <v>2</v>
      </c>
      <c r="Q578" t="str">
        <f t="shared" ref="Q578:Q641" si="10">CONCATENATE(C578,E578,G578,I578)</f>
        <v>14</v>
      </c>
    </row>
    <row r="579" spans="1:17" x14ac:dyDescent="0.25">
      <c r="A579">
        <v>578</v>
      </c>
      <c r="B579">
        <v>61.492165000000007</v>
      </c>
      <c r="C579" s="2">
        <v>1</v>
      </c>
      <c r="H579">
        <v>45.358902000000008</v>
      </c>
      <c r="I579" s="4">
        <v>4</v>
      </c>
      <c r="P579">
        <v>2</v>
      </c>
      <c r="Q579" t="str">
        <f t="shared" si="10"/>
        <v>14</v>
      </c>
    </row>
    <row r="580" spans="1:17" x14ac:dyDescent="0.25">
      <c r="A580">
        <v>579</v>
      </c>
      <c r="B580">
        <v>61.492165000000007</v>
      </c>
      <c r="C580" s="2">
        <v>1</v>
      </c>
      <c r="H580">
        <v>45.175713000000009</v>
      </c>
      <c r="I580" s="4">
        <v>4</v>
      </c>
      <c r="P580">
        <v>2</v>
      </c>
      <c r="Q580" t="str">
        <f t="shared" si="10"/>
        <v>14</v>
      </c>
    </row>
    <row r="581" spans="1:17" x14ac:dyDescent="0.25">
      <c r="A581">
        <v>580</v>
      </c>
      <c r="B581">
        <v>61.492165000000007</v>
      </c>
      <c r="C581" s="2">
        <v>1</v>
      </c>
      <c r="F581">
        <v>53.778812000000009</v>
      </c>
      <c r="G581" s="3">
        <v>3</v>
      </c>
      <c r="H581">
        <v>45.175713000000009</v>
      </c>
      <c r="I581" s="4">
        <v>4</v>
      </c>
      <c r="P581">
        <v>3</v>
      </c>
      <c r="Q581" t="str">
        <f t="shared" si="10"/>
        <v>134</v>
      </c>
    </row>
    <row r="582" spans="1:17" x14ac:dyDescent="0.25">
      <c r="A582">
        <v>581</v>
      </c>
      <c r="B582">
        <v>61.492165000000007</v>
      </c>
      <c r="C582" s="2">
        <v>1</v>
      </c>
      <c r="F582">
        <v>53.800152000000011</v>
      </c>
      <c r="G582" s="3">
        <v>3</v>
      </c>
      <c r="H582">
        <v>45.175713000000009</v>
      </c>
      <c r="I582" s="4">
        <v>4</v>
      </c>
      <c r="P582">
        <v>3</v>
      </c>
      <c r="Q582" t="str">
        <f t="shared" si="10"/>
        <v>134</v>
      </c>
    </row>
    <row r="583" spans="1:17" x14ac:dyDescent="0.25">
      <c r="A583">
        <v>582</v>
      </c>
      <c r="B583">
        <v>61.492165000000007</v>
      </c>
      <c r="C583" s="2">
        <v>1</v>
      </c>
      <c r="F583">
        <v>53.800152000000011</v>
      </c>
      <c r="G583" s="3">
        <v>3</v>
      </c>
      <c r="H583">
        <v>45.175713000000009</v>
      </c>
      <c r="I583" s="4">
        <v>4</v>
      </c>
      <c r="P583">
        <v>3</v>
      </c>
      <c r="Q583" t="str">
        <f t="shared" si="10"/>
        <v>134</v>
      </c>
    </row>
    <row r="584" spans="1:17" x14ac:dyDescent="0.25">
      <c r="A584">
        <v>583</v>
      </c>
      <c r="B584">
        <v>61.492165000000007</v>
      </c>
      <c r="C584" s="2">
        <v>1</v>
      </c>
      <c r="F584">
        <v>53.800152000000011</v>
      </c>
      <c r="G584" s="3">
        <v>3</v>
      </c>
      <c r="P584">
        <v>2</v>
      </c>
      <c r="Q584" t="str">
        <f t="shared" si="10"/>
        <v>13</v>
      </c>
    </row>
    <row r="585" spans="1:17" x14ac:dyDescent="0.25">
      <c r="A585">
        <v>584</v>
      </c>
      <c r="B585">
        <v>61.492165000000007</v>
      </c>
      <c r="C585" s="2">
        <v>1</v>
      </c>
      <c r="D585">
        <v>69.939234000000013</v>
      </c>
      <c r="E585" s="5">
        <v>2</v>
      </c>
      <c r="F585">
        <v>53.800152000000011</v>
      </c>
      <c r="G585" s="3">
        <v>3</v>
      </c>
      <c r="P585">
        <v>3</v>
      </c>
      <c r="Q585" t="str">
        <f t="shared" si="10"/>
        <v>123</v>
      </c>
    </row>
    <row r="586" spans="1:17" x14ac:dyDescent="0.25">
      <c r="A586">
        <v>585</v>
      </c>
      <c r="B586">
        <v>61.492165000000007</v>
      </c>
      <c r="C586" s="2">
        <v>1</v>
      </c>
      <c r="D586">
        <v>69.966377000000008</v>
      </c>
      <c r="E586" s="5">
        <v>2</v>
      </c>
      <c r="F586">
        <v>53.800152000000011</v>
      </c>
      <c r="G586" s="3">
        <v>3</v>
      </c>
      <c r="P586">
        <v>3</v>
      </c>
      <c r="Q586" t="str">
        <f t="shared" si="10"/>
        <v>123</v>
      </c>
    </row>
    <row r="587" spans="1:17" x14ac:dyDescent="0.25">
      <c r="A587">
        <v>586</v>
      </c>
      <c r="B587">
        <v>61.492165000000007</v>
      </c>
      <c r="C587" s="2">
        <v>1</v>
      </c>
      <c r="D587">
        <v>69.966377000000008</v>
      </c>
      <c r="E587" s="5">
        <v>2</v>
      </c>
      <c r="F587">
        <v>53.800152000000011</v>
      </c>
      <c r="G587" s="3">
        <v>3</v>
      </c>
      <c r="P587">
        <v>3</v>
      </c>
      <c r="Q587" t="str">
        <f t="shared" si="10"/>
        <v>123</v>
      </c>
    </row>
    <row r="588" spans="1:17" x14ac:dyDescent="0.25">
      <c r="A588">
        <v>587</v>
      </c>
      <c r="B588">
        <v>61.440880000000007</v>
      </c>
      <c r="C588" s="2">
        <v>1</v>
      </c>
      <c r="D588">
        <v>69.966377000000008</v>
      </c>
      <c r="E588" s="5">
        <v>2</v>
      </c>
      <c r="F588">
        <v>53.800152000000011</v>
      </c>
      <c r="G588" s="3">
        <v>3</v>
      </c>
      <c r="P588">
        <v>3</v>
      </c>
      <c r="Q588" t="str">
        <f t="shared" si="10"/>
        <v>123</v>
      </c>
    </row>
    <row r="589" spans="1:17" x14ac:dyDescent="0.25">
      <c r="A589">
        <v>588</v>
      </c>
      <c r="B589">
        <v>61.440880000000007</v>
      </c>
      <c r="C589" s="2">
        <v>1</v>
      </c>
      <c r="D589">
        <v>69.966377000000008</v>
      </c>
      <c r="E589" s="5">
        <v>2</v>
      </c>
      <c r="F589">
        <v>53.800152000000011</v>
      </c>
      <c r="G589" s="3">
        <v>3</v>
      </c>
      <c r="P589">
        <v>3</v>
      </c>
      <c r="Q589" t="str">
        <f t="shared" si="10"/>
        <v>123</v>
      </c>
    </row>
    <row r="590" spans="1:17" x14ac:dyDescent="0.25">
      <c r="A590">
        <v>589</v>
      </c>
      <c r="D590">
        <v>69.966377000000008</v>
      </c>
      <c r="E590" s="5">
        <v>2</v>
      </c>
      <c r="F590">
        <v>53.800152000000011</v>
      </c>
      <c r="G590" s="3">
        <v>3</v>
      </c>
      <c r="P590">
        <v>2</v>
      </c>
      <c r="Q590" t="str">
        <f t="shared" si="10"/>
        <v>23</v>
      </c>
    </row>
    <row r="591" spans="1:17" x14ac:dyDescent="0.25">
      <c r="A591">
        <v>590</v>
      </c>
      <c r="D591">
        <v>69.966377000000008</v>
      </c>
      <c r="E591" s="5">
        <v>2</v>
      </c>
      <c r="F591">
        <v>53.800152000000011</v>
      </c>
      <c r="G591" s="3">
        <v>3</v>
      </c>
      <c r="P591">
        <v>2</v>
      </c>
      <c r="Q591" t="str">
        <f t="shared" si="10"/>
        <v>23</v>
      </c>
    </row>
    <row r="592" spans="1:17" x14ac:dyDescent="0.25">
      <c r="A592">
        <v>591</v>
      </c>
      <c r="D592">
        <v>69.966377000000008</v>
      </c>
      <c r="E592" s="5">
        <v>2</v>
      </c>
      <c r="F592">
        <v>53.800152000000011</v>
      </c>
      <c r="G592" s="3">
        <v>3</v>
      </c>
      <c r="P592">
        <v>2</v>
      </c>
      <c r="Q592" t="str">
        <f t="shared" si="10"/>
        <v>23</v>
      </c>
    </row>
    <row r="593" spans="1:17" x14ac:dyDescent="0.25">
      <c r="A593">
        <v>592</v>
      </c>
      <c r="D593">
        <v>69.966377000000008</v>
      </c>
      <c r="E593" s="5">
        <v>2</v>
      </c>
      <c r="F593">
        <v>53.800152000000011</v>
      </c>
      <c r="G593" s="3">
        <v>3</v>
      </c>
      <c r="P593">
        <v>2</v>
      </c>
      <c r="Q593" t="str">
        <f t="shared" si="10"/>
        <v>23</v>
      </c>
    </row>
    <row r="594" spans="1:17" x14ac:dyDescent="0.25">
      <c r="A594">
        <v>593</v>
      </c>
      <c r="D594">
        <v>69.966377000000008</v>
      </c>
      <c r="E594" s="5">
        <v>2</v>
      </c>
      <c r="F594">
        <v>53.800152000000011</v>
      </c>
      <c r="G594" s="3">
        <v>3</v>
      </c>
      <c r="P594">
        <v>2</v>
      </c>
      <c r="Q594" t="str">
        <f t="shared" si="10"/>
        <v>23</v>
      </c>
    </row>
    <row r="595" spans="1:17" x14ac:dyDescent="0.25">
      <c r="A595">
        <v>594</v>
      </c>
      <c r="D595">
        <v>69.966377000000008</v>
      </c>
      <c r="E595" s="5">
        <v>2</v>
      </c>
      <c r="F595">
        <v>53.800152000000011</v>
      </c>
      <c r="G595" s="3">
        <v>3</v>
      </c>
      <c r="P595">
        <v>2</v>
      </c>
      <c r="Q595" t="str">
        <f t="shared" si="10"/>
        <v>23</v>
      </c>
    </row>
    <row r="596" spans="1:17" x14ac:dyDescent="0.25">
      <c r="A596">
        <v>595</v>
      </c>
      <c r="D596">
        <v>69.966377000000008</v>
      </c>
      <c r="E596" s="5">
        <v>2</v>
      </c>
      <c r="F596">
        <v>53.800152000000011</v>
      </c>
      <c r="G596" s="3">
        <v>3</v>
      </c>
      <c r="P596">
        <v>2</v>
      </c>
      <c r="Q596" t="str">
        <f t="shared" si="10"/>
        <v>23</v>
      </c>
    </row>
    <row r="597" spans="1:17" x14ac:dyDescent="0.25">
      <c r="A597">
        <v>596</v>
      </c>
      <c r="D597">
        <v>69.966377000000008</v>
      </c>
      <c r="E597" s="5">
        <v>2</v>
      </c>
      <c r="F597">
        <v>53.800152000000011</v>
      </c>
      <c r="G597" s="3">
        <v>3</v>
      </c>
      <c r="P597">
        <v>2</v>
      </c>
      <c r="Q597" t="str">
        <f t="shared" si="10"/>
        <v>23</v>
      </c>
    </row>
    <row r="598" spans="1:17" x14ac:dyDescent="0.25">
      <c r="A598">
        <v>597</v>
      </c>
      <c r="D598">
        <v>69.966377000000008</v>
      </c>
      <c r="E598" s="5">
        <v>2</v>
      </c>
      <c r="F598">
        <v>53.800152000000011</v>
      </c>
      <c r="G598" s="3">
        <v>3</v>
      </c>
      <c r="P598">
        <v>2</v>
      </c>
      <c r="Q598" t="str">
        <f t="shared" si="10"/>
        <v>23</v>
      </c>
    </row>
    <row r="599" spans="1:17" x14ac:dyDescent="0.25">
      <c r="A599">
        <v>598</v>
      </c>
      <c r="D599">
        <v>69.966377000000008</v>
      </c>
      <c r="E599" s="5">
        <v>2</v>
      </c>
      <c r="F599">
        <v>53.800152000000011</v>
      </c>
      <c r="G599" s="3">
        <v>3</v>
      </c>
      <c r="P599">
        <v>2</v>
      </c>
      <c r="Q599" t="str">
        <f t="shared" si="10"/>
        <v>23</v>
      </c>
    </row>
    <row r="600" spans="1:17" x14ac:dyDescent="0.25">
      <c r="A600">
        <v>599</v>
      </c>
      <c r="B600">
        <v>74.182704000000001</v>
      </c>
      <c r="C600" s="2">
        <v>1</v>
      </c>
      <c r="D600">
        <v>69.966377000000008</v>
      </c>
      <c r="E600" s="5">
        <v>2</v>
      </c>
      <c r="F600">
        <v>53.800152000000011</v>
      </c>
      <c r="G600" s="3">
        <v>3</v>
      </c>
      <c r="H600">
        <v>61.784836000000013</v>
      </c>
      <c r="I600" s="4">
        <v>4</v>
      </c>
      <c r="P600">
        <v>4</v>
      </c>
      <c r="Q600" t="str">
        <f t="shared" si="10"/>
        <v>1234</v>
      </c>
    </row>
    <row r="601" spans="1:17" x14ac:dyDescent="0.25">
      <c r="A601">
        <v>600</v>
      </c>
      <c r="B601">
        <v>74.168827000000007</v>
      </c>
      <c r="C601" s="2">
        <v>1</v>
      </c>
      <c r="D601">
        <v>69.966377000000008</v>
      </c>
      <c r="E601" s="5">
        <v>2</v>
      </c>
      <c r="F601">
        <v>53.778812000000009</v>
      </c>
      <c r="G601" s="3">
        <v>3</v>
      </c>
      <c r="H601">
        <v>61.891735000000011</v>
      </c>
      <c r="I601" s="4">
        <v>4</v>
      </c>
      <c r="P601">
        <v>4</v>
      </c>
      <c r="Q601" t="str">
        <f t="shared" si="10"/>
        <v>1234</v>
      </c>
    </row>
    <row r="602" spans="1:17" x14ac:dyDescent="0.25">
      <c r="A602">
        <v>601</v>
      </c>
      <c r="B602">
        <v>74.168827000000007</v>
      </c>
      <c r="C602" s="2">
        <v>1</v>
      </c>
      <c r="D602">
        <v>69.966377000000008</v>
      </c>
      <c r="E602" s="5">
        <v>2</v>
      </c>
      <c r="H602">
        <v>61.891735000000011</v>
      </c>
      <c r="I602" s="4">
        <v>4</v>
      </c>
      <c r="P602">
        <v>3</v>
      </c>
      <c r="Q602" t="str">
        <f t="shared" si="10"/>
        <v>124</v>
      </c>
    </row>
    <row r="603" spans="1:17" x14ac:dyDescent="0.25">
      <c r="A603">
        <v>602</v>
      </c>
      <c r="B603">
        <v>74.168827000000007</v>
      </c>
      <c r="C603" s="2">
        <v>1</v>
      </c>
      <c r="D603">
        <v>69.966377000000008</v>
      </c>
      <c r="E603" s="5">
        <v>2</v>
      </c>
      <c r="H603">
        <v>61.891735000000011</v>
      </c>
      <c r="I603" s="4">
        <v>4</v>
      </c>
      <c r="P603">
        <v>3</v>
      </c>
      <c r="Q603" t="str">
        <f t="shared" si="10"/>
        <v>124</v>
      </c>
    </row>
    <row r="604" spans="1:17" x14ac:dyDescent="0.25">
      <c r="A604">
        <v>603</v>
      </c>
      <c r="B604">
        <v>74.168827000000007</v>
      </c>
      <c r="C604" s="2">
        <v>1</v>
      </c>
      <c r="D604">
        <v>69.966377000000008</v>
      </c>
      <c r="E604" s="5">
        <v>2</v>
      </c>
      <c r="H604">
        <v>61.891735000000011</v>
      </c>
      <c r="I604" s="4">
        <v>4</v>
      </c>
      <c r="P604">
        <v>3</v>
      </c>
      <c r="Q604" t="str">
        <f t="shared" si="10"/>
        <v>124</v>
      </c>
    </row>
    <row r="605" spans="1:17" x14ac:dyDescent="0.25">
      <c r="A605">
        <v>604</v>
      </c>
      <c r="B605">
        <v>74.168827000000007</v>
      </c>
      <c r="C605" s="2">
        <v>1</v>
      </c>
      <c r="D605">
        <v>69.966377000000008</v>
      </c>
      <c r="E605" s="5">
        <v>2</v>
      </c>
      <c r="H605">
        <v>61.891735000000011</v>
      </c>
      <c r="I605" s="4">
        <v>4</v>
      </c>
      <c r="P605">
        <v>3</v>
      </c>
      <c r="Q605" t="str">
        <f t="shared" si="10"/>
        <v>124</v>
      </c>
    </row>
    <row r="606" spans="1:17" x14ac:dyDescent="0.25">
      <c r="A606">
        <v>605</v>
      </c>
      <c r="B606">
        <v>74.168827000000007</v>
      </c>
      <c r="C606" s="2">
        <v>1</v>
      </c>
      <c r="D606">
        <v>69.939234000000013</v>
      </c>
      <c r="E606" s="5">
        <v>2</v>
      </c>
      <c r="H606">
        <v>61.891735000000011</v>
      </c>
      <c r="I606" s="4">
        <v>4</v>
      </c>
      <c r="P606">
        <v>3</v>
      </c>
      <c r="Q606" t="str">
        <f t="shared" si="10"/>
        <v>124</v>
      </c>
    </row>
    <row r="607" spans="1:17" x14ac:dyDescent="0.25">
      <c r="A607">
        <v>606</v>
      </c>
      <c r="B607">
        <v>74.168827000000007</v>
      </c>
      <c r="C607" s="2">
        <v>1</v>
      </c>
      <c r="H607">
        <v>61.891735000000011</v>
      </c>
      <c r="I607" s="4">
        <v>4</v>
      </c>
      <c r="P607">
        <v>2</v>
      </c>
      <c r="Q607" t="str">
        <f t="shared" si="10"/>
        <v>14</v>
      </c>
    </row>
    <row r="608" spans="1:17" x14ac:dyDescent="0.25">
      <c r="A608">
        <v>607</v>
      </c>
      <c r="B608">
        <v>74.168827000000007</v>
      </c>
      <c r="C608" s="2">
        <v>1</v>
      </c>
      <c r="H608">
        <v>61.891735000000011</v>
      </c>
      <c r="I608" s="4">
        <v>4</v>
      </c>
      <c r="P608">
        <v>2</v>
      </c>
      <c r="Q608" t="str">
        <f t="shared" si="10"/>
        <v>14</v>
      </c>
    </row>
    <row r="609" spans="1:17" x14ac:dyDescent="0.25">
      <c r="A609">
        <v>608</v>
      </c>
      <c r="B609">
        <v>74.168827000000007</v>
      </c>
      <c r="C609" s="2">
        <v>1</v>
      </c>
      <c r="H609">
        <v>61.891735000000011</v>
      </c>
      <c r="I609" s="4">
        <v>4</v>
      </c>
      <c r="P609">
        <v>2</v>
      </c>
      <c r="Q609" t="str">
        <f t="shared" si="10"/>
        <v>14</v>
      </c>
    </row>
    <row r="610" spans="1:17" x14ac:dyDescent="0.25">
      <c r="A610">
        <v>609</v>
      </c>
      <c r="B610">
        <v>74.168827000000007</v>
      </c>
      <c r="C610" s="2">
        <v>1</v>
      </c>
      <c r="H610">
        <v>61.891735000000011</v>
      </c>
      <c r="I610" s="4">
        <v>4</v>
      </c>
      <c r="P610">
        <v>2</v>
      </c>
      <c r="Q610" t="str">
        <f t="shared" si="10"/>
        <v>14</v>
      </c>
    </row>
    <row r="611" spans="1:17" x14ac:dyDescent="0.25">
      <c r="A611">
        <v>610</v>
      </c>
      <c r="B611">
        <v>74.168827000000007</v>
      </c>
      <c r="C611" s="2">
        <v>1</v>
      </c>
      <c r="H611">
        <v>61.891735000000011</v>
      </c>
      <c r="I611" s="4">
        <v>4</v>
      </c>
      <c r="P611">
        <v>2</v>
      </c>
      <c r="Q611" t="str">
        <f t="shared" si="10"/>
        <v>14</v>
      </c>
    </row>
    <row r="612" spans="1:17" x14ac:dyDescent="0.25">
      <c r="A612">
        <v>611</v>
      </c>
      <c r="B612">
        <v>74.168827000000007</v>
      </c>
      <c r="C612" s="2">
        <v>1</v>
      </c>
      <c r="H612">
        <v>61.891735000000011</v>
      </c>
      <c r="I612" s="4">
        <v>4</v>
      </c>
      <c r="P612">
        <v>2</v>
      </c>
      <c r="Q612" t="str">
        <f t="shared" si="10"/>
        <v>14</v>
      </c>
    </row>
    <row r="613" spans="1:17" x14ac:dyDescent="0.25">
      <c r="A613">
        <v>612</v>
      </c>
      <c r="B613">
        <v>74.168827000000007</v>
      </c>
      <c r="C613" s="2">
        <v>1</v>
      </c>
      <c r="H613">
        <v>61.891735000000011</v>
      </c>
      <c r="I613" s="4">
        <v>4</v>
      </c>
      <c r="P613">
        <v>2</v>
      </c>
      <c r="Q613" t="str">
        <f t="shared" si="10"/>
        <v>14</v>
      </c>
    </row>
    <row r="614" spans="1:17" x14ac:dyDescent="0.25">
      <c r="A614">
        <v>613</v>
      </c>
      <c r="B614">
        <v>74.168827000000007</v>
      </c>
      <c r="C614" s="2">
        <v>1</v>
      </c>
      <c r="H614">
        <v>61.891735000000011</v>
      </c>
      <c r="I614" s="4">
        <v>4</v>
      </c>
      <c r="P614">
        <v>2</v>
      </c>
      <c r="Q614" t="str">
        <f t="shared" si="10"/>
        <v>14</v>
      </c>
    </row>
    <row r="615" spans="1:17" x14ac:dyDescent="0.25">
      <c r="A615">
        <v>614</v>
      </c>
      <c r="B615">
        <v>74.168827000000007</v>
      </c>
      <c r="C615" s="2">
        <v>1</v>
      </c>
      <c r="H615">
        <v>61.891735000000011</v>
      </c>
      <c r="I615" s="4">
        <v>4</v>
      </c>
      <c r="P615">
        <v>2</v>
      </c>
      <c r="Q615" t="str">
        <f t="shared" si="10"/>
        <v>14</v>
      </c>
    </row>
    <row r="616" spans="1:17" x14ac:dyDescent="0.25">
      <c r="A616">
        <v>615</v>
      </c>
      <c r="B616">
        <v>74.168827000000007</v>
      </c>
      <c r="C616" s="2">
        <v>1</v>
      </c>
      <c r="H616">
        <v>61.891735000000011</v>
      </c>
      <c r="I616" s="4">
        <v>4</v>
      </c>
      <c r="P616">
        <v>2</v>
      </c>
      <c r="Q616" t="str">
        <f t="shared" si="10"/>
        <v>14</v>
      </c>
    </row>
    <row r="617" spans="1:17" x14ac:dyDescent="0.25">
      <c r="A617">
        <v>616</v>
      </c>
      <c r="B617">
        <v>74.168827000000007</v>
      </c>
      <c r="C617" s="2">
        <v>1</v>
      </c>
      <c r="H617">
        <v>61.891735000000011</v>
      </c>
      <c r="I617" s="4">
        <v>4</v>
      </c>
      <c r="P617">
        <v>2</v>
      </c>
      <c r="Q617" t="str">
        <f t="shared" si="10"/>
        <v>14</v>
      </c>
    </row>
    <row r="618" spans="1:17" x14ac:dyDescent="0.25">
      <c r="A618">
        <v>617</v>
      </c>
      <c r="B618">
        <v>74.168827000000007</v>
      </c>
      <c r="C618" s="2">
        <v>1</v>
      </c>
      <c r="F618">
        <v>70.263010000000008</v>
      </c>
      <c r="G618" s="3">
        <v>3</v>
      </c>
      <c r="H618">
        <v>61.891735000000011</v>
      </c>
      <c r="I618" s="4">
        <v>4</v>
      </c>
      <c r="P618">
        <v>3</v>
      </c>
      <c r="Q618" t="str">
        <f t="shared" si="10"/>
        <v>134</v>
      </c>
    </row>
    <row r="619" spans="1:17" x14ac:dyDescent="0.25">
      <c r="A619">
        <v>618</v>
      </c>
      <c r="B619">
        <v>74.168827000000007</v>
      </c>
      <c r="C619" s="2">
        <v>1</v>
      </c>
      <c r="F619">
        <v>70.263010000000008</v>
      </c>
      <c r="G619" s="3">
        <v>3</v>
      </c>
      <c r="H619">
        <v>61.784836000000013</v>
      </c>
      <c r="I619" s="4">
        <v>4</v>
      </c>
      <c r="P619">
        <v>3</v>
      </c>
      <c r="Q619" t="str">
        <f t="shared" si="10"/>
        <v>134</v>
      </c>
    </row>
    <row r="620" spans="1:17" x14ac:dyDescent="0.25">
      <c r="A620">
        <v>619</v>
      </c>
      <c r="B620">
        <v>74.168827000000007</v>
      </c>
      <c r="C620" s="2">
        <v>1</v>
      </c>
      <c r="D620">
        <v>79.644388000000006</v>
      </c>
      <c r="E620" s="5">
        <v>2</v>
      </c>
      <c r="F620">
        <v>70.263010000000008</v>
      </c>
      <c r="G620" s="3">
        <v>3</v>
      </c>
      <c r="H620">
        <v>61.784836000000013</v>
      </c>
      <c r="I620" s="4">
        <v>4</v>
      </c>
      <c r="P620">
        <v>4</v>
      </c>
      <c r="Q620" t="str">
        <f t="shared" si="10"/>
        <v>1234</v>
      </c>
    </row>
    <row r="621" spans="1:17" x14ac:dyDescent="0.25">
      <c r="A621">
        <v>620</v>
      </c>
      <c r="B621">
        <v>74.182704000000001</v>
      </c>
      <c r="C621" s="2">
        <v>1</v>
      </c>
      <c r="D621">
        <v>79.75566400000001</v>
      </c>
      <c r="E621" s="5">
        <v>2</v>
      </c>
      <c r="F621">
        <v>70.263010000000008</v>
      </c>
      <c r="G621" s="3">
        <v>3</v>
      </c>
      <c r="H621">
        <v>61.784836000000013</v>
      </c>
      <c r="I621" s="4">
        <v>4</v>
      </c>
      <c r="P621">
        <v>4</v>
      </c>
      <c r="Q621" t="str">
        <f t="shared" si="10"/>
        <v>1234</v>
      </c>
    </row>
    <row r="622" spans="1:17" x14ac:dyDescent="0.25">
      <c r="A622">
        <v>621</v>
      </c>
      <c r="B622">
        <v>74.182704000000001</v>
      </c>
      <c r="C622" s="2">
        <v>1</v>
      </c>
      <c r="D622">
        <v>79.75566400000001</v>
      </c>
      <c r="E622" s="5">
        <v>2</v>
      </c>
      <c r="F622">
        <v>70.263010000000008</v>
      </c>
      <c r="G622" s="3">
        <v>3</v>
      </c>
      <c r="H622">
        <v>61.784836000000013</v>
      </c>
      <c r="I622" s="4">
        <v>4</v>
      </c>
      <c r="P622">
        <v>4</v>
      </c>
      <c r="Q622" t="str">
        <f t="shared" si="10"/>
        <v>1234</v>
      </c>
    </row>
    <row r="623" spans="1:17" x14ac:dyDescent="0.25">
      <c r="A623">
        <v>622</v>
      </c>
      <c r="D623">
        <v>79.75566400000001</v>
      </c>
      <c r="E623" s="5">
        <v>2</v>
      </c>
      <c r="F623">
        <v>70.263010000000008</v>
      </c>
      <c r="G623" s="3">
        <v>3</v>
      </c>
      <c r="P623">
        <v>2</v>
      </c>
      <c r="Q623" t="str">
        <f t="shared" si="10"/>
        <v>23</v>
      </c>
    </row>
    <row r="624" spans="1:17" x14ac:dyDescent="0.25">
      <c r="A624">
        <v>623</v>
      </c>
      <c r="D624">
        <v>79.75566400000001</v>
      </c>
      <c r="E624" s="5">
        <v>2</v>
      </c>
      <c r="F624">
        <v>70.263010000000008</v>
      </c>
      <c r="G624" s="3">
        <v>3</v>
      </c>
      <c r="P624">
        <v>2</v>
      </c>
      <c r="Q624" t="str">
        <f t="shared" si="10"/>
        <v>23</v>
      </c>
    </row>
    <row r="625" spans="1:17" x14ac:dyDescent="0.25">
      <c r="A625">
        <v>624</v>
      </c>
      <c r="D625">
        <v>79.75566400000001</v>
      </c>
      <c r="E625" s="5">
        <v>2</v>
      </c>
      <c r="F625">
        <v>70.263010000000008</v>
      </c>
      <c r="G625" s="3">
        <v>3</v>
      </c>
      <c r="P625">
        <v>2</v>
      </c>
      <c r="Q625" t="str">
        <f t="shared" si="10"/>
        <v>23</v>
      </c>
    </row>
    <row r="626" spans="1:17" x14ac:dyDescent="0.25">
      <c r="A626">
        <v>625</v>
      </c>
      <c r="D626">
        <v>79.75566400000001</v>
      </c>
      <c r="E626" s="5">
        <v>2</v>
      </c>
      <c r="F626">
        <v>70.263010000000008</v>
      </c>
      <c r="G626" s="3">
        <v>3</v>
      </c>
      <c r="P626">
        <v>2</v>
      </c>
      <c r="Q626" t="str">
        <f t="shared" si="10"/>
        <v>23</v>
      </c>
    </row>
    <row r="627" spans="1:17" x14ac:dyDescent="0.25">
      <c r="A627">
        <v>626</v>
      </c>
      <c r="D627">
        <v>79.75566400000001</v>
      </c>
      <c r="E627" s="5">
        <v>2</v>
      </c>
      <c r="F627">
        <v>70.263010000000008</v>
      </c>
      <c r="G627" s="3">
        <v>3</v>
      </c>
      <c r="P627">
        <v>2</v>
      </c>
      <c r="Q627" t="str">
        <f t="shared" si="10"/>
        <v>23</v>
      </c>
    </row>
    <row r="628" spans="1:17" x14ac:dyDescent="0.25">
      <c r="A628">
        <v>627</v>
      </c>
      <c r="D628">
        <v>79.75566400000001</v>
      </c>
      <c r="E628" s="5">
        <v>2</v>
      </c>
      <c r="F628">
        <v>70.263010000000008</v>
      </c>
      <c r="G628" s="3">
        <v>3</v>
      </c>
      <c r="P628">
        <v>2</v>
      </c>
      <c r="Q628" t="str">
        <f t="shared" si="10"/>
        <v>23</v>
      </c>
    </row>
    <row r="629" spans="1:17" x14ac:dyDescent="0.25">
      <c r="A629">
        <v>628</v>
      </c>
      <c r="D629">
        <v>79.75566400000001</v>
      </c>
      <c r="E629" s="5">
        <v>2</v>
      </c>
      <c r="F629">
        <v>70.263010000000008</v>
      </c>
      <c r="G629" s="3">
        <v>3</v>
      </c>
      <c r="P629">
        <v>2</v>
      </c>
      <c r="Q629" t="str">
        <f t="shared" si="10"/>
        <v>23</v>
      </c>
    </row>
    <row r="630" spans="1:17" x14ac:dyDescent="0.25">
      <c r="A630">
        <v>629</v>
      </c>
      <c r="D630">
        <v>79.75566400000001</v>
      </c>
      <c r="E630" s="5">
        <v>2</v>
      </c>
      <c r="F630">
        <v>70.263010000000008</v>
      </c>
      <c r="G630" s="3">
        <v>3</v>
      </c>
      <c r="P630">
        <v>2</v>
      </c>
      <c r="Q630" t="str">
        <f t="shared" si="10"/>
        <v>23</v>
      </c>
    </row>
    <row r="631" spans="1:17" x14ac:dyDescent="0.25">
      <c r="A631">
        <v>630</v>
      </c>
      <c r="D631">
        <v>79.75566400000001</v>
      </c>
      <c r="E631" s="5">
        <v>2</v>
      </c>
      <c r="F631">
        <v>70.263010000000008</v>
      </c>
      <c r="G631" s="3">
        <v>3</v>
      </c>
      <c r="P631">
        <v>2</v>
      </c>
      <c r="Q631" t="str">
        <f t="shared" si="10"/>
        <v>23</v>
      </c>
    </row>
    <row r="632" spans="1:17" x14ac:dyDescent="0.25">
      <c r="A632">
        <v>631</v>
      </c>
      <c r="D632">
        <v>79.75566400000001</v>
      </c>
      <c r="E632" s="5">
        <v>2</v>
      </c>
      <c r="F632">
        <v>70.263010000000008</v>
      </c>
      <c r="G632" s="3">
        <v>3</v>
      </c>
      <c r="P632">
        <v>2</v>
      </c>
      <c r="Q632" t="str">
        <f t="shared" si="10"/>
        <v>23</v>
      </c>
    </row>
    <row r="633" spans="1:17" x14ac:dyDescent="0.25">
      <c r="A633">
        <v>632</v>
      </c>
      <c r="D633">
        <v>79.75566400000001</v>
      </c>
      <c r="E633" s="5">
        <v>2</v>
      </c>
      <c r="F633">
        <v>70.263010000000008</v>
      </c>
      <c r="G633" s="3">
        <v>3</v>
      </c>
      <c r="P633">
        <v>2</v>
      </c>
      <c r="Q633" t="str">
        <f t="shared" si="10"/>
        <v>23</v>
      </c>
    </row>
    <row r="634" spans="1:17" x14ac:dyDescent="0.25">
      <c r="A634">
        <v>633</v>
      </c>
      <c r="D634">
        <v>79.75566400000001</v>
      </c>
      <c r="E634" s="5">
        <v>2</v>
      </c>
      <c r="F634">
        <v>70.263010000000008</v>
      </c>
      <c r="G634" s="3">
        <v>3</v>
      </c>
      <c r="P634">
        <v>2</v>
      </c>
      <c r="Q634" t="str">
        <f t="shared" si="10"/>
        <v>23</v>
      </c>
    </row>
    <row r="635" spans="1:17" x14ac:dyDescent="0.25">
      <c r="A635">
        <v>634</v>
      </c>
      <c r="D635">
        <v>79.75566400000001</v>
      </c>
      <c r="E635" s="5">
        <v>2</v>
      </c>
      <c r="F635">
        <v>70.263010000000008</v>
      </c>
      <c r="G635" s="3">
        <v>3</v>
      </c>
      <c r="P635">
        <v>2</v>
      </c>
      <c r="Q635" t="str">
        <f t="shared" si="10"/>
        <v>23</v>
      </c>
    </row>
    <row r="636" spans="1:17" x14ac:dyDescent="0.25">
      <c r="A636">
        <v>635</v>
      </c>
      <c r="D636">
        <v>79.75566400000001</v>
      </c>
      <c r="E636" s="5">
        <v>2</v>
      </c>
      <c r="F636">
        <v>70.263010000000008</v>
      </c>
      <c r="G636" s="3">
        <v>3</v>
      </c>
      <c r="P636">
        <v>2</v>
      </c>
      <c r="Q636" t="str">
        <f t="shared" si="10"/>
        <v>23</v>
      </c>
    </row>
    <row r="637" spans="1:17" x14ac:dyDescent="0.25">
      <c r="A637">
        <v>636</v>
      </c>
      <c r="D637">
        <v>79.75566400000001</v>
      </c>
      <c r="E637" s="5">
        <v>2</v>
      </c>
      <c r="F637">
        <v>70.263010000000008</v>
      </c>
      <c r="G637" s="3">
        <v>3</v>
      </c>
      <c r="I637" s="4" t="s">
        <v>233</v>
      </c>
      <c r="N637">
        <v>75.230102000000002</v>
      </c>
      <c r="O637">
        <v>636</v>
      </c>
      <c r="P637">
        <v>3</v>
      </c>
      <c r="Q637" t="str">
        <f t="shared" si="10"/>
        <v>234D</v>
      </c>
    </row>
    <row r="638" spans="1:17" x14ac:dyDescent="0.25">
      <c r="A638">
        <v>637</v>
      </c>
      <c r="B638">
        <v>86.23035800000001</v>
      </c>
      <c r="C638" s="2">
        <v>1</v>
      </c>
      <c r="D638">
        <v>79.75566400000001</v>
      </c>
      <c r="E638" s="5">
        <v>2</v>
      </c>
      <c r="F638">
        <v>70.263010000000008</v>
      </c>
      <c r="G638" s="3">
        <v>3</v>
      </c>
      <c r="I638" s="4" t="s">
        <v>233</v>
      </c>
      <c r="N638">
        <v>75.207091000000005</v>
      </c>
      <c r="P638">
        <v>4</v>
      </c>
      <c r="Q638" t="str">
        <f t="shared" si="10"/>
        <v>1234D</v>
      </c>
    </row>
    <row r="639" spans="1:17" x14ac:dyDescent="0.25">
      <c r="A639">
        <v>638</v>
      </c>
      <c r="B639">
        <v>86.331327000000002</v>
      </c>
      <c r="C639" s="2">
        <v>1</v>
      </c>
      <c r="D639">
        <v>79.75566400000001</v>
      </c>
      <c r="E639" s="5">
        <v>2</v>
      </c>
      <c r="F639">
        <v>70.263010000000008</v>
      </c>
      <c r="G639" s="3">
        <v>3</v>
      </c>
      <c r="I639" s="4" t="s">
        <v>233</v>
      </c>
      <c r="N639">
        <v>75.207091000000005</v>
      </c>
      <c r="P639">
        <v>4</v>
      </c>
      <c r="Q639" t="str">
        <f t="shared" si="10"/>
        <v>1234D</v>
      </c>
    </row>
    <row r="640" spans="1:17" x14ac:dyDescent="0.25">
      <c r="A640">
        <v>639</v>
      </c>
      <c r="B640">
        <v>86.331327000000002</v>
      </c>
      <c r="C640" s="2">
        <v>1</v>
      </c>
      <c r="D640">
        <v>79.75566400000001</v>
      </c>
      <c r="E640" s="5">
        <v>2</v>
      </c>
      <c r="F640">
        <v>70.263010000000008</v>
      </c>
      <c r="G640" s="3">
        <v>3</v>
      </c>
      <c r="I640" s="4" t="s">
        <v>233</v>
      </c>
      <c r="N640">
        <v>75.207091000000005</v>
      </c>
      <c r="P640">
        <v>4</v>
      </c>
      <c r="Q640" t="str">
        <f t="shared" si="10"/>
        <v>1234D</v>
      </c>
    </row>
    <row r="641" spans="1:17" x14ac:dyDescent="0.25">
      <c r="A641">
        <v>640</v>
      </c>
      <c r="B641">
        <v>86.331327000000002</v>
      </c>
      <c r="C641" s="2">
        <v>1</v>
      </c>
      <c r="D641">
        <v>79.75566400000001</v>
      </c>
      <c r="E641" s="5">
        <v>2</v>
      </c>
      <c r="I641" s="4" t="s">
        <v>233</v>
      </c>
      <c r="N641">
        <v>75.207091000000005</v>
      </c>
      <c r="P641">
        <v>3</v>
      </c>
      <c r="Q641" t="str">
        <f t="shared" si="10"/>
        <v>124D</v>
      </c>
    </row>
    <row r="642" spans="1:17" x14ac:dyDescent="0.25">
      <c r="A642">
        <v>641</v>
      </c>
      <c r="B642">
        <v>86.331327000000002</v>
      </c>
      <c r="C642" s="2">
        <v>1</v>
      </c>
      <c r="D642">
        <v>79.75566400000001</v>
      </c>
      <c r="E642" s="5">
        <v>2</v>
      </c>
      <c r="I642" s="4" t="s">
        <v>233</v>
      </c>
      <c r="N642">
        <v>75.207091000000005</v>
      </c>
      <c r="P642">
        <v>3</v>
      </c>
      <c r="Q642" t="str">
        <f t="shared" ref="Q642:Q705" si="11">CONCATENATE(C642,E642,G642,I642)</f>
        <v>124D</v>
      </c>
    </row>
    <row r="643" spans="1:17" x14ac:dyDescent="0.25">
      <c r="A643">
        <v>642</v>
      </c>
      <c r="B643">
        <v>86.331327000000002</v>
      </c>
      <c r="C643" s="2">
        <v>1</v>
      </c>
      <c r="D643">
        <v>79.644388000000006</v>
      </c>
      <c r="E643" s="5">
        <v>2</v>
      </c>
      <c r="I643" s="4" t="s">
        <v>233</v>
      </c>
      <c r="N643">
        <v>75.207091000000005</v>
      </c>
      <c r="P643">
        <v>3</v>
      </c>
      <c r="Q643" t="str">
        <f t="shared" si="11"/>
        <v>124D</v>
      </c>
    </row>
    <row r="644" spans="1:17" x14ac:dyDescent="0.25">
      <c r="A644">
        <v>643</v>
      </c>
      <c r="B644">
        <v>86.331327000000002</v>
      </c>
      <c r="C644" s="2">
        <v>1</v>
      </c>
      <c r="D644">
        <v>79.644388000000006</v>
      </c>
      <c r="E644" s="5">
        <v>2</v>
      </c>
      <c r="I644" s="4" t="s">
        <v>233</v>
      </c>
      <c r="N644">
        <v>75.207091000000005</v>
      </c>
      <c r="P644">
        <v>3</v>
      </c>
      <c r="Q644" t="str">
        <f t="shared" si="11"/>
        <v>124D</v>
      </c>
    </row>
    <row r="645" spans="1:17" x14ac:dyDescent="0.25">
      <c r="A645">
        <v>644</v>
      </c>
      <c r="B645">
        <v>86.331327000000002</v>
      </c>
      <c r="C645" s="2">
        <v>1</v>
      </c>
      <c r="I645" s="4" t="s">
        <v>233</v>
      </c>
      <c r="N645">
        <v>75.207091000000005</v>
      </c>
      <c r="P645">
        <v>2</v>
      </c>
      <c r="Q645" t="str">
        <f t="shared" si="11"/>
        <v>14D</v>
      </c>
    </row>
    <row r="646" spans="1:17" x14ac:dyDescent="0.25">
      <c r="A646">
        <v>645</v>
      </c>
      <c r="B646">
        <v>86.331327000000002</v>
      </c>
      <c r="C646" s="2">
        <v>1</v>
      </c>
      <c r="I646" s="4" t="s">
        <v>233</v>
      </c>
      <c r="N646">
        <v>75.207091000000005</v>
      </c>
      <c r="P646">
        <v>2</v>
      </c>
      <c r="Q646" t="str">
        <f t="shared" si="11"/>
        <v>14D</v>
      </c>
    </row>
    <row r="647" spans="1:17" x14ac:dyDescent="0.25">
      <c r="A647">
        <v>646</v>
      </c>
      <c r="B647">
        <v>86.331327000000002</v>
      </c>
      <c r="C647" s="2">
        <v>1</v>
      </c>
      <c r="I647" s="4" t="s">
        <v>233</v>
      </c>
      <c r="N647">
        <v>75.207091000000005</v>
      </c>
      <c r="P647">
        <v>2</v>
      </c>
      <c r="Q647" t="str">
        <f t="shared" si="11"/>
        <v>14D</v>
      </c>
    </row>
    <row r="648" spans="1:17" x14ac:dyDescent="0.25">
      <c r="A648">
        <v>647</v>
      </c>
      <c r="B648">
        <v>86.331327000000002</v>
      </c>
      <c r="C648" s="2">
        <v>1</v>
      </c>
      <c r="I648" s="4" t="s">
        <v>233</v>
      </c>
      <c r="N648">
        <v>75.207091000000005</v>
      </c>
      <c r="P648">
        <v>2</v>
      </c>
      <c r="Q648" t="str">
        <f t="shared" si="11"/>
        <v>14D</v>
      </c>
    </row>
    <row r="649" spans="1:17" x14ac:dyDescent="0.25">
      <c r="A649">
        <v>648</v>
      </c>
      <c r="B649">
        <v>86.331327000000002</v>
      </c>
      <c r="C649" s="2">
        <v>1</v>
      </c>
      <c r="I649" s="4" t="s">
        <v>233</v>
      </c>
      <c r="N649">
        <v>75.207091000000005</v>
      </c>
      <c r="P649">
        <v>2</v>
      </c>
      <c r="Q649" t="str">
        <f t="shared" si="11"/>
        <v>14D</v>
      </c>
    </row>
    <row r="650" spans="1:17" x14ac:dyDescent="0.25">
      <c r="A650">
        <v>649</v>
      </c>
      <c r="B650">
        <v>86.331327000000002</v>
      </c>
      <c r="C650" s="2">
        <v>1</v>
      </c>
      <c r="I650" s="4" t="s">
        <v>233</v>
      </c>
      <c r="N650">
        <v>75.207091000000005</v>
      </c>
      <c r="P650">
        <v>2</v>
      </c>
      <c r="Q650" t="str">
        <f t="shared" si="11"/>
        <v>14D</v>
      </c>
    </row>
    <row r="651" spans="1:17" x14ac:dyDescent="0.25">
      <c r="A651">
        <v>650</v>
      </c>
      <c r="B651">
        <v>86.331327000000002</v>
      </c>
      <c r="C651" s="2">
        <v>1</v>
      </c>
      <c r="I651" s="4" t="s">
        <v>233</v>
      </c>
      <c r="N651">
        <v>75.207091000000005</v>
      </c>
      <c r="P651">
        <v>2</v>
      </c>
      <c r="Q651" t="str">
        <f t="shared" si="11"/>
        <v>14D</v>
      </c>
    </row>
    <row r="652" spans="1:17" x14ac:dyDescent="0.25">
      <c r="A652">
        <v>651</v>
      </c>
      <c r="B652">
        <v>86.331327000000002</v>
      </c>
      <c r="C652" s="2">
        <v>1</v>
      </c>
      <c r="I652" s="4" t="s">
        <v>233</v>
      </c>
      <c r="N652">
        <v>75.207091000000005</v>
      </c>
      <c r="P652">
        <v>2</v>
      </c>
      <c r="Q652" t="str">
        <f t="shared" si="11"/>
        <v>14D</v>
      </c>
    </row>
    <row r="653" spans="1:17" x14ac:dyDescent="0.25">
      <c r="A653">
        <v>652</v>
      </c>
      <c r="B653">
        <v>86.331327000000002</v>
      </c>
      <c r="C653" s="2">
        <v>1</v>
      </c>
      <c r="I653" s="4" t="s">
        <v>233</v>
      </c>
      <c r="N653">
        <v>75.207091000000005</v>
      </c>
      <c r="P653">
        <v>2</v>
      </c>
      <c r="Q653" t="str">
        <f t="shared" si="11"/>
        <v>14D</v>
      </c>
    </row>
    <row r="654" spans="1:17" x14ac:dyDescent="0.25">
      <c r="A654">
        <v>653</v>
      </c>
      <c r="B654">
        <v>86.331327000000002</v>
      </c>
      <c r="C654" s="2">
        <v>1</v>
      </c>
      <c r="I654" s="4" t="s">
        <v>233</v>
      </c>
      <c r="N654">
        <v>75.207091000000005</v>
      </c>
      <c r="P654">
        <v>2</v>
      </c>
      <c r="Q654" t="str">
        <f t="shared" si="11"/>
        <v>14D</v>
      </c>
    </row>
    <row r="655" spans="1:17" x14ac:dyDescent="0.25">
      <c r="A655">
        <v>654</v>
      </c>
      <c r="B655">
        <v>86.331327000000002</v>
      </c>
      <c r="C655" s="2">
        <v>1</v>
      </c>
      <c r="D655">
        <v>91.184235000000001</v>
      </c>
      <c r="E655" s="5">
        <v>2</v>
      </c>
      <c r="I655" s="4" t="s">
        <v>233</v>
      </c>
      <c r="N655">
        <v>75.230102000000002</v>
      </c>
      <c r="O655">
        <v>654</v>
      </c>
      <c r="P655">
        <v>3</v>
      </c>
      <c r="Q655" t="str">
        <f t="shared" si="11"/>
        <v>124D</v>
      </c>
    </row>
    <row r="656" spans="1:17" x14ac:dyDescent="0.25">
      <c r="A656">
        <v>655</v>
      </c>
      <c r="B656">
        <v>86.331327000000002</v>
      </c>
      <c r="C656" s="2">
        <v>1</v>
      </c>
      <c r="D656">
        <v>91.324900000000014</v>
      </c>
      <c r="E656" s="5">
        <v>2</v>
      </c>
      <c r="P656">
        <v>2</v>
      </c>
      <c r="Q656" t="str">
        <f t="shared" si="11"/>
        <v>12</v>
      </c>
    </row>
    <row r="657" spans="1:17" x14ac:dyDescent="0.25">
      <c r="A657">
        <v>656</v>
      </c>
      <c r="B657">
        <v>86.331327000000002</v>
      </c>
      <c r="C657" s="2">
        <v>1</v>
      </c>
      <c r="D657">
        <v>91.324900000000014</v>
      </c>
      <c r="E657" s="5">
        <v>2</v>
      </c>
      <c r="P657">
        <v>2</v>
      </c>
      <c r="Q657" t="str">
        <f t="shared" si="11"/>
        <v>12</v>
      </c>
    </row>
    <row r="658" spans="1:17" x14ac:dyDescent="0.25">
      <c r="A658">
        <v>657</v>
      </c>
      <c r="B658">
        <v>86.331327000000002</v>
      </c>
      <c r="C658" s="2">
        <v>1</v>
      </c>
      <c r="D658">
        <v>91.324900000000014</v>
      </c>
      <c r="E658" s="5">
        <v>2</v>
      </c>
      <c r="P658">
        <v>2</v>
      </c>
      <c r="Q658" t="str">
        <f t="shared" si="11"/>
        <v>12</v>
      </c>
    </row>
    <row r="659" spans="1:17" x14ac:dyDescent="0.25">
      <c r="A659">
        <v>658</v>
      </c>
      <c r="B659">
        <v>86.331327000000002</v>
      </c>
      <c r="C659" s="2">
        <v>1</v>
      </c>
      <c r="D659">
        <v>91.324900000000014</v>
      </c>
      <c r="E659" s="5">
        <v>2</v>
      </c>
      <c r="P659">
        <v>2</v>
      </c>
      <c r="Q659" t="str">
        <f t="shared" si="11"/>
        <v>12</v>
      </c>
    </row>
    <row r="660" spans="1:17" x14ac:dyDescent="0.25">
      <c r="A660">
        <v>659</v>
      </c>
      <c r="B660">
        <v>86.331327000000002</v>
      </c>
      <c r="C660" s="2">
        <v>1</v>
      </c>
      <c r="D660">
        <v>91.324900000000014</v>
      </c>
      <c r="E660" s="5">
        <v>2</v>
      </c>
      <c r="P660">
        <v>2</v>
      </c>
      <c r="Q660" t="str">
        <f t="shared" si="11"/>
        <v>12</v>
      </c>
    </row>
    <row r="661" spans="1:17" x14ac:dyDescent="0.25">
      <c r="A661">
        <v>660</v>
      </c>
      <c r="B661">
        <v>86.331327000000002</v>
      </c>
      <c r="C661" s="2">
        <v>1</v>
      </c>
      <c r="D661">
        <v>91.324900000000014</v>
      </c>
      <c r="E661" s="5">
        <v>2</v>
      </c>
      <c r="F661">
        <v>81.104542000000009</v>
      </c>
      <c r="G661" s="3">
        <v>3</v>
      </c>
      <c r="P661">
        <v>3</v>
      </c>
      <c r="Q661" t="str">
        <f t="shared" si="11"/>
        <v>123</v>
      </c>
    </row>
    <row r="662" spans="1:17" x14ac:dyDescent="0.25">
      <c r="A662">
        <v>661</v>
      </c>
      <c r="B662">
        <v>86.331327000000002</v>
      </c>
      <c r="C662" s="2">
        <v>1</v>
      </c>
      <c r="D662">
        <v>91.324900000000014</v>
      </c>
      <c r="E662" s="5">
        <v>2</v>
      </c>
      <c r="F662">
        <v>81.238929000000013</v>
      </c>
      <c r="G662" s="3">
        <v>3</v>
      </c>
      <c r="P662">
        <v>3</v>
      </c>
      <c r="Q662" t="str">
        <f t="shared" si="11"/>
        <v>123</v>
      </c>
    </row>
    <row r="663" spans="1:17" x14ac:dyDescent="0.25">
      <c r="A663">
        <v>662</v>
      </c>
      <c r="B663">
        <v>86.331327000000002</v>
      </c>
      <c r="C663" s="2">
        <v>1</v>
      </c>
      <c r="D663">
        <v>91.324900000000014</v>
      </c>
      <c r="E663" s="5">
        <v>2</v>
      </c>
      <c r="F663">
        <v>81.238929000000013</v>
      </c>
      <c r="G663" s="3">
        <v>3</v>
      </c>
      <c r="P663">
        <v>3</v>
      </c>
      <c r="Q663" t="str">
        <f t="shared" si="11"/>
        <v>123</v>
      </c>
    </row>
    <row r="664" spans="1:17" x14ac:dyDescent="0.25">
      <c r="A664">
        <v>663</v>
      </c>
      <c r="B664">
        <v>86.331327000000002</v>
      </c>
      <c r="C664" s="2">
        <v>1</v>
      </c>
      <c r="D664">
        <v>91.324900000000014</v>
      </c>
      <c r="E664" s="5">
        <v>2</v>
      </c>
      <c r="F664">
        <v>81.238929000000013</v>
      </c>
      <c r="G664" s="3">
        <v>3</v>
      </c>
      <c r="P664">
        <v>3</v>
      </c>
      <c r="Q664" t="str">
        <f t="shared" si="11"/>
        <v>123</v>
      </c>
    </row>
    <row r="665" spans="1:17" x14ac:dyDescent="0.25">
      <c r="A665">
        <v>664</v>
      </c>
      <c r="B665">
        <v>86.23035800000001</v>
      </c>
      <c r="C665" s="2">
        <v>1</v>
      </c>
      <c r="D665">
        <v>91.324900000000014</v>
      </c>
      <c r="E665" s="5">
        <v>2</v>
      </c>
      <c r="F665">
        <v>81.238929000000013</v>
      </c>
      <c r="G665" s="3">
        <v>3</v>
      </c>
      <c r="P665">
        <v>3</v>
      </c>
      <c r="Q665" t="str">
        <f t="shared" si="11"/>
        <v>123</v>
      </c>
    </row>
    <row r="666" spans="1:17" x14ac:dyDescent="0.25">
      <c r="A666">
        <v>665</v>
      </c>
      <c r="D666">
        <v>91.324900000000014</v>
      </c>
      <c r="E666" s="5">
        <v>2</v>
      </c>
      <c r="F666">
        <v>81.238929000000013</v>
      </c>
      <c r="G666" s="3">
        <v>3</v>
      </c>
      <c r="P666">
        <v>2</v>
      </c>
      <c r="Q666" t="str">
        <f t="shared" si="11"/>
        <v>23</v>
      </c>
    </row>
    <row r="667" spans="1:17" x14ac:dyDescent="0.25">
      <c r="A667">
        <v>666</v>
      </c>
      <c r="D667">
        <v>91.324900000000014</v>
      </c>
      <c r="E667" s="5">
        <v>2</v>
      </c>
      <c r="F667">
        <v>81.238929000000013</v>
      </c>
      <c r="G667" s="3">
        <v>3</v>
      </c>
      <c r="P667">
        <v>2</v>
      </c>
      <c r="Q667" t="str">
        <f t="shared" si="11"/>
        <v>23</v>
      </c>
    </row>
    <row r="668" spans="1:17" x14ac:dyDescent="0.25">
      <c r="A668">
        <v>667</v>
      </c>
      <c r="D668">
        <v>91.324900000000014</v>
      </c>
      <c r="E668" s="5">
        <v>2</v>
      </c>
      <c r="F668">
        <v>81.238929000000013</v>
      </c>
      <c r="G668" s="3">
        <v>3</v>
      </c>
      <c r="P668">
        <v>2</v>
      </c>
      <c r="Q668" t="str">
        <f t="shared" si="11"/>
        <v>23</v>
      </c>
    </row>
    <row r="669" spans="1:17" x14ac:dyDescent="0.25">
      <c r="A669">
        <v>668</v>
      </c>
      <c r="D669">
        <v>91.324900000000014</v>
      </c>
      <c r="E669" s="5">
        <v>2</v>
      </c>
      <c r="F669">
        <v>81.238929000000013</v>
      </c>
      <c r="G669" s="3">
        <v>3</v>
      </c>
      <c r="P669">
        <v>2</v>
      </c>
      <c r="Q669" t="str">
        <f t="shared" si="11"/>
        <v>23</v>
      </c>
    </row>
    <row r="670" spans="1:17" x14ac:dyDescent="0.25">
      <c r="A670">
        <v>669</v>
      </c>
      <c r="D670">
        <v>91.324900000000014</v>
      </c>
      <c r="E670" s="5">
        <v>2</v>
      </c>
      <c r="F670">
        <v>81.238929000000013</v>
      </c>
      <c r="G670" s="3">
        <v>3</v>
      </c>
      <c r="P670">
        <v>2</v>
      </c>
      <c r="Q670" t="str">
        <f t="shared" si="11"/>
        <v>23</v>
      </c>
    </row>
    <row r="671" spans="1:17" x14ac:dyDescent="0.25">
      <c r="A671">
        <v>670</v>
      </c>
      <c r="D671">
        <v>91.324900000000014</v>
      </c>
      <c r="E671" s="5">
        <v>2</v>
      </c>
      <c r="F671">
        <v>81.238929000000013</v>
      </c>
      <c r="G671" s="3">
        <v>3</v>
      </c>
      <c r="P671">
        <v>2</v>
      </c>
      <c r="Q671" t="str">
        <f t="shared" si="11"/>
        <v>23</v>
      </c>
    </row>
    <row r="672" spans="1:17" x14ac:dyDescent="0.25">
      <c r="A672">
        <v>671</v>
      </c>
      <c r="D672">
        <v>91.324900000000014</v>
      </c>
      <c r="E672" s="5">
        <v>2</v>
      </c>
      <c r="F672">
        <v>81.238929000000013</v>
      </c>
      <c r="G672" s="3">
        <v>3</v>
      </c>
      <c r="P672">
        <v>2</v>
      </c>
      <c r="Q672" t="str">
        <f t="shared" si="11"/>
        <v>23</v>
      </c>
    </row>
    <row r="673" spans="1:17" x14ac:dyDescent="0.25">
      <c r="A673">
        <v>672</v>
      </c>
      <c r="D673">
        <v>91.324900000000014</v>
      </c>
      <c r="E673" s="5">
        <v>2</v>
      </c>
      <c r="F673">
        <v>81.238929000000013</v>
      </c>
      <c r="G673" s="3">
        <v>3</v>
      </c>
      <c r="P673">
        <v>2</v>
      </c>
      <c r="Q673" t="str">
        <f t="shared" si="11"/>
        <v>23</v>
      </c>
    </row>
    <row r="674" spans="1:17" x14ac:dyDescent="0.25">
      <c r="A674">
        <v>673</v>
      </c>
      <c r="D674">
        <v>91.324900000000014</v>
      </c>
      <c r="E674" s="5">
        <v>2</v>
      </c>
      <c r="F674">
        <v>81.238929000000013</v>
      </c>
      <c r="G674" s="3">
        <v>3</v>
      </c>
      <c r="I674" s="4" t="s">
        <v>233</v>
      </c>
      <c r="N674">
        <v>84.513113000000004</v>
      </c>
      <c r="O674">
        <v>673</v>
      </c>
      <c r="P674">
        <v>3</v>
      </c>
      <c r="Q674" t="str">
        <f t="shared" si="11"/>
        <v>234D</v>
      </c>
    </row>
    <row r="675" spans="1:17" x14ac:dyDescent="0.25">
      <c r="A675">
        <v>674</v>
      </c>
      <c r="D675">
        <v>91.324900000000014</v>
      </c>
      <c r="E675" s="5">
        <v>2</v>
      </c>
      <c r="F675">
        <v>81.238929000000013</v>
      </c>
      <c r="G675" s="3">
        <v>3</v>
      </c>
      <c r="I675" s="4" t="s">
        <v>233</v>
      </c>
      <c r="N675">
        <v>84.513113000000004</v>
      </c>
      <c r="P675">
        <v>3</v>
      </c>
      <c r="Q675" t="str">
        <f t="shared" si="11"/>
        <v>234D</v>
      </c>
    </row>
    <row r="676" spans="1:17" x14ac:dyDescent="0.25">
      <c r="A676">
        <v>675</v>
      </c>
      <c r="D676">
        <v>91.324900000000014</v>
      </c>
      <c r="E676" s="5">
        <v>2</v>
      </c>
      <c r="F676">
        <v>81.238929000000013</v>
      </c>
      <c r="G676" s="3">
        <v>3</v>
      </c>
      <c r="I676" s="4" t="s">
        <v>233</v>
      </c>
      <c r="N676">
        <v>84.513113000000004</v>
      </c>
      <c r="P676">
        <v>3</v>
      </c>
      <c r="Q676" t="str">
        <f t="shared" si="11"/>
        <v>234D</v>
      </c>
    </row>
    <row r="677" spans="1:17" x14ac:dyDescent="0.25">
      <c r="A677">
        <v>676</v>
      </c>
      <c r="D677">
        <v>91.324900000000014</v>
      </c>
      <c r="E677" s="5">
        <v>2</v>
      </c>
      <c r="F677">
        <v>81.238929000000013</v>
      </c>
      <c r="G677" s="3">
        <v>3</v>
      </c>
      <c r="I677" s="4" t="s">
        <v>233</v>
      </c>
      <c r="N677">
        <v>84.513113000000004</v>
      </c>
      <c r="P677">
        <v>3</v>
      </c>
      <c r="Q677" t="str">
        <f t="shared" si="11"/>
        <v>234D</v>
      </c>
    </row>
    <row r="678" spans="1:17" x14ac:dyDescent="0.25">
      <c r="A678">
        <v>677</v>
      </c>
      <c r="D678">
        <v>91.324900000000014</v>
      </c>
      <c r="E678" s="5">
        <v>2</v>
      </c>
      <c r="F678">
        <v>81.238929000000013</v>
      </c>
      <c r="G678" s="3">
        <v>3</v>
      </c>
      <c r="I678" s="4" t="s">
        <v>233</v>
      </c>
      <c r="N678">
        <v>84.513113000000004</v>
      </c>
      <c r="P678">
        <v>3</v>
      </c>
      <c r="Q678" t="str">
        <f t="shared" si="11"/>
        <v>234D</v>
      </c>
    </row>
    <row r="679" spans="1:17" x14ac:dyDescent="0.25">
      <c r="A679">
        <v>678</v>
      </c>
      <c r="D679">
        <v>91.324900000000014</v>
      </c>
      <c r="E679" s="5">
        <v>2</v>
      </c>
      <c r="F679">
        <v>81.238929000000013</v>
      </c>
      <c r="G679" s="3">
        <v>3</v>
      </c>
      <c r="I679" s="4" t="s">
        <v>233</v>
      </c>
      <c r="N679">
        <v>84.513113000000004</v>
      </c>
      <c r="P679">
        <v>3</v>
      </c>
      <c r="Q679" t="str">
        <f t="shared" si="11"/>
        <v>234D</v>
      </c>
    </row>
    <row r="680" spans="1:17" x14ac:dyDescent="0.25">
      <c r="A680">
        <v>679</v>
      </c>
      <c r="B680">
        <v>98.557144000000008</v>
      </c>
      <c r="C680" s="2">
        <v>1</v>
      </c>
      <c r="D680">
        <v>91.324900000000014</v>
      </c>
      <c r="E680" s="5">
        <v>2</v>
      </c>
      <c r="F680">
        <v>81.238929000000013</v>
      </c>
      <c r="G680" s="3">
        <v>3</v>
      </c>
      <c r="I680" s="4" t="s">
        <v>233</v>
      </c>
      <c r="N680">
        <v>84.513113000000004</v>
      </c>
      <c r="P680">
        <v>4</v>
      </c>
      <c r="Q680" t="str">
        <f t="shared" si="11"/>
        <v>1234D</v>
      </c>
    </row>
    <row r="681" spans="1:17" x14ac:dyDescent="0.25">
      <c r="A681">
        <v>680</v>
      </c>
      <c r="B681">
        <v>98.642143000000004</v>
      </c>
      <c r="C681" s="2">
        <v>1</v>
      </c>
      <c r="D681">
        <v>91.324900000000014</v>
      </c>
      <c r="E681" s="5">
        <v>2</v>
      </c>
      <c r="F681">
        <v>81.238929000000013</v>
      </c>
      <c r="G681" s="3">
        <v>3</v>
      </c>
      <c r="I681" s="4" t="s">
        <v>233</v>
      </c>
      <c r="N681">
        <v>84.513113000000004</v>
      </c>
      <c r="P681">
        <v>4</v>
      </c>
      <c r="Q681" t="str">
        <f t="shared" si="11"/>
        <v>1234D</v>
      </c>
    </row>
    <row r="682" spans="1:17" x14ac:dyDescent="0.25">
      <c r="A682">
        <v>681</v>
      </c>
      <c r="B682">
        <v>98.642143000000004</v>
      </c>
      <c r="C682" s="2">
        <v>1</v>
      </c>
      <c r="D682">
        <v>91.324900000000014</v>
      </c>
      <c r="E682" s="5">
        <v>2</v>
      </c>
      <c r="F682">
        <v>81.238929000000013</v>
      </c>
      <c r="G682" s="3">
        <v>3</v>
      </c>
      <c r="I682" s="4" t="s">
        <v>233</v>
      </c>
      <c r="N682">
        <v>84.513113000000004</v>
      </c>
      <c r="P682">
        <v>4</v>
      </c>
      <c r="Q682" t="str">
        <f t="shared" si="11"/>
        <v>1234D</v>
      </c>
    </row>
    <row r="683" spans="1:17" x14ac:dyDescent="0.25">
      <c r="A683">
        <v>682</v>
      </c>
      <c r="B683">
        <v>98.642143000000004</v>
      </c>
      <c r="C683" s="2">
        <v>1</v>
      </c>
      <c r="D683">
        <v>91.324900000000014</v>
      </c>
      <c r="E683" s="5">
        <v>2</v>
      </c>
      <c r="F683">
        <v>81.238929000000013</v>
      </c>
      <c r="G683" s="3">
        <v>3</v>
      </c>
      <c r="I683" s="4" t="s">
        <v>233</v>
      </c>
      <c r="N683">
        <v>84.513113000000004</v>
      </c>
      <c r="P683">
        <v>4</v>
      </c>
      <c r="Q683" t="str">
        <f t="shared" si="11"/>
        <v>1234D</v>
      </c>
    </row>
    <row r="684" spans="1:17" x14ac:dyDescent="0.25">
      <c r="A684">
        <v>683</v>
      </c>
      <c r="B684">
        <v>98.642143000000004</v>
      </c>
      <c r="C684" s="2">
        <v>1</v>
      </c>
      <c r="D684">
        <v>91.324900000000014</v>
      </c>
      <c r="E684" s="5">
        <v>2</v>
      </c>
      <c r="F684">
        <v>81.238929000000013</v>
      </c>
      <c r="G684" s="3">
        <v>3</v>
      </c>
      <c r="I684" s="4" t="s">
        <v>233</v>
      </c>
      <c r="N684">
        <v>84.513113000000004</v>
      </c>
      <c r="P684">
        <v>4</v>
      </c>
      <c r="Q684" t="str">
        <f t="shared" si="11"/>
        <v>1234D</v>
      </c>
    </row>
    <row r="685" spans="1:17" x14ac:dyDescent="0.25">
      <c r="A685">
        <v>684</v>
      </c>
      <c r="B685">
        <v>98.642143000000004</v>
      </c>
      <c r="C685" s="2">
        <v>1</v>
      </c>
      <c r="D685">
        <v>91.324900000000014</v>
      </c>
      <c r="E685" s="5">
        <v>2</v>
      </c>
      <c r="F685">
        <v>81.238929000000013</v>
      </c>
      <c r="G685" s="3">
        <v>3</v>
      </c>
      <c r="I685" s="4" t="s">
        <v>233</v>
      </c>
      <c r="N685">
        <v>84.513113000000004</v>
      </c>
      <c r="P685">
        <v>4</v>
      </c>
      <c r="Q685" t="str">
        <f t="shared" si="11"/>
        <v>1234D</v>
      </c>
    </row>
    <row r="686" spans="1:17" x14ac:dyDescent="0.25">
      <c r="A686">
        <v>685</v>
      </c>
      <c r="B686">
        <v>98.642143000000004</v>
      </c>
      <c r="C686" s="2">
        <v>1</v>
      </c>
      <c r="D686">
        <v>91.184235000000001</v>
      </c>
      <c r="E686" s="5">
        <v>2</v>
      </c>
      <c r="F686">
        <v>81.238929000000013</v>
      </c>
      <c r="G686" s="3">
        <v>3</v>
      </c>
      <c r="I686" s="4" t="s">
        <v>233</v>
      </c>
      <c r="N686">
        <v>84.513113000000004</v>
      </c>
      <c r="P686">
        <v>4</v>
      </c>
      <c r="Q686" t="str">
        <f t="shared" si="11"/>
        <v>1234D</v>
      </c>
    </row>
    <row r="687" spans="1:17" x14ac:dyDescent="0.25">
      <c r="A687">
        <v>686</v>
      </c>
      <c r="B687">
        <v>98.642143000000004</v>
      </c>
      <c r="C687" s="2">
        <v>1</v>
      </c>
      <c r="D687">
        <v>91.184235000000001</v>
      </c>
      <c r="E687" s="5">
        <v>2</v>
      </c>
      <c r="F687">
        <v>81.238929000000013</v>
      </c>
      <c r="G687" s="3">
        <v>3</v>
      </c>
      <c r="I687" s="4" t="s">
        <v>233</v>
      </c>
      <c r="N687">
        <v>84.513113000000004</v>
      </c>
      <c r="P687">
        <v>4</v>
      </c>
      <c r="Q687" t="str">
        <f t="shared" si="11"/>
        <v>1234D</v>
      </c>
    </row>
    <row r="688" spans="1:17" x14ac:dyDescent="0.25">
      <c r="A688">
        <v>687</v>
      </c>
      <c r="B688">
        <v>98.642143000000004</v>
      </c>
      <c r="C688" s="2">
        <v>1</v>
      </c>
      <c r="F688">
        <v>81.238929000000013</v>
      </c>
      <c r="G688" s="3">
        <v>3</v>
      </c>
      <c r="I688" s="4" t="s">
        <v>233</v>
      </c>
      <c r="N688">
        <v>84.513113000000004</v>
      </c>
      <c r="P688">
        <v>3</v>
      </c>
      <c r="Q688" t="str">
        <f t="shared" si="11"/>
        <v>134D</v>
      </c>
    </row>
    <row r="689" spans="1:17" x14ac:dyDescent="0.25">
      <c r="A689">
        <v>688</v>
      </c>
      <c r="B689">
        <v>98.642143000000004</v>
      </c>
      <c r="C689" s="2">
        <v>1</v>
      </c>
      <c r="F689">
        <v>81.238929000000013</v>
      </c>
      <c r="G689" s="3">
        <v>3</v>
      </c>
      <c r="I689" s="4" t="s">
        <v>233</v>
      </c>
      <c r="N689">
        <v>84.513113000000004</v>
      </c>
      <c r="P689">
        <v>3</v>
      </c>
      <c r="Q689" t="str">
        <f t="shared" si="11"/>
        <v>134D</v>
      </c>
    </row>
    <row r="690" spans="1:17" x14ac:dyDescent="0.25">
      <c r="A690">
        <v>689</v>
      </c>
      <c r="B690">
        <v>98.642143000000004</v>
      </c>
      <c r="C690" s="2">
        <v>1</v>
      </c>
      <c r="F690">
        <v>81.238929000000013</v>
      </c>
      <c r="G690" s="3">
        <v>3</v>
      </c>
      <c r="I690" s="4" t="s">
        <v>233</v>
      </c>
      <c r="N690">
        <v>84.513113000000004</v>
      </c>
      <c r="P690">
        <v>3</v>
      </c>
      <c r="Q690" t="str">
        <f t="shared" si="11"/>
        <v>134D</v>
      </c>
    </row>
    <row r="691" spans="1:17" x14ac:dyDescent="0.25">
      <c r="A691">
        <v>690</v>
      </c>
      <c r="B691">
        <v>98.642143000000004</v>
      </c>
      <c r="C691" s="2">
        <v>1</v>
      </c>
      <c r="F691">
        <v>81.104542000000009</v>
      </c>
      <c r="G691" s="3">
        <v>3</v>
      </c>
      <c r="I691" s="4" t="s">
        <v>233</v>
      </c>
      <c r="N691">
        <v>84.513113000000004</v>
      </c>
      <c r="P691">
        <v>3</v>
      </c>
      <c r="Q691" t="str">
        <f t="shared" si="11"/>
        <v>134D</v>
      </c>
    </row>
    <row r="692" spans="1:17" x14ac:dyDescent="0.25">
      <c r="A692">
        <v>691</v>
      </c>
      <c r="B692">
        <v>98.642143000000004</v>
      </c>
      <c r="C692" s="2">
        <v>1</v>
      </c>
      <c r="I692" s="4" t="s">
        <v>233</v>
      </c>
      <c r="N692">
        <v>84.513113000000004</v>
      </c>
      <c r="P692">
        <v>2</v>
      </c>
      <c r="Q692" t="str">
        <f t="shared" si="11"/>
        <v>14D</v>
      </c>
    </row>
    <row r="693" spans="1:17" x14ac:dyDescent="0.25">
      <c r="A693">
        <v>692</v>
      </c>
      <c r="B693">
        <v>98.642143000000004</v>
      </c>
      <c r="C693" s="2">
        <v>1</v>
      </c>
      <c r="I693" s="4" t="s">
        <v>233</v>
      </c>
      <c r="N693">
        <v>84.513113000000004</v>
      </c>
      <c r="P693">
        <v>2</v>
      </c>
      <c r="Q693" t="str">
        <f t="shared" si="11"/>
        <v>14D</v>
      </c>
    </row>
    <row r="694" spans="1:17" x14ac:dyDescent="0.25">
      <c r="A694">
        <v>693</v>
      </c>
      <c r="B694">
        <v>98.642143000000004</v>
      </c>
      <c r="C694" s="2">
        <v>1</v>
      </c>
      <c r="I694" s="4" t="s">
        <v>233</v>
      </c>
      <c r="N694">
        <v>84.513113000000004</v>
      </c>
      <c r="P694">
        <v>2</v>
      </c>
      <c r="Q694" t="str">
        <f t="shared" si="11"/>
        <v>14D</v>
      </c>
    </row>
    <row r="695" spans="1:17" x14ac:dyDescent="0.25">
      <c r="A695">
        <v>694</v>
      </c>
      <c r="B695">
        <v>98.642143000000004</v>
      </c>
      <c r="C695" s="2">
        <v>1</v>
      </c>
      <c r="I695" s="4" t="s">
        <v>233</v>
      </c>
      <c r="N695">
        <v>84.513113000000004</v>
      </c>
      <c r="P695">
        <v>2</v>
      </c>
      <c r="Q695" t="str">
        <f t="shared" si="11"/>
        <v>14D</v>
      </c>
    </row>
    <row r="696" spans="1:17" x14ac:dyDescent="0.25">
      <c r="A696">
        <v>695</v>
      </c>
      <c r="B696">
        <v>98.642143000000004</v>
      </c>
      <c r="C696" s="2">
        <v>1</v>
      </c>
      <c r="I696" s="4" t="s">
        <v>233</v>
      </c>
      <c r="N696">
        <v>84.513113000000004</v>
      </c>
      <c r="P696">
        <v>2</v>
      </c>
      <c r="Q696" t="str">
        <f t="shared" si="11"/>
        <v>14D</v>
      </c>
    </row>
    <row r="697" spans="1:17" x14ac:dyDescent="0.25">
      <c r="A697">
        <v>696</v>
      </c>
      <c r="B697">
        <v>98.642143000000004</v>
      </c>
      <c r="C697" s="2">
        <v>1</v>
      </c>
      <c r="I697" s="4" t="s">
        <v>233</v>
      </c>
      <c r="N697">
        <v>84.513113000000004</v>
      </c>
      <c r="P697">
        <v>2</v>
      </c>
      <c r="Q697" t="str">
        <f t="shared" si="11"/>
        <v>14D</v>
      </c>
    </row>
    <row r="698" spans="1:17" x14ac:dyDescent="0.25">
      <c r="A698">
        <v>697</v>
      </c>
      <c r="B698">
        <v>98.642143000000004</v>
      </c>
      <c r="C698" s="2">
        <v>1</v>
      </c>
      <c r="I698" s="4" t="s">
        <v>233</v>
      </c>
      <c r="N698">
        <v>84.513113000000004</v>
      </c>
      <c r="O698">
        <v>697</v>
      </c>
      <c r="P698">
        <v>2</v>
      </c>
      <c r="Q698" t="str">
        <f t="shared" si="11"/>
        <v>14D</v>
      </c>
    </row>
    <row r="699" spans="1:17" x14ac:dyDescent="0.25">
      <c r="A699">
        <v>698</v>
      </c>
      <c r="B699">
        <v>98.642143000000004</v>
      </c>
      <c r="C699" s="2">
        <v>1</v>
      </c>
      <c r="P699">
        <v>1</v>
      </c>
      <c r="Q699" t="str">
        <f t="shared" si="11"/>
        <v>1</v>
      </c>
    </row>
    <row r="700" spans="1:17" x14ac:dyDescent="0.25">
      <c r="A700">
        <v>699</v>
      </c>
      <c r="B700">
        <v>98.642143000000004</v>
      </c>
      <c r="C700" s="2">
        <v>1</v>
      </c>
      <c r="P700">
        <v>1</v>
      </c>
      <c r="Q700" t="str">
        <f t="shared" si="11"/>
        <v>1</v>
      </c>
    </row>
    <row r="701" spans="1:17" x14ac:dyDescent="0.25">
      <c r="A701">
        <v>700</v>
      </c>
      <c r="B701">
        <v>98.642143000000004</v>
      </c>
      <c r="C701" s="2">
        <v>1</v>
      </c>
      <c r="G701" s="3" t="s">
        <v>234</v>
      </c>
      <c r="L701">
        <v>91.472960999999998</v>
      </c>
      <c r="M701">
        <v>700</v>
      </c>
      <c r="P701">
        <v>2</v>
      </c>
      <c r="Q701" t="str">
        <f t="shared" si="11"/>
        <v>13D</v>
      </c>
    </row>
    <row r="702" spans="1:17" x14ac:dyDescent="0.25">
      <c r="A702">
        <v>701</v>
      </c>
      <c r="B702">
        <v>98.642143000000004</v>
      </c>
      <c r="C702" s="2">
        <v>1</v>
      </c>
      <c r="D702">
        <v>104.532656</v>
      </c>
      <c r="E702" s="5">
        <v>2</v>
      </c>
      <c r="G702" s="3" t="s">
        <v>234</v>
      </c>
      <c r="L702">
        <v>91.472960999999998</v>
      </c>
      <c r="P702">
        <v>3</v>
      </c>
      <c r="Q702" t="str">
        <f t="shared" si="11"/>
        <v>123D</v>
      </c>
    </row>
    <row r="703" spans="1:17" x14ac:dyDescent="0.25">
      <c r="A703">
        <v>702</v>
      </c>
      <c r="B703">
        <v>98.642143000000004</v>
      </c>
      <c r="C703" s="2">
        <v>1</v>
      </c>
      <c r="D703">
        <v>104.57510200000002</v>
      </c>
      <c r="E703" s="5">
        <v>2</v>
      </c>
      <c r="G703" s="3" t="s">
        <v>234</v>
      </c>
      <c r="L703">
        <v>91.472960999999998</v>
      </c>
      <c r="P703">
        <v>3</v>
      </c>
      <c r="Q703" t="str">
        <f t="shared" si="11"/>
        <v>123D</v>
      </c>
    </row>
    <row r="704" spans="1:17" x14ac:dyDescent="0.25">
      <c r="A704">
        <v>703</v>
      </c>
      <c r="B704">
        <v>98.642143000000004</v>
      </c>
      <c r="C704" s="2">
        <v>1</v>
      </c>
      <c r="D704">
        <v>104.57510200000002</v>
      </c>
      <c r="E704" s="5">
        <v>2</v>
      </c>
      <c r="G704" s="3" t="s">
        <v>234</v>
      </c>
      <c r="L704">
        <v>91.472960999999998</v>
      </c>
      <c r="P704">
        <v>3</v>
      </c>
      <c r="Q704" t="str">
        <f t="shared" si="11"/>
        <v>123D</v>
      </c>
    </row>
    <row r="705" spans="1:17" x14ac:dyDescent="0.25">
      <c r="A705">
        <v>704</v>
      </c>
      <c r="B705">
        <v>98.642143000000004</v>
      </c>
      <c r="C705" s="2">
        <v>1</v>
      </c>
      <c r="D705">
        <v>104.57510200000002</v>
      </c>
      <c r="E705" s="5">
        <v>2</v>
      </c>
      <c r="G705" s="3" t="s">
        <v>234</v>
      </c>
      <c r="L705">
        <v>91.472960999999998</v>
      </c>
      <c r="P705">
        <v>3</v>
      </c>
      <c r="Q705" t="str">
        <f t="shared" si="11"/>
        <v>123D</v>
      </c>
    </row>
    <row r="706" spans="1:17" x14ac:dyDescent="0.25">
      <c r="A706">
        <v>705</v>
      </c>
      <c r="B706">
        <v>98.642143000000004</v>
      </c>
      <c r="C706" s="2">
        <v>1</v>
      </c>
      <c r="D706">
        <v>104.57510200000002</v>
      </c>
      <c r="E706" s="5">
        <v>2</v>
      </c>
      <c r="G706" s="3" t="s">
        <v>234</v>
      </c>
      <c r="L706">
        <v>91.472960999999998</v>
      </c>
      <c r="P706">
        <v>3</v>
      </c>
      <c r="Q706" t="str">
        <f t="shared" ref="Q706:Q769" si="12">CONCATENATE(C706,E706,G706,I706)</f>
        <v>123D</v>
      </c>
    </row>
    <row r="707" spans="1:17" x14ac:dyDescent="0.25">
      <c r="A707">
        <v>706</v>
      </c>
      <c r="B707">
        <v>98.642143000000004</v>
      </c>
      <c r="C707" s="2">
        <v>1</v>
      </c>
      <c r="D707">
        <v>104.57510200000002</v>
      </c>
      <c r="E707" s="5">
        <v>2</v>
      </c>
      <c r="G707" s="3" t="s">
        <v>234</v>
      </c>
      <c r="L707">
        <v>91.472960999999998</v>
      </c>
      <c r="P707">
        <v>3</v>
      </c>
      <c r="Q707" t="str">
        <f t="shared" si="12"/>
        <v>123D</v>
      </c>
    </row>
    <row r="708" spans="1:17" x14ac:dyDescent="0.25">
      <c r="A708">
        <v>707</v>
      </c>
      <c r="B708">
        <v>98.642143000000004</v>
      </c>
      <c r="C708" s="2">
        <v>1</v>
      </c>
      <c r="D708">
        <v>104.57510200000002</v>
      </c>
      <c r="E708" s="5">
        <v>2</v>
      </c>
      <c r="G708" s="3" t="s">
        <v>234</v>
      </c>
      <c r="L708">
        <v>91.472960999999998</v>
      </c>
      <c r="P708">
        <v>3</v>
      </c>
      <c r="Q708" t="str">
        <f t="shared" si="12"/>
        <v>123D</v>
      </c>
    </row>
    <row r="709" spans="1:17" x14ac:dyDescent="0.25">
      <c r="A709">
        <v>708</v>
      </c>
      <c r="B709">
        <v>98.642143000000004</v>
      </c>
      <c r="C709" s="2">
        <v>1</v>
      </c>
      <c r="D709">
        <v>104.57510200000002</v>
      </c>
      <c r="E709" s="5">
        <v>2</v>
      </c>
      <c r="G709" s="3" t="s">
        <v>234</v>
      </c>
      <c r="L709">
        <v>91.472960999999998</v>
      </c>
      <c r="P709">
        <v>3</v>
      </c>
      <c r="Q709" t="str">
        <f t="shared" si="12"/>
        <v>123D</v>
      </c>
    </row>
    <row r="710" spans="1:17" x14ac:dyDescent="0.25">
      <c r="A710">
        <v>709</v>
      </c>
      <c r="B710">
        <v>98.642143000000004</v>
      </c>
      <c r="C710" s="2">
        <v>1</v>
      </c>
      <c r="D710">
        <v>104.57510200000002</v>
      </c>
      <c r="E710" s="5">
        <v>2</v>
      </c>
      <c r="G710" s="3" t="s">
        <v>234</v>
      </c>
      <c r="L710">
        <v>91.472960999999998</v>
      </c>
      <c r="P710">
        <v>3</v>
      </c>
      <c r="Q710" t="str">
        <f t="shared" si="12"/>
        <v>123D</v>
      </c>
    </row>
    <row r="711" spans="1:17" x14ac:dyDescent="0.25">
      <c r="A711">
        <v>710</v>
      </c>
      <c r="B711">
        <v>98.642143000000004</v>
      </c>
      <c r="C711" s="2">
        <v>1</v>
      </c>
      <c r="D711">
        <v>104.57510200000002</v>
      </c>
      <c r="E711" s="5">
        <v>2</v>
      </c>
      <c r="G711" s="3" t="s">
        <v>234</v>
      </c>
      <c r="I711" s="4" t="s">
        <v>233</v>
      </c>
      <c r="L711">
        <v>91.472960999999998</v>
      </c>
      <c r="N711">
        <v>93.642040000000009</v>
      </c>
      <c r="O711">
        <v>710</v>
      </c>
      <c r="P711">
        <v>4</v>
      </c>
      <c r="Q711" t="str">
        <f t="shared" si="12"/>
        <v>123D4D</v>
      </c>
    </row>
    <row r="712" spans="1:17" x14ac:dyDescent="0.25">
      <c r="A712">
        <v>711</v>
      </c>
      <c r="B712">
        <v>98.642143000000004</v>
      </c>
      <c r="C712" s="2">
        <v>1</v>
      </c>
      <c r="D712">
        <v>104.57510200000002</v>
      </c>
      <c r="E712" s="5">
        <v>2</v>
      </c>
      <c r="G712" s="3" t="s">
        <v>234</v>
      </c>
      <c r="I712" s="4" t="s">
        <v>233</v>
      </c>
      <c r="L712">
        <v>91.472960999999998</v>
      </c>
      <c r="N712">
        <v>93.698063000000005</v>
      </c>
      <c r="P712">
        <v>4</v>
      </c>
      <c r="Q712" t="str">
        <f t="shared" si="12"/>
        <v>123D4D</v>
      </c>
    </row>
    <row r="713" spans="1:17" x14ac:dyDescent="0.25">
      <c r="A713">
        <v>712</v>
      </c>
      <c r="B713">
        <v>98.642143000000004</v>
      </c>
      <c r="C713" s="2">
        <v>1</v>
      </c>
      <c r="D713">
        <v>104.57510200000002</v>
      </c>
      <c r="E713" s="5">
        <v>2</v>
      </c>
      <c r="G713" s="3" t="s">
        <v>234</v>
      </c>
      <c r="I713" s="4" t="s">
        <v>233</v>
      </c>
      <c r="L713">
        <v>91.472960999999998</v>
      </c>
      <c r="N713">
        <v>93.698063000000005</v>
      </c>
      <c r="P713">
        <v>4</v>
      </c>
      <c r="Q713" t="str">
        <f t="shared" si="12"/>
        <v>123D4D</v>
      </c>
    </row>
    <row r="714" spans="1:17" x14ac:dyDescent="0.25">
      <c r="A714">
        <v>713</v>
      </c>
      <c r="B714">
        <v>98.557144000000008</v>
      </c>
      <c r="C714" s="2">
        <v>1</v>
      </c>
      <c r="D714">
        <v>104.57510200000002</v>
      </c>
      <c r="E714" s="5">
        <v>2</v>
      </c>
      <c r="G714" s="3" t="s">
        <v>234</v>
      </c>
      <c r="I714" s="4" t="s">
        <v>233</v>
      </c>
      <c r="L714">
        <v>91.472960999999998</v>
      </c>
      <c r="N714">
        <v>93.698063000000005</v>
      </c>
      <c r="P714">
        <v>4</v>
      </c>
      <c r="Q714" t="str">
        <f t="shared" si="12"/>
        <v>123D4D</v>
      </c>
    </row>
    <row r="715" spans="1:17" x14ac:dyDescent="0.25">
      <c r="A715">
        <v>714</v>
      </c>
      <c r="D715">
        <v>104.57510200000002</v>
      </c>
      <c r="E715" s="5">
        <v>2</v>
      </c>
      <c r="G715" s="3" t="s">
        <v>234</v>
      </c>
      <c r="I715" s="4" t="s">
        <v>233</v>
      </c>
      <c r="L715">
        <v>91.472960999999998</v>
      </c>
      <c r="N715">
        <v>93.698063000000005</v>
      </c>
      <c r="P715">
        <v>3</v>
      </c>
      <c r="Q715" t="str">
        <f t="shared" si="12"/>
        <v>23D4D</v>
      </c>
    </row>
    <row r="716" spans="1:17" x14ac:dyDescent="0.25">
      <c r="A716">
        <v>715</v>
      </c>
      <c r="D716">
        <v>104.57510200000002</v>
      </c>
      <c r="E716" s="5">
        <v>2</v>
      </c>
      <c r="G716" s="3" t="s">
        <v>234</v>
      </c>
      <c r="I716" s="4" t="s">
        <v>233</v>
      </c>
      <c r="L716">
        <v>91.472960999999998</v>
      </c>
      <c r="N716">
        <v>93.698063000000005</v>
      </c>
      <c r="P716">
        <v>3</v>
      </c>
      <c r="Q716" t="str">
        <f t="shared" si="12"/>
        <v>23D4D</v>
      </c>
    </row>
    <row r="717" spans="1:17" x14ac:dyDescent="0.25">
      <c r="A717">
        <v>716</v>
      </c>
      <c r="D717">
        <v>104.57510200000002</v>
      </c>
      <c r="E717" s="5">
        <v>2</v>
      </c>
      <c r="G717" s="3" t="s">
        <v>234</v>
      </c>
      <c r="I717" s="4" t="s">
        <v>233</v>
      </c>
      <c r="L717">
        <v>91.472960999999998</v>
      </c>
      <c r="N717">
        <v>93.698063000000005</v>
      </c>
      <c r="P717">
        <v>3</v>
      </c>
      <c r="Q717" t="str">
        <f t="shared" si="12"/>
        <v>23D4D</v>
      </c>
    </row>
    <row r="718" spans="1:17" x14ac:dyDescent="0.25">
      <c r="A718">
        <v>717</v>
      </c>
      <c r="D718">
        <v>104.57510200000002</v>
      </c>
      <c r="E718" s="5">
        <v>2</v>
      </c>
      <c r="G718" s="3" t="s">
        <v>234</v>
      </c>
      <c r="I718" s="4" t="s">
        <v>233</v>
      </c>
      <c r="L718">
        <v>91.472960999999998</v>
      </c>
      <c r="N718">
        <v>93.698063000000005</v>
      </c>
      <c r="P718">
        <v>3</v>
      </c>
      <c r="Q718" t="str">
        <f t="shared" si="12"/>
        <v>23D4D</v>
      </c>
    </row>
    <row r="719" spans="1:17" x14ac:dyDescent="0.25">
      <c r="A719">
        <v>718</v>
      </c>
      <c r="D719">
        <v>104.57510200000002</v>
      </c>
      <c r="E719" s="5">
        <v>2</v>
      </c>
      <c r="G719" s="3" t="s">
        <v>234</v>
      </c>
      <c r="I719" s="4" t="s">
        <v>233</v>
      </c>
      <c r="L719">
        <v>91.472960999999998</v>
      </c>
      <c r="N719">
        <v>93.698063000000005</v>
      </c>
      <c r="P719">
        <v>3</v>
      </c>
      <c r="Q719" t="str">
        <f t="shared" si="12"/>
        <v>23D4D</v>
      </c>
    </row>
    <row r="720" spans="1:17" x14ac:dyDescent="0.25">
      <c r="A720">
        <v>719</v>
      </c>
      <c r="D720">
        <v>104.57510200000002</v>
      </c>
      <c r="E720" s="5">
        <v>2</v>
      </c>
      <c r="G720" s="3" t="s">
        <v>234</v>
      </c>
      <c r="I720" s="4" t="s">
        <v>233</v>
      </c>
      <c r="L720">
        <v>91.472960999999998</v>
      </c>
      <c r="N720">
        <v>93.698063000000005</v>
      </c>
      <c r="P720">
        <v>3</v>
      </c>
      <c r="Q720" t="str">
        <f t="shared" si="12"/>
        <v>23D4D</v>
      </c>
    </row>
    <row r="721" spans="1:17" x14ac:dyDescent="0.25">
      <c r="A721">
        <v>720</v>
      </c>
      <c r="D721">
        <v>104.57510200000002</v>
      </c>
      <c r="E721" s="5">
        <v>2</v>
      </c>
      <c r="G721" s="3" t="s">
        <v>234</v>
      </c>
      <c r="I721" s="4" t="s">
        <v>233</v>
      </c>
      <c r="L721">
        <v>91.472960999999998</v>
      </c>
      <c r="N721">
        <v>93.698063000000005</v>
      </c>
      <c r="P721">
        <v>3</v>
      </c>
      <c r="Q721" t="str">
        <f t="shared" si="12"/>
        <v>23D4D</v>
      </c>
    </row>
    <row r="722" spans="1:17" x14ac:dyDescent="0.25">
      <c r="A722">
        <v>721</v>
      </c>
      <c r="D722">
        <v>104.57510200000002</v>
      </c>
      <c r="E722" s="5">
        <v>2</v>
      </c>
      <c r="G722" s="3" t="s">
        <v>234</v>
      </c>
      <c r="I722" s="4" t="s">
        <v>233</v>
      </c>
      <c r="L722">
        <v>91.472960999999998</v>
      </c>
      <c r="N722">
        <v>93.698063000000005</v>
      </c>
      <c r="P722">
        <v>3</v>
      </c>
      <c r="Q722" t="str">
        <f t="shared" si="12"/>
        <v>23D4D</v>
      </c>
    </row>
    <row r="723" spans="1:17" x14ac:dyDescent="0.25">
      <c r="A723">
        <v>722</v>
      </c>
      <c r="D723">
        <v>104.57510200000002</v>
      </c>
      <c r="E723" s="5">
        <v>2</v>
      </c>
      <c r="G723" s="3" t="s">
        <v>234</v>
      </c>
      <c r="I723" s="4" t="s">
        <v>233</v>
      </c>
      <c r="L723">
        <v>91.472960999999998</v>
      </c>
      <c r="M723">
        <v>722</v>
      </c>
      <c r="N723">
        <v>93.698063000000005</v>
      </c>
      <c r="P723">
        <v>3</v>
      </c>
      <c r="Q723" t="str">
        <f t="shared" si="12"/>
        <v>23D4D</v>
      </c>
    </row>
    <row r="724" spans="1:17" x14ac:dyDescent="0.25">
      <c r="A724">
        <v>723</v>
      </c>
      <c r="D724">
        <v>104.57510200000002</v>
      </c>
      <c r="E724" s="5">
        <v>2</v>
      </c>
      <c r="I724" s="4" t="s">
        <v>233</v>
      </c>
      <c r="N724">
        <v>93.698063000000005</v>
      </c>
      <c r="P724">
        <v>2</v>
      </c>
      <c r="Q724" t="str">
        <f t="shared" si="12"/>
        <v>24D</v>
      </c>
    </row>
    <row r="725" spans="1:17" x14ac:dyDescent="0.25">
      <c r="A725">
        <v>724</v>
      </c>
      <c r="B725">
        <v>109.60081700000001</v>
      </c>
      <c r="C725" s="2">
        <v>1</v>
      </c>
      <c r="D725">
        <v>104.57510200000002</v>
      </c>
      <c r="E725" s="5">
        <v>2</v>
      </c>
      <c r="I725" s="4" t="s">
        <v>233</v>
      </c>
      <c r="N725">
        <v>93.698063000000005</v>
      </c>
      <c r="P725">
        <v>3</v>
      </c>
      <c r="Q725" t="str">
        <f t="shared" si="12"/>
        <v>124D</v>
      </c>
    </row>
    <row r="726" spans="1:17" x14ac:dyDescent="0.25">
      <c r="A726">
        <v>725</v>
      </c>
      <c r="B726">
        <v>109.71694000000001</v>
      </c>
      <c r="C726" s="2">
        <v>1</v>
      </c>
      <c r="D726">
        <v>104.57510200000002</v>
      </c>
      <c r="E726" s="5">
        <v>2</v>
      </c>
      <c r="I726" s="4" t="s">
        <v>233</v>
      </c>
      <c r="N726">
        <v>93.698063000000005</v>
      </c>
      <c r="P726">
        <v>3</v>
      </c>
      <c r="Q726" t="str">
        <f t="shared" si="12"/>
        <v>124D</v>
      </c>
    </row>
    <row r="727" spans="1:17" x14ac:dyDescent="0.25">
      <c r="A727">
        <v>726</v>
      </c>
      <c r="B727">
        <v>109.71694000000001</v>
      </c>
      <c r="C727" s="2">
        <v>1</v>
      </c>
      <c r="D727">
        <v>104.57510200000002</v>
      </c>
      <c r="E727" s="5">
        <v>2</v>
      </c>
      <c r="I727" s="4" t="s">
        <v>233</v>
      </c>
      <c r="N727">
        <v>93.698063000000005</v>
      </c>
      <c r="P727">
        <v>3</v>
      </c>
      <c r="Q727" t="str">
        <f t="shared" si="12"/>
        <v>124D</v>
      </c>
    </row>
    <row r="728" spans="1:17" x14ac:dyDescent="0.25">
      <c r="A728">
        <v>727</v>
      </c>
      <c r="B728">
        <v>109.71694000000001</v>
      </c>
      <c r="C728" s="2">
        <v>1</v>
      </c>
      <c r="D728">
        <v>104.57510200000002</v>
      </c>
      <c r="E728" s="5">
        <v>2</v>
      </c>
      <c r="I728" s="4" t="s">
        <v>233</v>
      </c>
      <c r="N728">
        <v>93.698063000000005</v>
      </c>
      <c r="P728">
        <v>3</v>
      </c>
      <c r="Q728" t="str">
        <f t="shared" si="12"/>
        <v>124D</v>
      </c>
    </row>
    <row r="729" spans="1:17" x14ac:dyDescent="0.25">
      <c r="A729">
        <v>728</v>
      </c>
      <c r="B729">
        <v>109.71694000000001</v>
      </c>
      <c r="C729" s="2">
        <v>1</v>
      </c>
      <c r="D729">
        <v>104.57510200000002</v>
      </c>
      <c r="E729" s="5">
        <v>2</v>
      </c>
      <c r="I729" s="4" t="s">
        <v>233</v>
      </c>
      <c r="N729">
        <v>93.642040000000009</v>
      </c>
      <c r="O729">
        <v>728</v>
      </c>
      <c r="P729">
        <v>3</v>
      </c>
      <c r="Q729" t="str">
        <f t="shared" si="12"/>
        <v>124D</v>
      </c>
    </row>
    <row r="730" spans="1:17" x14ac:dyDescent="0.25">
      <c r="A730">
        <v>729</v>
      </c>
      <c r="B730">
        <v>109.71694000000001</v>
      </c>
      <c r="C730" s="2">
        <v>1</v>
      </c>
      <c r="D730">
        <v>104.57510200000002</v>
      </c>
      <c r="E730" s="5">
        <v>2</v>
      </c>
      <c r="P730">
        <v>2</v>
      </c>
      <c r="Q730" t="str">
        <f t="shared" si="12"/>
        <v>12</v>
      </c>
    </row>
    <row r="731" spans="1:17" x14ac:dyDescent="0.25">
      <c r="A731">
        <v>730</v>
      </c>
      <c r="B731">
        <v>109.71694000000001</v>
      </c>
      <c r="C731" s="2">
        <v>1</v>
      </c>
      <c r="D731">
        <v>104.57510200000002</v>
      </c>
      <c r="E731" s="5">
        <v>2</v>
      </c>
      <c r="F731">
        <v>97.984644000000003</v>
      </c>
      <c r="G731" s="3">
        <v>3</v>
      </c>
      <c r="P731">
        <v>3</v>
      </c>
      <c r="Q731" t="str">
        <f t="shared" si="12"/>
        <v>123</v>
      </c>
    </row>
    <row r="732" spans="1:17" x14ac:dyDescent="0.25">
      <c r="A732">
        <v>731</v>
      </c>
      <c r="B732">
        <v>109.71694000000001</v>
      </c>
      <c r="C732" s="2">
        <v>1</v>
      </c>
      <c r="D732">
        <v>104.57510200000002</v>
      </c>
      <c r="E732" s="5">
        <v>2</v>
      </c>
      <c r="F732">
        <v>98.147755000000004</v>
      </c>
      <c r="G732" s="3">
        <v>3</v>
      </c>
      <c r="P732">
        <v>3</v>
      </c>
      <c r="Q732" t="str">
        <f t="shared" si="12"/>
        <v>123</v>
      </c>
    </row>
    <row r="733" spans="1:17" x14ac:dyDescent="0.25">
      <c r="A733">
        <v>732</v>
      </c>
      <c r="B733">
        <v>109.71694000000001</v>
      </c>
      <c r="C733" s="2">
        <v>1</v>
      </c>
      <c r="D733">
        <v>104.57510200000002</v>
      </c>
      <c r="E733" s="5">
        <v>2</v>
      </c>
      <c r="F733">
        <v>98.147755000000004</v>
      </c>
      <c r="G733" s="3">
        <v>3</v>
      </c>
      <c r="P733">
        <v>3</v>
      </c>
      <c r="Q733" t="str">
        <f t="shared" si="12"/>
        <v>123</v>
      </c>
    </row>
    <row r="734" spans="1:17" x14ac:dyDescent="0.25">
      <c r="A734">
        <v>733</v>
      </c>
      <c r="B734">
        <v>109.71694000000001</v>
      </c>
      <c r="C734" s="2">
        <v>1</v>
      </c>
      <c r="D734">
        <v>104.57510200000002</v>
      </c>
      <c r="E734" s="5">
        <v>2</v>
      </c>
      <c r="F734">
        <v>98.147755000000004</v>
      </c>
      <c r="G734" s="3">
        <v>3</v>
      </c>
      <c r="P734">
        <v>3</v>
      </c>
      <c r="Q734" t="str">
        <f t="shared" si="12"/>
        <v>123</v>
      </c>
    </row>
    <row r="735" spans="1:17" x14ac:dyDescent="0.25">
      <c r="A735">
        <v>734</v>
      </c>
      <c r="B735">
        <v>109.71694000000001</v>
      </c>
      <c r="C735" s="2">
        <v>1</v>
      </c>
      <c r="D735">
        <v>104.57510200000002</v>
      </c>
      <c r="E735" s="5">
        <v>2</v>
      </c>
      <c r="F735">
        <v>98.147755000000004</v>
      </c>
      <c r="G735" s="3">
        <v>3</v>
      </c>
      <c r="P735">
        <v>3</v>
      </c>
      <c r="Q735" t="str">
        <f t="shared" si="12"/>
        <v>123</v>
      </c>
    </row>
    <row r="736" spans="1:17" x14ac:dyDescent="0.25">
      <c r="A736">
        <v>735</v>
      </c>
      <c r="B736">
        <v>109.71694000000001</v>
      </c>
      <c r="C736" s="2">
        <v>1</v>
      </c>
      <c r="D736">
        <v>104.57510200000002</v>
      </c>
      <c r="E736" s="5">
        <v>2</v>
      </c>
      <c r="F736">
        <v>98.147755000000004</v>
      </c>
      <c r="G736" s="3">
        <v>3</v>
      </c>
      <c r="P736">
        <v>3</v>
      </c>
      <c r="Q736" t="str">
        <f t="shared" si="12"/>
        <v>123</v>
      </c>
    </row>
    <row r="737" spans="1:17" x14ac:dyDescent="0.25">
      <c r="A737">
        <v>736</v>
      </c>
      <c r="B737">
        <v>109.71694000000001</v>
      </c>
      <c r="C737" s="2">
        <v>1</v>
      </c>
      <c r="D737">
        <v>104.57510200000002</v>
      </c>
      <c r="E737" s="5">
        <v>2</v>
      </c>
      <c r="F737">
        <v>98.147755000000004</v>
      </c>
      <c r="G737" s="3">
        <v>3</v>
      </c>
      <c r="P737">
        <v>3</v>
      </c>
      <c r="Q737" t="str">
        <f t="shared" si="12"/>
        <v>123</v>
      </c>
    </row>
    <row r="738" spans="1:17" x14ac:dyDescent="0.25">
      <c r="A738">
        <v>737</v>
      </c>
      <c r="B738">
        <v>109.71694000000001</v>
      </c>
      <c r="C738" s="2">
        <v>1</v>
      </c>
      <c r="D738">
        <v>104.532656</v>
      </c>
      <c r="E738" s="5">
        <v>2</v>
      </c>
      <c r="F738">
        <v>98.147755000000004</v>
      </c>
      <c r="G738" s="3">
        <v>3</v>
      </c>
      <c r="P738">
        <v>3</v>
      </c>
      <c r="Q738" t="str">
        <f t="shared" si="12"/>
        <v>123</v>
      </c>
    </row>
    <row r="739" spans="1:17" x14ac:dyDescent="0.25">
      <c r="A739">
        <v>738</v>
      </c>
      <c r="B739">
        <v>109.71694000000001</v>
      </c>
      <c r="C739" s="2">
        <v>1</v>
      </c>
      <c r="F739">
        <v>98.147755000000004</v>
      </c>
      <c r="G739" s="3">
        <v>3</v>
      </c>
      <c r="P739">
        <v>2</v>
      </c>
      <c r="Q739" t="str">
        <f t="shared" si="12"/>
        <v>13</v>
      </c>
    </row>
    <row r="740" spans="1:17" x14ac:dyDescent="0.25">
      <c r="A740">
        <v>739</v>
      </c>
      <c r="B740">
        <v>109.71694000000001</v>
      </c>
      <c r="C740" s="2">
        <v>1</v>
      </c>
      <c r="F740">
        <v>98.147755000000004</v>
      </c>
      <c r="G740" s="3">
        <v>3</v>
      </c>
      <c r="P740">
        <v>2</v>
      </c>
      <c r="Q740" t="str">
        <f t="shared" si="12"/>
        <v>13</v>
      </c>
    </row>
    <row r="741" spans="1:17" x14ac:dyDescent="0.25">
      <c r="A741">
        <v>740</v>
      </c>
      <c r="B741">
        <v>109.71694000000001</v>
      </c>
      <c r="C741" s="2">
        <v>1</v>
      </c>
      <c r="F741">
        <v>98.147755000000004</v>
      </c>
      <c r="G741" s="3">
        <v>3</v>
      </c>
      <c r="P741">
        <v>2</v>
      </c>
      <c r="Q741" t="str">
        <f t="shared" si="12"/>
        <v>13</v>
      </c>
    </row>
    <row r="742" spans="1:17" x14ac:dyDescent="0.25">
      <c r="A742">
        <v>741</v>
      </c>
      <c r="B742">
        <v>109.71694000000001</v>
      </c>
      <c r="C742" s="2">
        <v>1</v>
      </c>
      <c r="F742">
        <v>98.147755000000004</v>
      </c>
      <c r="G742" s="3">
        <v>3</v>
      </c>
      <c r="P742">
        <v>2</v>
      </c>
      <c r="Q742" t="str">
        <f t="shared" si="12"/>
        <v>13</v>
      </c>
    </row>
    <row r="743" spans="1:17" x14ac:dyDescent="0.25">
      <c r="A743">
        <v>742</v>
      </c>
      <c r="B743">
        <v>109.71694000000001</v>
      </c>
      <c r="C743" s="2">
        <v>1</v>
      </c>
      <c r="F743">
        <v>98.147755000000004</v>
      </c>
      <c r="G743" s="3">
        <v>3</v>
      </c>
      <c r="P743">
        <v>2</v>
      </c>
      <c r="Q743" t="str">
        <f t="shared" si="12"/>
        <v>13</v>
      </c>
    </row>
    <row r="744" spans="1:17" x14ac:dyDescent="0.25">
      <c r="A744">
        <v>743</v>
      </c>
      <c r="B744">
        <v>109.71694000000001</v>
      </c>
      <c r="C744" s="2">
        <v>1</v>
      </c>
      <c r="F744">
        <v>98.147755000000004</v>
      </c>
      <c r="G744" s="3">
        <v>3</v>
      </c>
      <c r="H744">
        <v>103.557604</v>
      </c>
      <c r="I744" s="4">
        <v>4</v>
      </c>
      <c r="P744">
        <v>3</v>
      </c>
      <c r="Q744" t="str">
        <f t="shared" si="12"/>
        <v>134</v>
      </c>
    </row>
    <row r="745" spans="1:17" x14ac:dyDescent="0.25">
      <c r="A745">
        <v>744</v>
      </c>
      <c r="B745">
        <v>109.71694000000001</v>
      </c>
      <c r="C745" s="2">
        <v>1</v>
      </c>
      <c r="F745">
        <v>98.147755000000004</v>
      </c>
      <c r="G745" s="3">
        <v>3</v>
      </c>
      <c r="H745">
        <v>103.685152</v>
      </c>
      <c r="I745" s="4">
        <v>4</v>
      </c>
      <c r="P745">
        <v>3</v>
      </c>
      <c r="Q745" t="str">
        <f t="shared" si="12"/>
        <v>134</v>
      </c>
    </row>
    <row r="746" spans="1:17" x14ac:dyDescent="0.25">
      <c r="A746">
        <v>745</v>
      </c>
      <c r="B746">
        <v>109.71694000000001</v>
      </c>
      <c r="C746" s="2">
        <v>1</v>
      </c>
      <c r="F746">
        <v>98.147755000000004</v>
      </c>
      <c r="G746" s="3">
        <v>3</v>
      </c>
      <c r="H746">
        <v>103.685152</v>
      </c>
      <c r="I746" s="4">
        <v>4</v>
      </c>
      <c r="P746">
        <v>3</v>
      </c>
      <c r="Q746" t="str">
        <f t="shared" si="12"/>
        <v>134</v>
      </c>
    </row>
    <row r="747" spans="1:17" x14ac:dyDescent="0.25">
      <c r="A747">
        <v>746</v>
      </c>
      <c r="B747">
        <v>109.71694000000001</v>
      </c>
      <c r="C747" s="2">
        <v>1</v>
      </c>
      <c r="F747">
        <v>98.147755000000004</v>
      </c>
      <c r="G747" s="3">
        <v>3</v>
      </c>
      <c r="H747">
        <v>103.685152</v>
      </c>
      <c r="I747" s="4">
        <v>4</v>
      </c>
      <c r="P747">
        <v>3</v>
      </c>
      <c r="Q747" t="str">
        <f t="shared" si="12"/>
        <v>134</v>
      </c>
    </row>
    <row r="748" spans="1:17" x14ac:dyDescent="0.25">
      <c r="A748">
        <v>747</v>
      </c>
      <c r="B748">
        <v>109.71694000000001</v>
      </c>
      <c r="C748" s="2">
        <v>1</v>
      </c>
      <c r="F748">
        <v>98.147755000000004</v>
      </c>
      <c r="G748" s="3">
        <v>3</v>
      </c>
      <c r="H748">
        <v>103.685152</v>
      </c>
      <c r="I748" s="4">
        <v>4</v>
      </c>
      <c r="P748">
        <v>3</v>
      </c>
      <c r="Q748" t="str">
        <f t="shared" si="12"/>
        <v>134</v>
      </c>
    </row>
    <row r="749" spans="1:17" x14ac:dyDescent="0.25">
      <c r="A749">
        <v>748</v>
      </c>
      <c r="B749">
        <v>109.71694000000001</v>
      </c>
      <c r="C749" s="2">
        <v>1</v>
      </c>
      <c r="D749">
        <v>117.071123</v>
      </c>
      <c r="E749" s="5">
        <v>2</v>
      </c>
      <c r="F749">
        <v>98.147755000000004</v>
      </c>
      <c r="G749" s="3">
        <v>3</v>
      </c>
      <c r="H749">
        <v>103.685152</v>
      </c>
      <c r="I749" s="4">
        <v>4</v>
      </c>
      <c r="P749">
        <v>4</v>
      </c>
      <c r="Q749" t="str">
        <f t="shared" si="12"/>
        <v>1234</v>
      </c>
    </row>
    <row r="750" spans="1:17" x14ac:dyDescent="0.25">
      <c r="A750">
        <v>749</v>
      </c>
      <c r="B750">
        <v>109.71694000000001</v>
      </c>
      <c r="C750" s="2">
        <v>1</v>
      </c>
      <c r="D750">
        <v>117.133116</v>
      </c>
      <c r="E750" s="5">
        <v>2</v>
      </c>
      <c r="F750">
        <v>98.147755000000004</v>
      </c>
      <c r="G750" s="3">
        <v>3</v>
      </c>
      <c r="H750">
        <v>103.685152</v>
      </c>
      <c r="I750" s="4">
        <v>4</v>
      </c>
      <c r="P750">
        <v>4</v>
      </c>
      <c r="Q750" t="str">
        <f t="shared" si="12"/>
        <v>1234</v>
      </c>
    </row>
    <row r="751" spans="1:17" x14ac:dyDescent="0.25">
      <c r="A751">
        <v>750</v>
      </c>
      <c r="B751">
        <v>109.71694000000001</v>
      </c>
      <c r="C751" s="2">
        <v>1</v>
      </c>
      <c r="D751">
        <v>117.133116</v>
      </c>
      <c r="E751" s="5">
        <v>2</v>
      </c>
      <c r="F751">
        <v>98.147755000000004</v>
      </c>
      <c r="G751" s="3">
        <v>3</v>
      </c>
      <c r="H751">
        <v>103.685152</v>
      </c>
      <c r="I751" s="4">
        <v>4</v>
      </c>
      <c r="P751">
        <v>4</v>
      </c>
      <c r="Q751" t="str">
        <f t="shared" si="12"/>
        <v>1234</v>
      </c>
    </row>
    <row r="752" spans="1:17" x14ac:dyDescent="0.25">
      <c r="A752">
        <v>751</v>
      </c>
      <c r="B752">
        <v>109.71694000000001</v>
      </c>
      <c r="C752" s="2">
        <v>1</v>
      </c>
      <c r="D752">
        <v>117.133116</v>
      </c>
      <c r="E752" s="5">
        <v>2</v>
      </c>
      <c r="F752">
        <v>98.147755000000004</v>
      </c>
      <c r="G752" s="3">
        <v>3</v>
      </c>
      <c r="H752">
        <v>103.685152</v>
      </c>
      <c r="I752" s="4">
        <v>4</v>
      </c>
      <c r="P752">
        <v>4</v>
      </c>
      <c r="Q752" t="str">
        <f t="shared" si="12"/>
        <v>1234</v>
      </c>
    </row>
    <row r="753" spans="1:17" x14ac:dyDescent="0.25">
      <c r="A753">
        <v>752</v>
      </c>
      <c r="B753">
        <v>109.60081700000001</v>
      </c>
      <c r="C753" s="2">
        <v>1</v>
      </c>
      <c r="D753">
        <v>117.133116</v>
      </c>
      <c r="E753" s="5">
        <v>2</v>
      </c>
      <c r="F753">
        <v>98.147755000000004</v>
      </c>
      <c r="G753" s="3">
        <v>3</v>
      </c>
      <c r="H753">
        <v>103.685152</v>
      </c>
      <c r="I753" s="4">
        <v>4</v>
      </c>
      <c r="P753">
        <v>4</v>
      </c>
      <c r="Q753" t="str">
        <f t="shared" si="12"/>
        <v>1234</v>
      </c>
    </row>
    <row r="754" spans="1:17" x14ac:dyDescent="0.25">
      <c r="A754">
        <v>753</v>
      </c>
      <c r="D754">
        <v>117.133116</v>
      </c>
      <c r="E754" s="5">
        <v>2</v>
      </c>
      <c r="F754">
        <v>98.147755000000004</v>
      </c>
      <c r="G754" s="3">
        <v>3</v>
      </c>
      <c r="H754">
        <v>103.685152</v>
      </c>
      <c r="I754" s="4">
        <v>4</v>
      </c>
      <c r="P754">
        <v>3</v>
      </c>
      <c r="Q754" t="str">
        <f t="shared" si="12"/>
        <v>234</v>
      </c>
    </row>
    <row r="755" spans="1:17" x14ac:dyDescent="0.25">
      <c r="A755">
        <v>754</v>
      </c>
      <c r="D755">
        <v>117.133116</v>
      </c>
      <c r="E755" s="5">
        <v>2</v>
      </c>
      <c r="F755">
        <v>98.147755000000004</v>
      </c>
      <c r="G755" s="3">
        <v>3</v>
      </c>
      <c r="H755">
        <v>103.685152</v>
      </c>
      <c r="I755" s="4">
        <v>4</v>
      </c>
      <c r="P755">
        <v>3</v>
      </c>
      <c r="Q755" t="str">
        <f t="shared" si="12"/>
        <v>234</v>
      </c>
    </row>
    <row r="756" spans="1:17" x14ac:dyDescent="0.25">
      <c r="A756">
        <v>755</v>
      </c>
      <c r="D756">
        <v>117.133116</v>
      </c>
      <c r="E756" s="5">
        <v>2</v>
      </c>
      <c r="F756">
        <v>97.984644000000003</v>
      </c>
      <c r="G756" s="3">
        <v>3</v>
      </c>
      <c r="H756">
        <v>103.685152</v>
      </c>
      <c r="I756" s="4">
        <v>4</v>
      </c>
      <c r="P756">
        <v>3</v>
      </c>
      <c r="Q756" t="str">
        <f t="shared" si="12"/>
        <v>234</v>
      </c>
    </row>
    <row r="757" spans="1:17" x14ac:dyDescent="0.25">
      <c r="A757">
        <v>756</v>
      </c>
      <c r="D757">
        <v>117.133116</v>
      </c>
      <c r="E757" s="5">
        <v>2</v>
      </c>
      <c r="H757">
        <v>103.685152</v>
      </c>
      <c r="I757" s="4">
        <v>4</v>
      </c>
      <c r="P757">
        <v>2</v>
      </c>
      <c r="Q757" t="str">
        <f t="shared" si="12"/>
        <v>24</v>
      </c>
    </row>
    <row r="758" spans="1:17" x14ac:dyDescent="0.25">
      <c r="A758">
        <v>757</v>
      </c>
      <c r="D758">
        <v>117.133116</v>
      </c>
      <c r="E758" s="5">
        <v>2</v>
      </c>
      <c r="H758">
        <v>103.685152</v>
      </c>
      <c r="I758" s="4">
        <v>4</v>
      </c>
      <c r="P758">
        <v>2</v>
      </c>
      <c r="Q758" t="str">
        <f t="shared" si="12"/>
        <v>24</v>
      </c>
    </row>
    <row r="759" spans="1:17" x14ac:dyDescent="0.25">
      <c r="A759">
        <v>758</v>
      </c>
      <c r="D759">
        <v>117.133116</v>
      </c>
      <c r="E759" s="5">
        <v>2</v>
      </c>
      <c r="H759">
        <v>103.685152</v>
      </c>
      <c r="I759" s="4">
        <v>4</v>
      </c>
      <c r="P759">
        <v>2</v>
      </c>
      <c r="Q759" t="str">
        <f t="shared" si="12"/>
        <v>24</v>
      </c>
    </row>
    <row r="760" spans="1:17" x14ac:dyDescent="0.25">
      <c r="A760">
        <v>759</v>
      </c>
      <c r="D760">
        <v>117.133116</v>
      </c>
      <c r="E760" s="5">
        <v>2</v>
      </c>
      <c r="H760">
        <v>103.685152</v>
      </c>
      <c r="I760" s="4">
        <v>4</v>
      </c>
      <c r="P760">
        <v>2</v>
      </c>
      <c r="Q760" t="str">
        <f t="shared" si="12"/>
        <v>24</v>
      </c>
    </row>
    <row r="761" spans="1:17" x14ac:dyDescent="0.25">
      <c r="A761">
        <v>760</v>
      </c>
      <c r="D761">
        <v>117.133116</v>
      </c>
      <c r="E761" s="5">
        <v>2</v>
      </c>
      <c r="H761">
        <v>103.685152</v>
      </c>
      <c r="I761" s="4">
        <v>4</v>
      </c>
      <c r="P761">
        <v>2</v>
      </c>
      <c r="Q761" t="str">
        <f t="shared" si="12"/>
        <v>24</v>
      </c>
    </row>
    <row r="762" spans="1:17" x14ac:dyDescent="0.25">
      <c r="A762">
        <v>761</v>
      </c>
      <c r="D762">
        <v>117.133116</v>
      </c>
      <c r="E762" s="5">
        <v>2</v>
      </c>
      <c r="H762">
        <v>103.685152</v>
      </c>
      <c r="I762" s="4">
        <v>4</v>
      </c>
      <c r="P762">
        <v>2</v>
      </c>
      <c r="Q762" t="str">
        <f t="shared" si="12"/>
        <v>24</v>
      </c>
    </row>
    <row r="763" spans="1:17" x14ac:dyDescent="0.25">
      <c r="A763">
        <v>762</v>
      </c>
      <c r="D763">
        <v>117.133116</v>
      </c>
      <c r="E763" s="5">
        <v>2</v>
      </c>
      <c r="H763">
        <v>103.685152</v>
      </c>
      <c r="I763" s="4">
        <v>4</v>
      </c>
      <c r="P763">
        <v>2</v>
      </c>
      <c r="Q763" t="str">
        <f t="shared" si="12"/>
        <v>24</v>
      </c>
    </row>
    <row r="764" spans="1:17" x14ac:dyDescent="0.25">
      <c r="A764">
        <v>763</v>
      </c>
      <c r="D764">
        <v>117.133116</v>
      </c>
      <c r="E764" s="5">
        <v>2</v>
      </c>
      <c r="H764">
        <v>103.685152</v>
      </c>
      <c r="I764" s="4">
        <v>4</v>
      </c>
      <c r="P764">
        <v>2</v>
      </c>
      <c r="Q764" t="str">
        <f t="shared" si="12"/>
        <v>24</v>
      </c>
    </row>
    <row r="765" spans="1:17" x14ac:dyDescent="0.25">
      <c r="A765">
        <v>764</v>
      </c>
      <c r="D765">
        <v>117.133116</v>
      </c>
      <c r="E765" s="5">
        <v>2</v>
      </c>
      <c r="H765">
        <v>103.685152</v>
      </c>
      <c r="I765" s="4">
        <v>4</v>
      </c>
      <c r="P765">
        <v>2</v>
      </c>
      <c r="Q765" t="str">
        <f t="shared" si="12"/>
        <v>24</v>
      </c>
    </row>
    <row r="766" spans="1:17" x14ac:dyDescent="0.25">
      <c r="A766">
        <v>765</v>
      </c>
      <c r="B766">
        <v>123.93577000000001</v>
      </c>
      <c r="C766" s="2">
        <v>1</v>
      </c>
      <c r="D766">
        <v>117.133116</v>
      </c>
      <c r="E766" s="5">
        <v>2</v>
      </c>
      <c r="H766">
        <v>103.685152</v>
      </c>
      <c r="I766" s="4">
        <v>4</v>
      </c>
      <c r="P766">
        <v>3</v>
      </c>
      <c r="Q766" t="str">
        <f t="shared" si="12"/>
        <v>124</v>
      </c>
    </row>
    <row r="767" spans="1:17" x14ac:dyDescent="0.25">
      <c r="A767">
        <v>766</v>
      </c>
      <c r="B767">
        <v>124.05485</v>
      </c>
      <c r="C767" s="2">
        <v>1</v>
      </c>
      <c r="D767">
        <v>117.133116</v>
      </c>
      <c r="E767" s="5">
        <v>2</v>
      </c>
      <c r="H767">
        <v>103.685152</v>
      </c>
      <c r="I767" s="4">
        <v>4</v>
      </c>
      <c r="P767">
        <v>3</v>
      </c>
      <c r="Q767" t="str">
        <f t="shared" si="12"/>
        <v>124</v>
      </c>
    </row>
    <row r="768" spans="1:17" x14ac:dyDescent="0.25">
      <c r="A768">
        <v>767</v>
      </c>
      <c r="B768">
        <v>124.05485</v>
      </c>
      <c r="C768" s="2">
        <v>1</v>
      </c>
      <c r="D768">
        <v>117.133116</v>
      </c>
      <c r="E768" s="5">
        <v>2</v>
      </c>
      <c r="F768">
        <v>111.137297</v>
      </c>
      <c r="G768" s="3">
        <v>3</v>
      </c>
      <c r="H768">
        <v>103.685152</v>
      </c>
      <c r="I768" s="4">
        <v>4</v>
      </c>
      <c r="P768">
        <v>4</v>
      </c>
      <c r="Q768" t="str">
        <f t="shared" si="12"/>
        <v>1234</v>
      </c>
    </row>
    <row r="769" spans="1:17" x14ac:dyDescent="0.25">
      <c r="A769">
        <v>768</v>
      </c>
      <c r="B769">
        <v>124.05485</v>
      </c>
      <c r="C769" s="2">
        <v>1</v>
      </c>
      <c r="D769">
        <v>117.133116</v>
      </c>
      <c r="E769" s="5">
        <v>2</v>
      </c>
      <c r="F769">
        <v>111.137297</v>
      </c>
      <c r="G769" s="3">
        <v>3</v>
      </c>
      <c r="H769">
        <v>103.685152</v>
      </c>
      <c r="I769" s="4">
        <v>4</v>
      </c>
      <c r="P769">
        <v>4</v>
      </c>
      <c r="Q769" t="str">
        <f t="shared" si="12"/>
        <v>1234</v>
      </c>
    </row>
    <row r="770" spans="1:17" x14ac:dyDescent="0.25">
      <c r="A770">
        <v>769</v>
      </c>
      <c r="B770">
        <v>124.05485</v>
      </c>
      <c r="C770" s="2">
        <v>1</v>
      </c>
      <c r="D770">
        <v>117.133116</v>
      </c>
      <c r="E770" s="5">
        <v>2</v>
      </c>
      <c r="F770">
        <v>111.137297</v>
      </c>
      <c r="G770" s="3">
        <v>3</v>
      </c>
      <c r="H770">
        <v>103.557604</v>
      </c>
      <c r="I770" s="4">
        <v>4</v>
      </c>
      <c r="P770">
        <v>4</v>
      </c>
      <c r="Q770" t="str">
        <f t="shared" ref="Q770:Q833" si="13">CONCATENATE(C770,E770,G770,I770)</f>
        <v>1234</v>
      </c>
    </row>
    <row r="771" spans="1:17" x14ac:dyDescent="0.25">
      <c r="A771">
        <v>770</v>
      </c>
      <c r="B771">
        <v>124.05485</v>
      </c>
      <c r="C771" s="2">
        <v>1</v>
      </c>
      <c r="D771">
        <v>117.071123</v>
      </c>
      <c r="E771" s="5">
        <v>2</v>
      </c>
      <c r="F771">
        <v>111.137297</v>
      </c>
      <c r="G771" s="3">
        <v>3</v>
      </c>
      <c r="H771">
        <v>103.557604</v>
      </c>
      <c r="I771" s="4">
        <v>4</v>
      </c>
      <c r="P771">
        <v>4</v>
      </c>
      <c r="Q771" t="str">
        <f t="shared" si="13"/>
        <v>1234</v>
      </c>
    </row>
    <row r="772" spans="1:17" x14ac:dyDescent="0.25">
      <c r="A772">
        <v>771</v>
      </c>
      <c r="B772">
        <v>124.05485</v>
      </c>
      <c r="C772" s="2">
        <v>1</v>
      </c>
      <c r="F772">
        <v>111.137297</v>
      </c>
      <c r="G772" s="3">
        <v>3</v>
      </c>
      <c r="P772">
        <v>2</v>
      </c>
      <c r="Q772" t="str">
        <f t="shared" si="13"/>
        <v>13</v>
      </c>
    </row>
    <row r="773" spans="1:17" x14ac:dyDescent="0.25">
      <c r="A773">
        <v>772</v>
      </c>
      <c r="B773">
        <v>124.05485</v>
      </c>
      <c r="C773" s="2">
        <v>1</v>
      </c>
      <c r="F773">
        <v>111.137297</v>
      </c>
      <c r="G773" s="3">
        <v>3</v>
      </c>
      <c r="P773">
        <v>2</v>
      </c>
      <c r="Q773" t="str">
        <f t="shared" si="13"/>
        <v>13</v>
      </c>
    </row>
    <row r="774" spans="1:17" x14ac:dyDescent="0.25">
      <c r="A774">
        <v>773</v>
      </c>
      <c r="B774">
        <v>124.05485</v>
      </c>
      <c r="C774" s="2">
        <v>1</v>
      </c>
      <c r="F774">
        <v>111.137297</v>
      </c>
      <c r="G774" s="3">
        <v>3</v>
      </c>
      <c r="P774">
        <v>2</v>
      </c>
      <c r="Q774" t="str">
        <f t="shared" si="13"/>
        <v>13</v>
      </c>
    </row>
    <row r="775" spans="1:17" x14ac:dyDescent="0.25">
      <c r="A775">
        <v>774</v>
      </c>
      <c r="B775">
        <v>124.05485</v>
      </c>
      <c r="C775" s="2">
        <v>1</v>
      </c>
      <c r="F775">
        <v>111.137297</v>
      </c>
      <c r="G775" s="3">
        <v>3</v>
      </c>
      <c r="P775">
        <v>2</v>
      </c>
      <c r="Q775" t="str">
        <f t="shared" si="13"/>
        <v>13</v>
      </c>
    </row>
    <row r="776" spans="1:17" x14ac:dyDescent="0.25">
      <c r="A776">
        <v>775</v>
      </c>
      <c r="B776">
        <v>124.05485</v>
      </c>
      <c r="C776" s="2">
        <v>1</v>
      </c>
      <c r="F776">
        <v>111.137297</v>
      </c>
      <c r="G776" s="3">
        <v>3</v>
      </c>
      <c r="P776">
        <v>2</v>
      </c>
      <c r="Q776" t="str">
        <f t="shared" si="13"/>
        <v>13</v>
      </c>
    </row>
    <row r="777" spans="1:17" x14ac:dyDescent="0.25">
      <c r="A777">
        <v>776</v>
      </c>
      <c r="B777">
        <v>124.05485</v>
      </c>
      <c r="C777" s="2">
        <v>1</v>
      </c>
      <c r="F777">
        <v>111.137297</v>
      </c>
      <c r="G777" s="3">
        <v>3</v>
      </c>
      <c r="P777">
        <v>2</v>
      </c>
      <c r="Q777" t="str">
        <f t="shared" si="13"/>
        <v>13</v>
      </c>
    </row>
    <row r="778" spans="1:17" x14ac:dyDescent="0.25">
      <c r="A778">
        <v>777</v>
      </c>
      <c r="B778">
        <v>124.05485</v>
      </c>
      <c r="C778" s="2">
        <v>1</v>
      </c>
      <c r="F778">
        <v>111.137297</v>
      </c>
      <c r="G778" s="3">
        <v>3</v>
      </c>
      <c r="P778">
        <v>2</v>
      </c>
      <c r="Q778" t="str">
        <f t="shared" si="13"/>
        <v>13</v>
      </c>
    </row>
    <row r="779" spans="1:17" x14ac:dyDescent="0.25">
      <c r="A779">
        <v>778</v>
      </c>
      <c r="B779">
        <v>124.05485</v>
      </c>
      <c r="C779" s="2">
        <v>1</v>
      </c>
      <c r="F779">
        <v>111.137297</v>
      </c>
      <c r="G779" s="3">
        <v>3</v>
      </c>
      <c r="P779">
        <v>2</v>
      </c>
      <c r="Q779" t="str">
        <f t="shared" si="13"/>
        <v>13</v>
      </c>
    </row>
    <row r="780" spans="1:17" x14ac:dyDescent="0.25">
      <c r="A780">
        <v>779</v>
      </c>
      <c r="B780">
        <v>124.05485</v>
      </c>
      <c r="C780" s="2">
        <v>1</v>
      </c>
      <c r="F780">
        <v>111.137297</v>
      </c>
      <c r="G780" s="3">
        <v>3</v>
      </c>
      <c r="P780">
        <v>2</v>
      </c>
      <c r="Q780" t="str">
        <f t="shared" si="13"/>
        <v>13</v>
      </c>
    </row>
    <row r="781" spans="1:17" x14ac:dyDescent="0.25">
      <c r="A781">
        <v>780</v>
      </c>
      <c r="B781">
        <v>124.05485</v>
      </c>
      <c r="C781" s="2">
        <v>1</v>
      </c>
      <c r="F781">
        <v>111.137297</v>
      </c>
      <c r="G781" s="3">
        <v>3</v>
      </c>
      <c r="P781">
        <v>2</v>
      </c>
      <c r="Q781" t="str">
        <f t="shared" si="13"/>
        <v>13</v>
      </c>
    </row>
    <row r="782" spans="1:17" x14ac:dyDescent="0.25">
      <c r="A782">
        <v>781</v>
      </c>
      <c r="B782">
        <v>124.05485</v>
      </c>
      <c r="C782" s="2">
        <v>1</v>
      </c>
      <c r="F782">
        <v>111.137297</v>
      </c>
      <c r="G782" s="3">
        <v>3</v>
      </c>
      <c r="P782">
        <v>2</v>
      </c>
      <c r="Q782" t="str">
        <f t="shared" si="13"/>
        <v>13</v>
      </c>
    </row>
    <row r="783" spans="1:17" x14ac:dyDescent="0.25">
      <c r="A783">
        <v>782</v>
      </c>
      <c r="B783">
        <v>124.05485</v>
      </c>
      <c r="C783" s="2">
        <v>1</v>
      </c>
      <c r="F783">
        <v>111.137297</v>
      </c>
      <c r="G783" s="3">
        <v>3</v>
      </c>
      <c r="P783">
        <v>2</v>
      </c>
      <c r="Q783" t="str">
        <f t="shared" si="13"/>
        <v>13</v>
      </c>
    </row>
    <row r="784" spans="1:17" x14ac:dyDescent="0.25">
      <c r="A784">
        <v>783</v>
      </c>
      <c r="B784">
        <v>124.05485</v>
      </c>
      <c r="C784" s="2">
        <v>1</v>
      </c>
      <c r="F784">
        <v>111.137297</v>
      </c>
      <c r="G784" s="3">
        <v>3</v>
      </c>
      <c r="P784">
        <v>2</v>
      </c>
      <c r="Q784" t="str">
        <f t="shared" si="13"/>
        <v>13</v>
      </c>
    </row>
    <row r="785" spans="1:17" x14ac:dyDescent="0.25">
      <c r="A785">
        <v>784</v>
      </c>
      <c r="B785">
        <v>124.05485</v>
      </c>
      <c r="C785" s="2">
        <v>1</v>
      </c>
      <c r="D785">
        <v>131.25990100000001</v>
      </c>
      <c r="E785" s="5">
        <v>2</v>
      </c>
      <c r="F785">
        <v>111.137297</v>
      </c>
      <c r="G785" s="3">
        <v>3</v>
      </c>
      <c r="P785">
        <v>3</v>
      </c>
      <c r="Q785" t="str">
        <f t="shared" si="13"/>
        <v>123</v>
      </c>
    </row>
    <row r="786" spans="1:17" x14ac:dyDescent="0.25">
      <c r="A786">
        <v>785</v>
      </c>
      <c r="B786">
        <v>123.93577000000001</v>
      </c>
      <c r="C786" s="2">
        <v>1</v>
      </c>
      <c r="D786">
        <v>131.32270600000001</v>
      </c>
      <c r="E786" s="5">
        <v>2</v>
      </c>
      <c r="F786">
        <v>111.137297</v>
      </c>
      <c r="G786" s="3">
        <v>3</v>
      </c>
      <c r="P786">
        <v>3</v>
      </c>
      <c r="Q786" t="str">
        <f t="shared" si="13"/>
        <v>123</v>
      </c>
    </row>
    <row r="787" spans="1:17" x14ac:dyDescent="0.25">
      <c r="A787">
        <v>786</v>
      </c>
      <c r="B787">
        <v>124.00964500000001</v>
      </c>
      <c r="C787" s="2">
        <v>1</v>
      </c>
      <c r="D787">
        <v>131.32270600000001</v>
      </c>
      <c r="E787" s="5">
        <v>2</v>
      </c>
      <c r="F787">
        <v>111.137297</v>
      </c>
      <c r="G787" s="3">
        <v>3</v>
      </c>
      <c r="P787">
        <v>3</v>
      </c>
      <c r="Q787" t="str">
        <f t="shared" si="13"/>
        <v>123</v>
      </c>
    </row>
    <row r="788" spans="1:17" x14ac:dyDescent="0.25">
      <c r="A788">
        <v>787</v>
      </c>
      <c r="D788">
        <v>131.32270600000001</v>
      </c>
      <c r="E788" s="5">
        <v>2</v>
      </c>
      <c r="P788">
        <v>1</v>
      </c>
      <c r="Q788" t="str">
        <f t="shared" si="13"/>
        <v>2</v>
      </c>
    </row>
    <row r="789" spans="1:17" x14ac:dyDescent="0.25">
      <c r="A789">
        <v>788</v>
      </c>
      <c r="D789">
        <v>131.32270600000001</v>
      </c>
      <c r="E789" s="5">
        <v>2</v>
      </c>
      <c r="P789">
        <v>1</v>
      </c>
      <c r="Q789" t="str">
        <f t="shared" si="13"/>
        <v>2</v>
      </c>
    </row>
    <row r="790" spans="1:17" x14ac:dyDescent="0.25">
      <c r="A790">
        <v>789</v>
      </c>
      <c r="D790">
        <v>131.32270600000001</v>
      </c>
      <c r="E790" s="5">
        <v>2</v>
      </c>
      <c r="H790">
        <v>121.0399</v>
      </c>
      <c r="I790" s="4">
        <v>4</v>
      </c>
      <c r="P790">
        <v>2</v>
      </c>
      <c r="Q790" t="str">
        <f t="shared" si="13"/>
        <v>24</v>
      </c>
    </row>
    <row r="791" spans="1:17" x14ac:dyDescent="0.25">
      <c r="A791">
        <v>790</v>
      </c>
      <c r="D791">
        <v>131.32270600000001</v>
      </c>
      <c r="E791" s="5">
        <v>2</v>
      </c>
      <c r="H791">
        <v>121.0399</v>
      </c>
      <c r="I791" s="4">
        <v>4</v>
      </c>
      <c r="P791">
        <v>2</v>
      </c>
      <c r="Q791" t="str">
        <f t="shared" si="13"/>
        <v>24</v>
      </c>
    </row>
    <row r="792" spans="1:17" x14ac:dyDescent="0.25">
      <c r="A792">
        <v>791</v>
      </c>
      <c r="D792">
        <v>131.32270600000001</v>
      </c>
      <c r="E792" s="5">
        <v>2</v>
      </c>
      <c r="H792">
        <v>121.08836600000001</v>
      </c>
      <c r="I792" s="4">
        <v>4</v>
      </c>
      <c r="P792">
        <v>2</v>
      </c>
      <c r="Q792" t="str">
        <f t="shared" si="13"/>
        <v>24</v>
      </c>
    </row>
    <row r="793" spans="1:17" x14ac:dyDescent="0.25">
      <c r="A793">
        <v>792</v>
      </c>
      <c r="D793">
        <v>131.32270600000001</v>
      </c>
      <c r="E793" s="5">
        <v>2</v>
      </c>
      <c r="H793">
        <v>121.08836600000001</v>
      </c>
      <c r="I793" s="4">
        <v>4</v>
      </c>
      <c r="P793">
        <v>2</v>
      </c>
      <c r="Q793" t="str">
        <f t="shared" si="13"/>
        <v>24</v>
      </c>
    </row>
    <row r="794" spans="1:17" x14ac:dyDescent="0.25">
      <c r="A794">
        <v>793</v>
      </c>
      <c r="D794">
        <v>131.32270600000001</v>
      </c>
      <c r="E794" s="5">
        <v>2</v>
      </c>
      <c r="H794">
        <v>121.08836600000001</v>
      </c>
      <c r="I794" s="4">
        <v>4</v>
      </c>
      <c r="P794">
        <v>2</v>
      </c>
      <c r="Q794" t="str">
        <f t="shared" si="13"/>
        <v>24</v>
      </c>
    </row>
    <row r="795" spans="1:17" x14ac:dyDescent="0.25">
      <c r="A795">
        <v>794</v>
      </c>
      <c r="D795">
        <v>131.32270600000001</v>
      </c>
      <c r="E795" s="5">
        <v>2</v>
      </c>
      <c r="H795">
        <v>121.08836600000001</v>
      </c>
      <c r="I795" s="4">
        <v>4</v>
      </c>
      <c r="P795">
        <v>2</v>
      </c>
      <c r="Q795" t="str">
        <f t="shared" si="13"/>
        <v>24</v>
      </c>
    </row>
    <row r="796" spans="1:17" x14ac:dyDescent="0.25">
      <c r="A796">
        <v>795</v>
      </c>
      <c r="D796">
        <v>131.32270600000001</v>
      </c>
      <c r="E796" s="5">
        <v>2</v>
      </c>
      <c r="H796">
        <v>121.08836600000001</v>
      </c>
      <c r="I796" s="4">
        <v>4</v>
      </c>
      <c r="P796">
        <v>2</v>
      </c>
      <c r="Q796" t="str">
        <f t="shared" si="13"/>
        <v>24</v>
      </c>
    </row>
    <row r="797" spans="1:17" x14ac:dyDescent="0.25">
      <c r="A797">
        <v>796</v>
      </c>
      <c r="D797">
        <v>131.32270600000001</v>
      </c>
      <c r="E797" s="5">
        <v>2</v>
      </c>
      <c r="H797">
        <v>121.08836600000001</v>
      </c>
      <c r="I797" s="4">
        <v>4</v>
      </c>
      <c r="P797">
        <v>2</v>
      </c>
      <c r="Q797" t="str">
        <f t="shared" si="13"/>
        <v>24</v>
      </c>
    </row>
    <row r="798" spans="1:17" x14ac:dyDescent="0.25">
      <c r="A798">
        <v>797</v>
      </c>
      <c r="D798">
        <v>131.32270600000001</v>
      </c>
      <c r="E798" s="5">
        <v>2</v>
      </c>
      <c r="H798">
        <v>121.08836600000001</v>
      </c>
      <c r="I798" s="4">
        <v>4</v>
      </c>
      <c r="P798">
        <v>2</v>
      </c>
      <c r="Q798" t="str">
        <f t="shared" si="13"/>
        <v>24</v>
      </c>
    </row>
    <row r="799" spans="1:17" x14ac:dyDescent="0.25">
      <c r="A799">
        <v>798</v>
      </c>
      <c r="D799">
        <v>131.32270600000001</v>
      </c>
      <c r="E799" s="5">
        <v>2</v>
      </c>
      <c r="F799">
        <v>125.965307</v>
      </c>
      <c r="G799" s="3">
        <v>3</v>
      </c>
      <c r="H799">
        <v>121.08836600000001</v>
      </c>
      <c r="I799" s="4">
        <v>4</v>
      </c>
      <c r="P799">
        <v>3</v>
      </c>
      <c r="Q799" t="str">
        <f t="shared" si="13"/>
        <v>234</v>
      </c>
    </row>
    <row r="800" spans="1:17" x14ac:dyDescent="0.25">
      <c r="A800">
        <v>799</v>
      </c>
      <c r="B800">
        <v>137.10541000000001</v>
      </c>
      <c r="C800" s="2">
        <v>1</v>
      </c>
      <c r="D800">
        <v>131.32270600000001</v>
      </c>
      <c r="E800" s="5">
        <v>2</v>
      </c>
      <c r="F800">
        <v>126.03250300000001</v>
      </c>
      <c r="G800" s="3">
        <v>3</v>
      </c>
      <c r="H800">
        <v>121.08836600000001</v>
      </c>
      <c r="I800" s="4">
        <v>4</v>
      </c>
      <c r="P800">
        <v>4</v>
      </c>
      <c r="Q800" t="str">
        <f t="shared" si="13"/>
        <v>1234</v>
      </c>
    </row>
    <row r="801" spans="1:17" x14ac:dyDescent="0.25">
      <c r="A801">
        <v>800</v>
      </c>
      <c r="B801">
        <v>137.10541000000001</v>
      </c>
      <c r="C801" s="2">
        <v>1</v>
      </c>
      <c r="D801">
        <v>131.32270600000001</v>
      </c>
      <c r="E801" s="5">
        <v>2</v>
      </c>
      <c r="F801">
        <v>126.03250300000001</v>
      </c>
      <c r="G801" s="3">
        <v>3</v>
      </c>
      <c r="H801">
        <v>121.08836600000001</v>
      </c>
      <c r="I801" s="4">
        <v>4</v>
      </c>
      <c r="P801">
        <v>4</v>
      </c>
      <c r="Q801" t="str">
        <f t="shared" si="13"/>
        <v>1234</v>
      </c>
    </row>
    <row r="802" spans="1:17" x14ac:dyDescent="0.25">
      <c r="A802">
        <v>801</v>
      </c>
      <c r="B802">
        <v>137.10541000000001</v>
      </c>
      <c r="C802" s="2">
        <v>1</v>
      </c>
      <c r="D802">
        <v>131.32270600000001</v>
      </c>
      <c r="E802" s="5">
        <v>2</v>
      </c>
      <c r="F802">
        <v>126.03250300000001</v>
      </c>
      <c r="G802" s="3">
        <v>3</v>
      </c>
      <c r="H802">
        <v>121.08836600000001</v>
      </c>
      <c r="I802" s="4">
        <v>4</v>
      </c>
      <c r="P802">
        <v>4</v>
      </c>
      <c r="Q802" t="str">
        <f t="shared" si="13"/>
        <v>1234</v>
      </c>
    </row>
    <row r="803" spans="1:17" x14ac:dyDescent="0.25">
      <c r="A803">
        <v>802</v>
      </c>
      <c r="B803">
        <v>137.10541000000001</v>
      </c>
      <c r="C803" s="2">
        <v>1</v>
      </c>
      <c r="D803">
        <v>131.25990100000001</v>
      </c>
      <c r="E803" s="5">
        <v>2</v>
      </c>
      <c r="F803">
        <v>126.03250300000001</v>
      </c>
      <c r="G803" s="3">
        <v>3</v>
      </c>
      <c r="H803">
        <v>121.08836600000001</v>
      </c>
      <c r="I803" s="4">
        <v>4</v>
      </c>
      <c r="P803">
        <v>4</v>
      </c>
      <c r="Q803" t="str">
        <f t="shared" si="13"/>
        <v>1234</v>
      </c>
    </row>
    <row r="804" spans="1:17" x14ac:dyDescent="0.25">
      <c r="A804">
        <v>803</v>
      </c>
      <c r="B804">
        <v>137.10541000000001</v>
      </c>
      <c r="C804" s="2">
        <v>1</v>
      </c>
      <c r="F804">
        <v>126.03250300000001</v>
      </c>
      <c r="G804" s="3">
        <v>3</v>
      </c>
      <c r="H804">
        <v>121.08836600000001</v>
      </c>
      <c r="I804" s="4">
        <v>4</v>
      </c>
      <c r="P804">
        <v>3</v>
      </c>
      <c r="Q804" t="str">
        <f t="shared" si="13"/>
        <v>134</v>
      </c>
    </row>
    <row r="805" spans="1:17" x14ac:dyDescent="0.25">
      <c r="A805">
        <v>804</v>
      </c>
      <c r="B805">
        <v>137.10541000000001</v>
      </c>
      <c r="C805" s="2">
        <v>1</v>
      </c>
      <c r="F805">
        <v>126.03250300000001</v>
      </c>
      <c r="G805" s="3">
        <v>3</v>
      </c>
      <c r="H805">
        <v>121.0399</v>
      </c>
      <c r="I805" s="4">
        <v>4</v>
      </c>
      <c r="P805">
        <v>3</v>
      </c>
      <c r="Q805" t="str">
        <f t="shared" si="13"/>
        <v>134</v>
      </c>
    </row>
    <row r="806" spans="1:17" x14ac:dyDescent="0.25">
      <c r="A806">
        <v>805</v>
      </c>
      <c r="B806">
        <v>137.10541000000001</v>
      </c>
      <c r="C806" s="2">
        <v>1</v>
      </c>
      <c r="F806">
        <v>126.03250300000001</v>
      </c>
      <c r="G806" s="3">
        <v>3</v>
      </c>
      <c r="P806">
        <v>2</v>
      </c>
      <c r="Q806" t="str">
        <f t="shared" si="13"/>
        <v>13</v>
      </c>
    </row>
    <row r="807" spans="1:17" x14ac:dyDescent="0.25">
      <c r="A807">
        <v>806</v>
      </c>
      <c r="B807">
        <v>137.10541000000001</v>
      </c>
      <c r="C807" s="2">
        <v>1</v>
      </c>
      <c r="F807">
        <v>126.03250300000001</v>
      </c>
      <c r="G807" s="3">
        <v>3</v>
      </c>
      <c r="P807">
        <v>2</v>
      </c>
      <c r="Q807" t="str">
        <f t="shared" si="13"/>
        <v>13</v>
      </c>
    </row>
    <row r="808" spans="1:17" x14ac:dyDescent="0.25">
      <c r="A808">
        <v>807</v>
      </c>
      <c r="B808">
        <v>137.10541000000001</v>
      </c>
      <c r="C808" s="2">
        <v>1</v>
      </c>
      <c r="F808">
        <v>126.03250300000001</v>
      </c>
      <c r="G808" s="3">
        <v>3</v>
      </c>
      <c r="P808">
        <v>2</v>
      </c>
      <c r="Q808" t="str">
        <f t="shared" si="13"/>
        <v>13</v>
      </c>
    </row>
    <row r="809" spans="1:17" x14ac:dyDescent="0.25">
      <c r="A809">
        <v>808</v>
      </c>
      <c r="B809">
        <v>137.10541000000001</v>
      </c>
      <c r="C809" s="2">
        <v>1</v>
      </c>
      <c r="F809">
        <v>126.03250300000001</v>
      </c>
      <c r="G809" s="3">
        <v>3</v>
      </c>
      <c r="P809">
        <v>2</v>
      </c>
      <c r="Q809" t="str">
        <f t="shared" si="13"/>
        <v>13</v>
      </c>
    </row>
    <row r="810" spans="1:17" x14ac:dyDescent="0.25">
      <c r="A810">
        <v>809</v>
      </c>
      <c r="B810">
        <v>137.10541000000001</v>
      </c>
      <c r="C810" s="2">
        <v>1</v>
      </c>
      <c r="F810">
        <v>126.03250300000001</v>
      </c>
      <c r="G810" s="3">
        <v>3</v>
      </c>
      <c r="P810">
        <v>2</v>
      </c>
      <c r="Q810" t="str">
        <f t="shared" si="13"/>
        <v>13</v>
      </c>
    </row>
    <row r="811" spans="1:17" x14ac:dyDescent="0.25">
      <c r="A811">
        <v>810</v>
      </c>
      <c r="B811">
        <v>137.10541000000001</v>
      </c>
      <c r="C811" s="2">
        <v>1</v>
      </c>
      <c r="F811">
        <v>126.03250300000001</v>
      </c>
      <c r="G811" s="3">
        <v>3</v>
      </c>
      <c r="P811">
        <v>2</v>
      </c>
      <c r="Q811" t="str">
        <f t="shared" si="13"/>
        <v>13</v>
      </c>
    </row>
    <row r="812" spans="1:17" x14ac:dyDescent="0.25">
      <c r="A812">
        <v>811</v>
      </c>
      <c r="B812">
        <v>137.10541000000001</v>
      </c>
      <c r="C812" s="2">
        <v>1</v>
      </c>
      <c r="F812">
        <v>126.03250300000001</v>
      </c>
      <c r="G812" s="3">
        <v>3</v>
      </c>
      <c r="P812">
        <v>2</v>
      </c>
      <c r="Q812" t="str">
        <f t="shared" si="13"/>
        <v>13</v>
      </c>
    </row>
    <row r="813" spans="1:17" x14ac:dyDescent="0.25">
      <c r="A813">
        <v>812</v>
      </c>
      <c r="B813">
        <v>137.10541000000001</v>
      </c>
      <c r="C813" s="2">
        <v>1</v>
      </c>
      <c r="F813">
        <v>126.03250300000001</v>
      </c>
      <c r="G813" s="3">
        <v>3</v>
      </c>
      <c r="P813">
        <v>2</v>
      </c>
      <c r="Q813" t="str">
        <f t="shared" si="13"/>
        <v>13</v>
      </c>
    </row>
    <row r="814" spans="1:17" x14ac:dyDescent="0.25">
      <c r="A814">
        <v>813</v>
      </c>
      <c r="B814">
        <v>137.10541000000001</v>
      </c>
      <c r="C814" s="2">
        <v>1</v>
      </c>
      <c r="F814">
        <v>126.03250300000001</v>
      </c>
      <c r="G814" s="3">
        <v>3</v>
      </c>
      <c r="P814">
        <v>2</v>
      </c>
      <c r="Q814" t="str">
        <f t="shared" si="13"/>
        <v>13</v>
      </c>
    </row>
    <row r="815" spans="1:17" x14ac:dyDescent="0.25">
      <c r="A815">
        <v>814</v>
      </c>
      <c r="B815">
        <v>137.10541000000001</v>
      </c>
      <c r="C815" s="2">
        <v>1</v>
      </c>
      <c r="F815">
        <v>126.03250300000001</v>
      </c>
      <c r="G815" s="3">
        <v>3</v>
      </c>
      <c r="P815">
        <v>2</v>
      </c>
      <c r="Q815" t="str">
        <f t="shared" si="13"/>
        <v>13</v>
      </c>
    </row>
    <row r="816" spans="1:17" x14ac:dyDescent="0.25">
      <c r="A816">
        <v>815</v>
      </c>
      <c r="B816">
        <v>137.10541000000001</v>
      </c>
      <c r="C816" s="2">
        <v>1</v>
      </c>
      <c r="D816">
        <v>153.86313100000001</v>
      </c>
      <c r="E816" s="5">
        <v>2</v>
      </c>
      <c r="F816">
        <v>126.03250300000001</v>
      </c>
      <c r="G816" s="3">
        <v>3</v>
      </c>
      <c r="P816">
        <v>3</v>
      </c>
      <c r="Q816" t="str">
        <f t="shared" si="13"/>
        <v>123</v>
      </c>
    </row>
    <row r="817" spans="1:17" x14ac:dyDescent="0.25">
      <c r="A817">
        <v>816</v>
      </c>
      <c r="B817">
        <v>137.10541000000001</v>
      </c>
      <c r="C817" s="2">
        <v>1</v>
      </c>
      <c r="D817">
        <v>154.004625</v>
      </c>
      <c r="E817" s="5">
        <v>2</v>
      </c>
      <c r="F817">
        <v>126.03250300000001</v>
      </c>
      <c r="G817" s="3">
        <v>3</v>
      </c>
      <c r="P817">
        <v>3</v>
      </c>
      <c r="Q817" t="str">
        <f t="shared" si="13"/>
        <v>123</v>
      </c>
    </row>
    <row r="818" spans="1:17" x14ac:dyDescent="0.25">
      <c r="A818">
        <v>817</v>
      </c>
      <c r="B818">
        <v>137.10541000000001</v>
      </c>
      <c r="C818" s="2">
        <v>1</v>
      </c>
      <c r="D818">
        <v>154.004625</v>
      </c>
      <c r="E818" s="5">
        <v>2</v>
      </c>
      <c r="F818">
        <v>126.03250300000001</v>
      </c>
      <c r="G818" s="3">
        <v>3</v>
      </c>
      <c r="P818">
        <v>3</v>
      </c>
      <c r="Q818" t="str">
        <f t="shared" si="13"/>
        <v>123</v>
      </c>
    </row>
    <row r="819" spans="1:17" x14ac:dyDescent="0.25">
      <c r="A819">
        <v>818</v>
      </c>
      <c r="B819">
        <v>137.10541000000001</v>
      </c>
      <c r="C819" s="2">
        <v>1</v>
      </c>
      <c r="D819">
        <v>154.004625</v>
      </c>
      <c r="E819" s="5">
        <v>2</v>
      </c>
      <c r="F819">
        <v>126.03250300000001</v>
      </c>
      <c r="G819" s="3">
        <v>3</v>
      </c>
      <c r="P819">
        <v>3</v>
      </c>
      <c r="Q819" t="str">
        <f t="shared" si="13"/>
        <v>123</v>
      </c>
    </row>
    <row r="820" spans="1:17" x14ac:dyDescent="0.25">
      <c r="A820">
        <v>819</v>
      </c>
      <c r="D820">
        <v>154.004625</v>
      </c>
      <c r="E820" s="5">
        <v>2</v>
      </c>
      <c r="F820">
        <v>126.03250300000001</v>
      </c>
      <c r="G820" s="3">
        <v>3</v>
      </c>
      <c r="P820">
        <v>2</v>
      </c>
      <c r="Q820" t="str">
        <f t="shared" si="13"/>
        <v>23</v>
      </c>
    </row>
    <row r="821" spans="1:17" x14ac:dyDescent="0.25">
      <c r="A821">
        <v>820</v>
      </c>
      <c r="D821">
        <v>154.004625</v>
      </c>
      <c r="E821" s="5">
        <v>2</v>
      </c>
      <c r="F821">
        <v>126.03250300000001</v>
      </c>
      <c r="G821" s="3">
        <v>3</v>
      </c>
      <c r="H821">
        <v>133.768473</v>
      </c>
      <c r="I821" s="4">
        <v>4</v>
      </c>
      <c r="P821">
        <v>3</v>
      </c>
      <c r="Q821" t="str">
        <f t="shared" si="13"/>
        <v>234</v>
      </c>
    </row>
    <row r="822" spans="1:17" x14ac:dyDescent="0.25">
      <c r="A822">
        <v>821</v>
      </c>
      <c r="D822">
        <v>154.004625</v>
      </c>
      <c r="E822" s="5">
        <v>2</v>
      </c>
      <c r="F822">
        <v>126.03250300000001</v>
      </c>
      <c r="G822" s="3">
        <v>3</v>
      </c>
      <c r="H822">
        <v>133.84418700000001</v>
      </c>
      <c r="I822" s="4">
        <v>4</v>
      </c>
      <c r="P822">
        <v>3</v>
      </c>
      <c r="Q822" t="str">
        <f t="shared" si="13"/>
        <v>234</v>
      </c>
    </row>
    <row r="823" spans="1:17" x14ac:dyDescent="0.25">
      <c r="A823">
        <v>822</v>
      </c>
      <c r="D823">
        <v>154.004625</v>
      </c>
      <c r="E823" s="5">
        <v>2</v>
      </c>
      <c r="F823">
        <v>126.03250300000001</v>
      </c>
      <c r="G823" s="3">
        <v>3</v>
      </c>
      <c r="H823">
        <v>133.84418700000001</v>
      </c>
      <c r="I823" s="4">
        <v>4</v>
      </c>
      <c r="P823">
        <v>3</v>
      </c>
      <c r="Q823" t="str">
        <f t="shared" si="13"/>
        <v>234</v>
      </c>
    </row>
    <row r="824" spans="1:17" x14ac:dyDescent="0.25">
      <c r="A824">
        <v>823</v>
      </c>
      <c r="D824">
        <v>154.004625</v>
      </c>
      <c r="E824" s="5">
        <v>2</v>
      </c>
      <c r="F824">
        <v>125.965307</v>
      </c>
      <c r="G824" s="3">
        <v>3</v>
      </c>
      <c r="H824">
        <v>133.84418700000001</v>
      </c>
      <c r="I824" s="4">
        <v>4</v>
      </c>
      <c r="P824">
        <v>3</v>
      </c>
      <c r="Q824" t="str">
        <f t="shared" si="13"/>
        <v>234</v>
      </c>
    </row>
    <row r="825" spans="1:17" x14ac:dyDescent="0.25">
      <c r="A825">
        <v>824</v>
      </c>
      <c r="D825">
        <v>154.004625</v>
      </c>
      <c r="E825" s="5">
        <v>2</v>
      </c>
      <c r="H825">
        <v>133.84418700000001</v>
      </c>
      <c r="I825" s="4">
        <v>4</v>
      </c>
      <c r="P825">
        <v>2</v>
      </c>
      <c r="Q825" t="str">
        <f t="shared" si="13"/>
        <v>24</v>
      </c>
    </row>
    <row r="826" spans="1:17" x14ac:dyDescent="0.25">
      <c r="A826">
        <v>825</v>
      </c>
      <c r="D826">
        <v>154.004625</v>
      </c>
      <c r="E826" s="5">
        <v>2</v>
      </c>
      <c r="H826">
        <v>133.84418700000001</v>
      </c>
      <c r="I826" s="4">
        <v>4</v>
      </c>
      <c r="P826">
        <v>2</v>
      </c>
      <c r="Q826" t="str">
        <f t="shared" si="13"/>
        <v>24</v>
      </c>
    </row>
    <row r="827" spans="1:17" x14ac:dyDescent="0.25">
      <c r="A827">
        <v>826</v>
      </c>
      <c r="D827">
        <v>154.004625</v>
      </c>
      <c r="E827" s="5">
        <v>2</v>
      </c>
      <c r="H827">
        <v>133.84418700000001</v>
      </c>
      <c r="I827" s="4">
        <v>4</v>
      </c>
      <c r="P827">
        <v>2</v>
      </c>
      <c r="Q827" t="str">
        <f t="shared" si="13"/>
        <v>24</v>
      </c>
    </row>
    <row r="828" spans="1:17" x14ac:dyDescent="0.25">
      <c r="A828">
        <v>827</v>
      </c>
      <c r="D828">
        <v>154.004625</v>
      </c>
      <c r="E828" s="5">
        <v>2</v>
      </c>
      <c r="H828">
        <v>133.84418700000001</v>
      </c>
      <c r="I828" s="4">
        <v>4</v>
      </c>
      <c r="P828">
        <v>2</v>
      </c>
      <c r="Q828" t="str">
        <f t="shared" si="13"/>
        <v>24</v>
      </c>
    </row>
    <row r="829" spans="1:17" x14ac:dyDescent="0.25">
      <c r="A829">
        <v>828</v>
      </c>
      <c r="D829">
        <v>154.004625</v>
      </c>
      <c r="E829" s="5">
        <v>2</v>
      </c>
      <c r="H829">
        <v>133.84418700000001</v>
      </c>
      <c r="I829" s="4">
        <v>4</v>
      </c>
      <c r="P829">
        <v>2</v>
      </c>
      <c r="Q829" t="str">
        <f t="shared" si="13"/>
        <v>24</v>
      </c>
    </row>
    <row r="830" spans="1:17" x14ac:dyDescent="0.25">
      <c r="A830">
        <v>829</v>
      </c>
      <c r="D830">
        <v>154.004625</v>
      </c>
      <c r="E830" s="5">
        <v>2</v>
      </c>
      <c r="H830">
        <v>133.84418700000001</v>
      </c>
      <c r="I830" s="4">
        <v>4</v>
      </c>
      <c r="P830">
        <v>2</v>
      </c>
      <c r="Q830" t="str">
        <f t="shared" si="13"/>
        <v>24</v>
      </c>
    </row>
    <row r="831" spans="1:17" x14ac:dyDescent="0.25">
      <c r="A831">
        <v>830</v>
      </c>
      <c r="D831">
        <v>154.004625</v>
      </c>
      <c r="E831" s="5">
        <v>2</v>
      </c>
      <c r="H831">
        <v>133.84418700000001</v>
      </c>
      <c r="I831" s="4">
        <v>4</v>
      </c>
      <c r="P831">
        <v>2</v>
      </c>
      <c r="Q831" t="str">
        <f t="shared" si="13"/>
        <v>24</v>
      </c>
    </row>
    <row r="832" spans="1:17" x14ac:dyDescent="0.25">
      <c r="A832">
        <v>831</v>
      </c>
      <c r="D832">
        <v>154.004625</v>
      </c>
      <c r="E832" s="5">
        <v>2</v>
      </c>
      <c r="H832">
        <v>133.84418700000001</v>
      </c>
      <c r="I832" s="4">
        <v>4</v>
      </c>
      <c r="P832">
        <v>2</v>
      </c>
      <c r="Q832" t="str">
        <f t="shared" si="13"/>
        <v>24</v>
      </c>
    </row>
    <row r="833" spans="1:17" x14ac:dyDescent="0.25">
      <c r="A833">
        <v>832</v>
      </c>
      <c r="D833">
        <v>154.004625</v>
      </c>
      <c r="E833" s="5">
        <v>2</v>
      </c>
      <c r="H833">
        <v>133.84418700000001</v>
      </c>
      <c r="I833" s="4">
        <v>4</v>
      </c>
      <c r="P833">
        <v>2</v>
      </c>
      <c r="Q833" t="str">
        <f t="shared" si="13"/>
        <v>24</v>
      </c>
    </row>
    <row r="834" spans="1:17" x14ac:dyDescent="0.25">
      <c r="A834">
        <v>833</v>
      </c>
      <c r="B834">
        <v>159.44125199999999</v>
      </c>
      <c r="C834" s="2">
        <v>1</v>
      </c>
      <c r="D834">
        <v>154.004625</v>
      </c>
      <c r="E834" s="5">
        <v>2</v>
      </c>
      <c r="H834">
        <v>133.84418700000001</v>
      </c>
      <c r="I834" s="4">
        <v>4</v>
      </c>
      <c r="P834">
        <v>3</v>
      </c>
      <c r="Q834" t="str">
        <f t="shared" ref="Q834:Q897" si="14">CONCATENATE(C834,E834,G834,I834)</f>
        <v>124</v>
      </c>
    </row>
    <row r="835" spans="1:17" x14ac:dyDescent="0.25">
      <c r="A835">
        <v>834</v>
      </c>
      <c r="B835">
        <v>159.47945099999998</v>
      </c>
      <c r="C835" s="2">
        <v>1</v>
      </c>
      <c r="D835">
        <v>154.004625</v>
      </c>
      <c r="E835" s="5">
        <v>2</v>
      </c>
      <c r="H835">
        <v>133.84418700000001</v>
      </c>
      <c r="I835" s="4">
        <v>4</v>
      </c>
      <c r="P835">
        <v>3</v>
      </c>
      <c r="Q835" t="str">
        <f t="shared" si="14"/>
        <v>124</v>
      </c>
    </row>
    <row r="836" spans="1:17" x14ac:dyDescent="0.25">
      <c r="A836">
        <v>835</v>
      </c>
      <c r="B836">
        <v>159.47945099999998</v>
      </c>
      <c r="C836" s="2">
        <v>1</v>
      </c>
      <c r="D836">
        <v>153.86313100000001</v>
      </c>
      <c r="E836" s="5">
        <v>2</v>
      </c>
      <c r="H836">
        <v>133.84418700000001</v>
      </c>
      <c r="I836" s="4">
        <v>4</v>
      </c>
      <c r="P836">
        <v>3</v>
      </c>
      <c r="Q836" t="str">
        <f t="shared" si="14"/>
        <v>124</v>
      </c>
    </row>
    <row r="837" spans="1:17" x14ac:dyDescent="0.25">
      <c r="A837">
        <v>836</v>
      </c>
      <c r="B837">
        <v>159.47945099999998</v>
      </c>
      <c r="C837" s="2">
        <v>1</v>
      </c>
      <c r="H837">
        <v>133.84418700000001</v>
      </c>
      <c r="I837" s="4">
        <v>4</v>
      </c>
      <c r="P837">
        <v>2</v>
      </c>
      <c r="Q837" t="str">
        <f t="shared" si="14"/>
        <v>14</v>
      </c>
    </row>
    <row r="838" spans="1:17" x14ac:dyDescent="0.25">
      <c r="A838">
        <v>837</v>
      </c>
      <c r="B838">
        <v>159.47945099999998</v>
      </c>
      <c r="C838" s="2">
        <v>1</v>
      </c>
      <c r="H838">
        <v>133.84418700000001</v>
      </c>
      <c r="I838" s="4">
        <v>4</v>
      </c>
      <c r="P838">
        <v>2</v>
      </c>
      <c r="Q838" t="str">
        <f t="shared" si="14"/>
        <v>14</v>
      </c>
    </row>
    <row r="839" spans="1:17" x14ac:dyDescent="0.25">
      <c r="A839">
        <v>838</v>
      </c>
      <c r="B839">
        <v>159.47945099999998</v>
      </c>
      <c r="C839" s="2">
        <v>1</v>
      </c>
      <c r="H839">
        <v>133.84418700000001</v>
      </c>
      <c r="I839" s="4">
        <v>4</v>
      </c>
      <c r="P839">
        <v>2</v>
      </c>
      <c r="Q839" t="str">
        <f t="shared" si="14"/>
        <v>14</v>
      </c>
    </row>
    <row r="840" spans="1:17" x14ac:dyDescent="0.25">
      <c r="A840">
        <v>839</v>
      </c>
      <c r="B840">
        <v>159.47945099999998</v>
      </c>
      <c r="C840" s="2">
        <v>1</v>
      </c>
      <c r="H840">
        <v>133.768473</v>
      </c>
      <c r="I840" s="4">
        <v>4</v>
      </c>
      <c r="P840">
        <v>2</v>
      </c>
      <c r="Q840" t="str">
        <f t="shared" si="14"/>
        <v>14</v>
      </c>
    </row>
    <row r="841" spans="1:17" x14ac:dyDescent="0.25">
      <c r="A841">
        <v>840</v>
      </c>
      <c r="B841">
        <v>159.47945099999998</v>
      </c>
      <c r="C841" s="2">
        <v>1</v>
      </c>
      <c r="F841">
        <v>152.40570399999999</v>
      </c>
      <c r="G841" s="3">
        <v>3</v>
      </c>
      <c r="H841">
        <v>133.768473</v>
      </c>
      <c r="I841" s="4">
        <v>4</v>
      </c>
      <c r="P841">
        <v>3</v>
      </c>
      <c r="Q841" t="str">
        <f t="shared" si="14"/>
        <v>134</v>
      </c>
    </row>
    <row r="842" spans="1:17" x14ac:dyDescent="0.25">
      <c r="A842">
        <v>841</v>
      </c>
      <c r="B842">
        <v>159.47945099999998</v>
      </c>
      <c r="C842" s="2">
        <v>1</v>
      </c>
      <c r="F842">
        <v>152.55114699999999</v>
      </c>
      <c r="G842" s="3">
        <v>3</v>
      </c>
      <c r="H842">
        <v>133.768473</v>
      </c>
      <c r="I842" s="4">
        <v>4</v>
      </c>
      <c r="P842">
        <v>3</v>
      </c>
      <c r="Q842" t="str">
        <f t="shared" si="14"/>
        <v>134</v>
      </c>
    </row>
    <row r="843" spans="1:17" x14ac:dyDescent="0.25">
      <c r="A843">
        <v>842</v>
      </c>
      <c r="B843">
        <v>159.47945099999998</v>
      </c>
      <c r="C843" s="2">
        <v>1</v>
      </c>
      <c r="F843">
        <v>152.55114699999999</v>
      </c>
      <c r="G843" s="3">
        <v>3</v>
      </c>
      <c r="H843">
        <v>133.768473</v>
      </c>
      <c r="I843" s="4">
        <v>4</v>
      </c>
      <c r="P843">
        <v>3</v>
      </c>
      <c r="Q843" t="str">
        <f t="shared" si="14"/>
        <v>134</v>
      </c>
    </row>
    <row r="844" spans="1:17" x14ac:dyDescent="0.25">
      <c r="A844">
        <v>843</v>
      </c>
      <c r="B844">
        <v>159.47945099999998</v>
      </c>
      <c r="C844" s="2">
        <v>1</v>
      </c>
      <c r="F844">
        <v>152.55114699999999</v>
      </c>
      <c r="G844" s="3">
        <v>3</v>
      </c>
      <c r="P844">
        <v>2</v>
      </c>
      <c r="Q844" t="str">
        <f t="shared" si="14"/>
        <v>13</v>
      </c>
    </row>
    <row r="845" spans="1:17" x14ac:dyDescent="0.25">
      <c r="A845">
        <v>844</v>
      </c>
      <c r="B845">
        <v>159.47945099999998</v>
      </c>
      <c r="C845" s="2">
        <v>1</v>
      </c>
      <c r="F845">
        <v>152.55114699999999</v>
      </c>
      <c r="G845" s="3">
        <v>3</v>
      </c>
      <c r="P845">
        <v>2</v>
      </c>
      <c r="Q845" t="str">
        <f t="shared" si="14"/>
        <v>13</v>
      </c>
    </row>
    <row r="846" spans="1:17" x14ac:dyDescent="0.25">
      <c r="A846">
        <v>845</v>
      </c>
      <c r="B846">
        <v>159.47945099999998</v>
      </c>
      <c r="C846" s="2">
        <v>1</v>
      </c>
      <c r="F846">
        <v>152.55114699999999</v>
      </c>
      <c r="G846" s="3">
        <v>3</v>
      </c>
      <c r="P846">
        <v>2</v>
      </c>
      <c r="Q846" t="str">
        <f t="shared" si="14"/>
        <v>13</v>
      </c>
    </row>
    <row r="847" spans="1:17" x14ac:dyDescent="0.25">
      <c r="A847">
        <v>846</v>
      </c>
      <c r="B847">
        <v>159.47945099999998</v>
      </c>
      <c r="C847" s="2">
        <v>1</v>
      </c>
      <c r="F847">
        <v>152.55114699999999</v>
      </c>
      <c r="G847" s="3">
        <v>3</v>
      </c>
      <c r="P847">
        <v>2</v>
      </c>
      <c r="Q847" t="str">
        <f t="shared" si="14"/>
        <v>13</v>
      </c>
    </row>
    <row r="848" spans="1:17" x14ac:dyDescent="0.25">
      <c r="A848">
        <v>847</v>
      </c>
      <c r="B848">
        <v>159.47945099999998</v>
      </c>
      <c r="C848" s="2">
        <v>1</v>
      </c>
      <c r="F848">
        <v>152.55114699999999</v>
      </c>
      <c r="G848" s="3">
        <v>3</v>
      </c>
      <c r="P848">
        <v>2</v>
      </c>
      <c r="Q848" t="str">
        <f t="shared" si="14"/>
        <v>13</v>
      </c>
    </row>
    <row r="849" spans="1:17" x14ac:dyDescent="0.25">
      <c r="A849">
        <v>848</v>
      </c>
      <c r="B849">
        <v>159.47945099999998</v>
      </c>
      <c r="C849" s="2">
        <v>1</v>
      </c>
      <c r="F849">
        <v>152.55114699999999</v>
      </c>
      <c r="G849" s="3">
        <v>3</v>
      </c>
      <c r="P849">
        <v>2</v>
      </c>
      <c r="Q849" t="str">
        <f t="shared" si="14"/>
        <v>13</v>
      </c>
    </row>
    <row r="850" spans="1:17" x14ac:dyDescent="0.25">
      <c r="A850">
        <v>849</v>
      </c>
      <c r="B850">
        <v>159.47945099999998</v>
      </c>
      <c r="C850" s="2">
        <v>1</v>
      </c>
      <c r="D850">
        <v>164.974625</v>
      </c>
      <c r="E850" s="5">
        <v>2</v>
      </c>
      <c r="F850">
        <v>152.55114699999999</v>
      </c>
      <c r="G850" s="3">
        <v>3</v>
      </c>
      <c r="P850">
        <v>3</v>
      </c>
      <c r="Q850" t="str">
        <f t="shared" si="14"/>
        <v>123</v>
      </c>
    </row>
    <row r="851" spans="1:17" x14ac:dyDescent="0.25">
      <c r="A851">
        <v>850</v>
      </c>
      <c r="B851">
        <v>159.47945099999998</v>
      </c>
      <c r="C851" s="2">
        <v>1</v>
      </c>
      <c r="D851">
        <v>165.09966900000001</v>
      </c>
      <c r="E851" s="5">
        <v>2</v>
      </c>
      <c r="F851">
        <v>152.55114699999999</v>
      </c>
      <c r="G851" s="3">
        <v>3</v>
      </c>
      <c r="P851">
        <v>3</v>
      </c>
      <c r="Q851" t="str">
        <f t="shared" si="14"/>
        <v>123</v>
      </c>
    </row>
    <row r="852" spans="1:17" x14ac:dyDescent="0.25">
      <c r="A852">
        <v>851</v>
      </c>
      <c r="B852">
        <v>159.47945099999998</v>
      </c>
      <c r="C852" s="2">
        <v>1</v>
      </c>
      <c r="D852">
        <v>165.09966900000001</v>
      </c>
      <c r="E852" s="5">
        <v>2</v>
      </c>
      <c r="F852">
        <v>152.55114699999999</v>
      </c>
      <c r="G852" s="3">
        <v>3</v>
      </c>
      <c r="P852">
        <v>3</v>
      </c>
      <c r="Q852" t="str">
        <f t="shared" si="14"/>
        <v>123</v>
      </c>
    </row>
    <row r="853" spans="1:17" x14ac:dyDescent="0.25">
      <c r="A853">
        <v>852</v>
      </c>
      <c r="B853">
        <v>159.44125199999999</v>
      </c>
      <c r="C853" s="2">
        <v>1</v>
      </c>
      <c r="D853">
        <v>165.09966900000001</v>
      </c>
      <c r="E853" s="5">
        <v>2</v>
      </c>
      <c r="F853">
        <v>152.55114699999999</v>
      </c>
      <c r="G853" s="3">
        <v>3</v>
      </c>
      <c r="P853">
        <v>3</v>
      </c>
      <c r="Q853" t="str">
        <f t="shared" si="14"/>
        <v>123</v>
      </c>
    </row>
    <row r="854" spans="1:17" x14ac:dyDescent="0.25">
      <c r="A854">
        <v>853</v>
      </c>
      <c r="D854">
        <v>165.09966900000001</v>
      </c>
      <c r="E854" s="5">
        <v>2</v>
      </c>
      <c r="F854">
        <v>152.55114699999999</v>
      </c>
      <c r="G854" s="3">
        <v>3</v>
      </c>
      <c r="P854">
        <v>2</v>
      </c>
      <c r="Q854" t="str">
        <f t="shared" si="14"/>
        <v>23</v>
      </c>
    </row>
    <row r="855" spans="1:17" x14ac:dyDescent="0.25">
      <c r="A855">
        <v>854</v>
      </c>
      <c r="D855">
        <v>165.09966900000001</v>
      </c>
      <c r="E855" s="5">
        <v>2</v>
      </c>
      <c r="F855">
        <v>152.55114699999999</v>
      </c>
      <c r="G855" s="3">
        <v>3</v>
      </c>
      <c r="P855">
        <v>2</v>
      </c>
      <c r="Q855" t="str">
        <f t="shared" si="14"/>
        <v>23</v>
      </c>
    </row>
    <row r="856" spans="1:17" x14ac:dyDescent="0.25">
      <c r="A856">
        <v>855</v>
      </c>
      <c r="D856">
        <v>165.09966900000001</v>
      </c>
      <c r="E856" s="5">
        <v>2</v>
      </c>
      <c r="F856">
        <v>152.55114699999999</v>
      </c>
      <c r="G856" s="3">
        <v>3</v>
      </c>
      <c r="P856">
        <v>2</v>
      </c>
      <c r="Q856" t="str">
        <f t="shared" si="14"/>
        <v>23</v>
      </c>
    </row>
    <row r="857" spans="1:17" x14ac:dyDescent="0.25">
      <c r="A857">
        <v>856</v>
      </c>
      <c r="D857">
        <v>165.09966900000001</v>
      </c>
      <c r="E857" s="5">
        <v>2</v>
      </c>
      <c r="F857">
        <v>152.55114699999999</v>
      </c>
      <c r="G857" s="3">
        <v>3</v>
      </c>
      <c r="P857">
        <v>2</v>
      </c>
      <c r="Q857" t="str">
        <f t="shared" si="14"/>
        <v>23</v>
      </c>
    </row>
    <row r="858" spans="1:17" x14ac:dyDescent="0.25">
      <c r="A858">
        <v>857</v>
      </c>
      <c r="D858">
        <v>165.09966900000001</v>
      </c>
      <c r="E858" s="5">
        <v>2</v>
      </c>
      <c r="F858">
        <v>152.55114699999999</v>
      </c>
      <c r="G858" s="3">
        <v>3</v>
      </c>
      <c r="P858">
        <v>2</v>
      </c>
      <c r="Q858" t="str">
        <f t="shared" si="14"/>
        <v>23</v>
      </c>
    </row>
    <row r="859" spans="1:17" x14ac:dyDescent="0.25">
      <c r="A859">
        <v>858</v>
      </c>
      <c r="D859">
        <v>165.09966900000001</v>
      </c>
      <c r="E859" s="5">
        <v>2</v>
      </c>
      <c r="F859">
        <v>152.55114699999999</v>
      </c>
      <c r="G859" s="3">
        <v>3</v>
      </c>
      <c r="P859">
        <v>2</v>
      </c>
      <c r="Q859" t="str">
        <f t="shared" si="14"/>
        <v>23</v>
      </c>
    </row>
    <row r="860" spans="1:17" x14ac:dyDescent="0.25">
      <c r="A860">
        <v>859</v>
      </c>
      <c r="D860">
        <v>165.09966900000001</v>
      </c>
      <c r="E860" s="5">
        <v>2</v>
      </c>
      <c r="F860">
        <v>152.55114699999999</v>
      </c>
      <c r="G860" s="3">
        <v>3</v>
      </c>
      <c r="P860">
        <v>2</v>
      </c>
      <c r="Q860" t="str">
        <f t="shared" si="14"/>
        <v>23</v>
      </c>
    </row>
    <row r="861" spans="1:17" x14ac:dyDescent="0.25">
      <c r="A861">
        <v>860</v>
      </c>
      <c r="D861">
        <v>165.09966900000001</v>
      </c>
      <c r="E861" s="5">
        <v>2</v>
      </c>
      <c r="F861">
        <v>152.55114699999999</v>
      </c>
      <c r="G861" s="3">
        <v>3</v>
      </c>
      <c r="H861">
        <v>158.85113200000001</v>
      </c>
      <c r="I861" s="4">
        <v>4</v>
      </c>
      <c r="P861">
        <v>3</v>
      </c>
      <c r="Q861" t="str">
        <f t="shared" si="14"/>
        <v>234</v>
      </c>
    </row>
    <row r="862" spans="1:17" x14ac:dyDescent="0.25">
      <c r="A862">
        <v>861</v>
      </c>
      <c r="D862">
        <v>165.09966900000001</v>
      </c>
      <c r="E862" s="5">
        <v>2</v>
      </c>
      <c r="F862">
        <v>152.55114699999999</v>
      </c>
      <c r="G862" s="3">
        <v>3</v>
      </c>
      <c r="H862">
        <v>158.85113200000001</v>
      </c>
      <c r="I862" s="4">
        <v>4</v>
      </c>
      <c r="P862">
        <v>3</v>
      </c>
      <c r="Q862" t="str">
        <f t="shared" si="14"/>
        <v>234</v>
      </c>
    </row>
    <row r="863" spans="1:17" x14ac:dyDescent="0.25">
      <c r="A863">
        <v>862</v>
      </c>
      <c r="D863">
        <v>165.09966900000001</v>
      </c>
      <c r="E863" s="5">
        <v>2</v>
      </c>
      <c r="F863">
        <v>152.40570399999999</v>
      </c>
      <c r="G863" s="3">
        <v>3</v>
      </c>
      <c r="H863">
        <v>158.946527</v>
      </c>
      <c r="I863" s="4">
        <v>4</v>
      </c>
      <c r="P863">
        <v>3</v>
      </c>
      <c r="Q863" t="str">
        <f t="shared" si="14"/>
        <v>234</v>
      </c>
    </row>
    <row r="864" spans="1:17" x14ac:dyDescent="0.25">
      <c r="A864">
        <v>863</v>
      </c>
      <c r="D864">
        <v>165.09966900000001</v>
      </c>
      <c r="E864" s="5">
        <v>2</v>
      </c>
      <c r="H864">
        <v>158.946527</v>
      </c>
      <c r="I864" s="4">
        <v>4</v>
      </c>
      <c r="P864">
        <v>2</v>
      </c>
      <c r="Q864" t="str">
        <f t="shared" si="14"/>
        <v>24</v>
      </c>
    </row>
    <row r="865" spans="1:17" x14ac:dyDescent="0.25">
      <c r="A865">
        <v>864</v>
      </c>
      <c r="D865">
        <v>165.09966900000001</v>
      </c>
      <c r="E865" s="5">
        <v>2</v>
      </c>
      <c r="H865">
        <v>158.946527</v>
      </c>
      <c r="I865" s="4">
        <v>4</v>
      </c>
      <c r="P865">
        <v>2</v>
      </c>
      <c r="Q865" t="str">
        <f t="shared" si="14"/>
        <v>24</v>
      </c>
    </row>
    <row r="866" spans="1:17" x14ac:dyDescent="0.25">
      <c r="A866">
        <v>865</v>
      </c>
      <c r="B866">
        <v>171.434403</v>
      </c>
      <c r="C866" s="2">
        <v>1</v>
      </c>
      <c r="D866">
        <v>165.09966900000001</v>
      </c>
      <c r="E866" s="5">
        <v>2</v>
      </c>
      <c r="H866">
        <v>158.946527</v>
      </c>
      <c r="I866" s="4">
        <v>4</v>
      </c>
      <c r="P866">
        <v>3</v>
      </c>
      <c r="Q866" t="str">
        <f t="shared" si="14"/>
        <v>124</v>
      </c>
    </row>
    <row r="867" spans="1:17" x14ac:dyDescent="0.25">
      <c r="A867">
        <v>866</v>
      </c>
      <c r="B867">
        <v>171.49499800000001</v>
      </c>
      <c r="C867" s="2">
        <v>1</v>
      </c>
      <c r="D867">
        <v>165.09966900000001</v>
      </c>
      <c r="E867" s="5">
        <v>2</v>
      </c>
      <c r="H867">
        <v>158.946527</v>
      </c>
      <c r="I867" s="4">
        <v>4</v>
      </c>
      <c r="P867">
        <v>3</v>
      </c>
      <c r="Q867" t="str">
        <f t="shared" si="14"/>
        <v>124</v>
      </c>
    </row>
    <row r="868" spans="1:17" x14ac:dyDescent="0.25">
      <c r="A868">
        <v>867</v>
      </c>
      <c r="B868">
        <v>171.49499800000001</v>
      </c>
      <c r="C868" s="2">
        <v>1</v>
      </c>
      <c r="D868">
        <v>165.09966900000001</v>
      </c>
      <c r="E868" s="5">
        <v>2</v>
      </c>
      <c r="H868">
        <v>158.946527</v>
      </c>
      <c r="I868" s="4">
        <v>4</v>
      </c>
      <c r="P868">
        <v>3</v>
      </c>
      <c r="Q868" t="str">
        <f t="shared" si="14"/>
        <v>124</v>
      </c>
    </row>
    <row r="869" spans="1:17" x14ac:dyDescent="0.25">
      <c r="A869">
        <v>868</v>
      </c>
      <c r="B869">
        <v>171.49499800000001</v>
      </c>
      <c r="C869" s="2">
        <v>1</v>
      </c>
      <c r="D869">
        <v>164.974625</v>
      </c>
      <c r="E869" s="5">
        <v>2</v>
      </c>
      <c r="H869">
        <v>158.946527</v>
      </c>
      <c r="I869" s="4">
        <v>4</v>
      </c>
      <c r="P869">
        <v>3</v>
      </c>
      <c r="Q869" t="str">
        <f t="shared" si="14"/>
        <v>124</v>
      </c>
    </row>
    <row r="870" spans="1:17" x14ac:dyDescent="0.25">
      <c r="A870">
        <v>869</v>
      </c>
      <c r="B870">
        <v>171.49499800000001</v>
      </c>
      <c r="C870" s="2">
        <v>1</v>
      </c>
      <c r="H870">
        <v>158.946527</v>
      </c>
      <c r="I870" s="4">
        <v>4</v>
      </c>
      <c r="P870">
        <v>2</v>
      </c>
      <c r="Q870" t="str">
        <f t="shared" si="14"/>
        <v>14</v>
      </c>
    </row>
    <row r="871" spans="1:17" x14ac:dyDescent="0.25">
      <c r="A871">
        <v>870</v>
      </c>
      <c r="B871">
        <v>171.49499800000001</v>
      </c>
      <c r="C871" s="2">
        <v>1</v>
      </c>
      <c r="H871">
        <v>158.946527</v>
      </c>
      <c r="I871" s="4">
        <v>4</v>
      </c>
      <c r="P871">
        <v>2</v>
      </c>
      <c r="Q871" t="str">
        <f t="shared" si="14"/>
        <v>14</v>
      </c>
    </row>
    <row r="872" spans="1:17" x14ac:dyDescent="0.25">
      <c r="A872">
        <v>871</v>
      </c>
      <c r="B872">
        <v>171.49499800000001</v>
      </c>
      <c r="C872" s="2">
        <v>1</v>
      </c>
      <c r="H872">
        <v>158.946527</v>
      </c>
      <c r="I872" s="4">
        <v>4</v>
      </c>
      <c r="P872">
        <v>2</v>
      </c>
      <c r="Q872" t="str">
        <f t="shared" si="14"/>
        <v>14</v>
      </c>
    </row>
    <row r="873" spans="1:17" x14ac:dyDescent="0.25">
      <c r="A873">
        <v>872</v>
      </c>
      <c r="B873">
        <v>171.49499800000001</v>
      </c>
      <c r="C873" s="2">
        <v>1</v>
      </c>
      <c r="H873">
        <v>158.946527</v>
      </c>
      <c r="I873" s="4">
        <v>4</v>
      </c>
      <c r="P873">
        <v>2</v>
      </c>
      <c r="Q873" t="str">
        <f t="shared" si="14"/>
        <v>14</v>
      </c>
    </row>
    <row r="874" spans="1:17" x14ac:dyDescent="0.25">
      <c r="A874">
        <v>873</v>
      </c>
      <c r="B874">
        <v>171.49499800000001</v>
      </c>
      <c r="C874" s="2">
        <v>1</v>
      </c>
      <c r="H874">
        <v>158.946527</v>
      </c>
      <c r="I874" s="4">
        <v>4</v>
      </c>
      <c r="P874">
        <v>2</v>
      </c>
      <c r="Q874" t="str">
        <f t="shared" si="14"/>
        <v>14</v>
      </c>
    </row>
    <row r="875" spans="1:17" x14ac:dyDescent="0.25">
      <c r="A875">
        <v>874</v>
      </c>
      <c r="B875">
        <v>171.49499800000001</v>
      </c>
      <c r="C875" s="2">
        <v>1</v>
      </c>
      <c r="H875">
        <v>158.946527</v>
      </c>
      <c r="I875" s="4">
        <v>4</v>
      </c>
      <c r="P875">
        <v>2</v>
      </c>
      <c r="Q875" t="str">
        <f t="shared" si="14"/>
        <v>14</v>
      </c>
    </row>
    <row r="876" spans="1:17" x14ac:dyDescent="0.25">
      <c r="A876">
        <v>875</v>
      </c>
      <c r="B876">
        <v>171.49499800000001</v>
      </c>
      <c r="C876" s="2">
        <v>1</v>
      </c>
      <c r="H876">
        <v>158.946527</v>
      </c>
      <c r="I876" s="4">
        <v>4</v>
      </c>
      <c r="P876">
        <v>2</v>
      </c>
      <c r="Q876" t="str">
        <f t="shared" si="14"/>
        <v>14</v>
      </c>
    </row>
    <row r="877" spans="1:17" x14ac:dyDescent="0.25">
      <c r="A877">
        <v>876</v>
      </c>
      <c r="B877">
        <v>171.49499800000001</v>
      </c>
      <c r="C877" s="2">
        <v>1</v>
      </c>
      <c r="H877">
        <v>158.85113200000001</v>
      </c>
      <c r="I877" s="4">
        <v>4</v>
      </c>
      <c r="P877">
        <v>2</v>
      </c>
      <c r="Q877" t="str">
        <f t="shared" si="14"/>
        <v>14</v>
      </c>
    </row>
    <row r="878" spans="1:17" x14ac:dyDescent="0.25">
      <c r="A878">
        <v>877</v>
      </c>
      <c r="B878">
        <v>171.49499800000001</v>
      </c>
      <c r="C878" s="2">
        <v>1</v>
      </c>
      <c r="H878">
        <v>158.85113200000001</v>
      </c>
      <c r="I878" s="4">
        <v>4</v>
      </c>
      <c r="P878">
        <v>2</v>
      </c>
      <c r="Q878" t="str">
        <f t="shared" si="14"/>
        <v>14</v>
      </c>
    </row>
    <row r="879" spans="1:17" x14ac:dyDescent="0.25">
      <c r="A879">
        <v>878</v>
      </c>
      <c r="B879">
        <v>171.49499800000001</v>
      </c>
      <c r="C879" s="2">
        <v>1</v>
      </c>
      <c r="H879">
        <v>158.85113200000001</v>
      </c>
      <c r="I879" s="4">
        <v>4</v>
      </c>
      <c r="P879">
        <v>2</v>
      </c>
      <c r="Q879" t="str">
        <f t="shared" si="14"/>
        <v>14</v>
      </c>
    </row>
    <row r="880" spans="1:17" x14ac:dyDescent="0.25">
      <c r="A880">
        <v>879</v>
      </c>
      <c r="B880">
        <v>171.49499800000001</v>
      </c>
      <c r="C880" s="2">
        <v>1</v>
      </c>
      <c r="D880">
        <v>178.55484799999999</v>
      </c>
      <c r="E880" s="5">
        <v>2</v>
      </c>
      <c r="H880">
        <v>158.85113200000001</v>
      </c>
      <c r="I880" s="4">
        <v>4</v>
      </c>
      <c r="P880">
        <v>3</v>
      </c>
      <c r="Q880" t="str">
        <f t="shared" si="14"/>
        <v>124</v>
      </c>
    </row>
    <row r="881" spans="1:17" x14ac:dyDescent="0.25">
      <c r="A881">
        <v>880</v>
      </c>
      <c r="B881">
        <v>171.49499800000001</v>
      </c>
      <c r="C881" s="2">
        <v>1</v>
      </c>
      <c r="D881">
        <v>178.66559100000001</v>
      </c>
      <c r="E881" s="5">
        <v>2</v>
      </c>
      <c r="F881">
        <v>166.06192099999998</v>
      </c>
      <c r="G881" s="3">
        <v>3</v>
      </c>
      <c r="H881">
        <v>158.85113200000001</v>
      </c>
      <c r="I881" s="4">
        <v>4</v>
      </c>
      <c r="P881">
        <v>4</v>
      </c>
      <c r="Q881" t="str">
        <f t="shared" si="14"/>
        <v>1234</v>
      </c>
    </row>
    <row r="882" spans="1:17" x14ac:dyDescent="0.25">
      <c r="A882">
        <v>881</v>
      </c>
      <c r="B882">
        <v>171.49499800000001</v>
      </c>
      <c r="C882" s="2">
        <v>1</v>
      </c>
      <c r="D882">
        <v>178.66559100000001</v>
      </c>
      <c r="E882" s="5">
        <v>2</v>
      </c>
      <c r="F882">
        <v>166.31090799999998</v>
      </c>
      <c r="G882" s="3">
        <v>3</v>
      </c>
      <c r="P882">
        <v>3</v>
      </c>
      <c r="Q882" t="str">
        <f t="shared" si="14"/>
        <v>123</v>
      </c>
    </row>
    <row r="883" spans="1:17" x14ac:dyDescent="0.25">
      <c r="A883">
        <v>882</v>
      </c>
      <c r="B883">
        <v>171.49499800000001</v>
      </c>
      <c r="C883" s="2">
        <v>1</v>
      </c>
      <c r="D883">
        <v>178.66559100000001</v>
      </c>
      <c r="E883" s="5">
        <v>2</v>
      </c>
      <c r="F883">
        <v>166.31090799999998</v>
      </c>
      <c r="G883" s="3">
        <v>3</v>
      </c>
      <c r="P883">
        <v>3</v>
      </c>
      <c r="Q883" t="str">
        <f t="shared" si="14"/>
        <v>123</v>
      </c>
    </row>
    <row r="884" spans="1:17" x14ac:dyDescent="0.25">
      <c r="A884">
        <v>883</v>
      </c>
      <c r="B884">
        <v>171.434403</v>
      </c>
      <c r="C884" s="2">
        <v>1</v>
      </c>
      <c r="D884">
        <v>178.66559100000001</v>
      </c>
      <c r="E884" s="5">
        <v>2</v>
      </c>
      <c r="F884">
        <v>166.31090799999998</v>
      </c>
      <c r="G884" s="3">
        <v>3</v>
      </c>
      <c r="P884">
        <v>3</v>
      </c>
      <c r="Q884" t="str">
        <f t="shared" si="14"/>
        <v>123</v>
      </c>
    </row>
    <row r="885" spans="1:17" x14ac:dyDescent="0.25">
      <c r="A885">
        <v>884</v>
      </c>
      <c r="D885">
        <v>178.66559100000001</v>
      </c>
      <c r="E885" s="5">
        <v>2</v>
      </c>
      <c r="F885">
        <v>166.31090799999998</v>
      </c>
      <c r="G885" s="3">
        <v>3</v>
      </c>
      <c r="P885">
        <v>2</v>
      </c>
      <c r="Q885" t="str">
        <f t="shared" si="14"/>
        <v>23</v>
      </c>
    </row>
    <row r="886" spans="1:17" x14ac:dyDescent="0.25">
      <c r="A886">
        <v>885</v>
      </c>
      <c r="D886">
        <v>178.66559100000001</v>
      </c>
      <c r="E886" s="5">
        <v>2</v>
      </c>
      <c r="F886">
        <v>166.35935699999999</v>
      </c>
      <c r="G886" s="3">
        <v>3</v>
      </c>
      <c r="P886">
        <v>2</v>
      </c>
      <c r="Q886" t="str">
        <f t="shared" si="14"/>
        <v>23</v>
      </c>
    </row>
    <row r="887" spans="1:17" x14ac:dyDescent="0.25">
      <c r="A887">
        <v>886</v>
      </c>
      <c r="D887">
        <v>178.66559100000001</v>
      </c>
      <c r="E887" s="5">
        <v>2</v>
      </c>
      <c r="F887">
        <v>166.35935699999999</v>
      </c>
      <c r="G887" s="3">
        <v>3</v>
      </c>
      <c r="P887">
        <v>2</v>
      </c>
      <c r="Q887" t="str">
        <f t="shared" si="14"/>
        <v>23</v>
      </c>
    </row>
    <row r="888" spans="1:17" x14ac:dyDescent="0.25">
      <c r="A888">
        <v>887</v>
      </c>
      <c r="D888">
        <v>178.66559100000001</v>
      </c>
      <c r="E888" s="5">
        <v>2</v>
      </c>
      <c r="F888">
        <v>166.35935699999999</v>
      </c>
      <c r="G888" s="3">
        <v>3</v>
      </c>
      <c r="P888">
        <v>2</v>
      </c>
      <c r="Q888" t="str">
        <f t="shared" si="14"/>
        <v>23</v>
      </c>
    </row>
    <row r="889" spans="1:17" x14ac:dyDescent="0.25">
      <c r="A889">
        <v>888</v>
      </c>
      <c r="D889">
        <v>178.66559100000001</v>
      </c>
      <c r="E889" s="5">
        <v>2</v>
      </c>
      <c r="F889">
        <v>166.35935699999999</v>
      </c>
      <c r="G889" s="3">
        <v>3</v>
      </c>
      <c r="P889">
        <v>2</v>
      </c>
      <c r="Q889" t="str">
        <f t="shared" si="14"/>
        <v>23</v>
      </c>
    </row>
    <row r="890" spans="1:17" x14ac:dyDescent="0.25">
      <c r="A890">
        <v>889</v>
      </c>
      <c r="D890">
        <v>178.66559100000001</v>
      </c>
      <c r="E890" s="5">
        <v>2</v>
      </c>
      <c r="F890">
        <v>166.06192099999998</v>
      </c>
      <c r="G890" s="3">
        <v>3</v>
      </c>
      <c r="P890">
        <v>2</v>
      </c>
      <c r="Q890" t="str">
        <f t="shared" si="14"/>
        <v>23</v>
      </c>
    </row>
    <row r="891" spans="1:17" x14ac:dyDescent="0.25">
      <c r="A891">
        <v>890</v>
      </c>
      <c r="D891">
        <v>178.66559100000001</v>
      </c>
      <c r="E891" s="5">
        <v>2</v>
      </c>
      <c r="F891">
        <v>166.35935699999999</v>
      </c>
      <c r="G891" s="3">
        <v>3</v>
      </c>
      <c r="P891">
        <v>2</v>
      </c>
      <c r="Q891" t="str">
        <f t="shared" si="14"/>
        <v>23</v>
      </c>
    </row>
    <row r="892" spans="1:17" x14ac:dyDescent="0.25">
      <c r="A892">
        <v>891</v>
      </c>
      <c r="D892">
        <v>178.66559100000001</v>
      </c>
      <c r="E892" s="5">
        <v>2</v>
      </c>
      <c r="F892">
        <v>166.35935699999999</v>
      </c>
      <c r="G892" s="3">
        <v>3</v>
      </c>
      <c r="P892">
        <v>2</v>
      </c>
      <c r="Q892" t="str">
        <f t="shared" si="14"/>
        <v>23</v>
      </c>
    </row>
    <row r="893" spans="1:17" x14ac:dyDescent="0.25">
      <c r="A893">
        <v>892</v>
      </c>
      <c r="D893">
        <v>178.66559100000001</v>
      </c>
      <c r="E893" s="5">
        <v>2</v>
      </c>
      <c r="F893">
        <v>166.35935699999999</v>
      </c>
      <c r="G893" s="3">
        <v>3</v>
      </c>
      <c r="P893">
        <v>2</v>
      </c>
      <c r="Q893" t="str">
        <f t="shared" si="14"/>
        <v>23</v>
      </c>
    </row>
    <row r="894" spans="1:17" x14ac:dyDescent="0.25">
      <c r="A894">
        <v>893</v>
      </c>
      <c r="D894">
        <v>178.66559100000001</v>
      </c>
      <c r="E894" s="5">
        <v>2</v>
      </c>
      <c r="F894">
        <v>166.35935699999999</v>
      </c>
      <c r="G894" s="3">
        <v>3</v>
      </c>
      <c r="P894">
        <v>2</v>
      </c>
      <c r="Q894" t="str">
        <f t="shared" si="14"/>
        <v>23</v>
      </c>
    </row>
    <row r="895" spans="1:17" x14ac:dyDescent="0.25">
      <c r="A895">
        <v>894</v>
      </c>
      <c r="D895">
        <v>178.66559100000001</v>
      </c>
      <c r="E895" s="5">
        <v>2</v>
      </c>
      <c r="F895">
        <v>166.35935699999999</v>
      </c>
      <c r="G895" s="3">
        <v>3</v>
      </c>
      <c r="P895">
        <v>2</v>
      </c>
      <c r="Q895" t="str">
        <f t="shared" si="14"/>
        <v>23</v>
      </c>
    </row>
    <row r="896" spans="1:17" x14ac:dyDescent="0.25">
      <c r="A896">
        <v>895</v>
      </c>
      <c r="B896">
        <v>186.33005800000001</v>
      </c>
      <c r="C896" s="2">
        <v>1</v>
      </c>
      <c r="D896">
        <v>178.66559100000001</v>
      </c>
      <c r="E896" s="5">
        <v>2</v>
      </c>
      <c r="F896">
        <v>166.35935699999999</v>
      </c>
      <c r="G896" s="3">
        <v>3</v>
      </c>
      <c r="P896">
        <v>3</v>
      </c>
      <c r="Q896" t="str">
        <f t="shared" si="14"/>
        <v>123</v>
      </c>
    </row>
    <row r="897" spans="1:17" x14ac:dyDescent="0.25">
      <c r="A897">
        <v>896</v>
      </c>
      <c r="B897">
        <v>186.417552</v>
      </c>
      <c r="C897" s="2">
        <v>1</v>
      </c>
      <c r="D897">
        <v>178.66559100000001</v>
      </c>
      <c r="E897" s="5">
        <v>2</v>
      </c>
      <c r="F897">
        <v>166.35935699999999</v>
      </c>
      <c r="G897" s="3">
        <v>3</v>
      </c>
      <c r="P897">
        <v>3</v>
      </c>
      <c r="Q897" t="str">
        <f t="shared" si="14"/>
        <v>123</v>
      </c>
    </row>
    <row r="898" spans="1:17" x14ac:dyDescent="0.25">
      <c r="A898">
        <v>897</v>
      </c>
      <c r="B898">
        <v>186.417552</v>
      </c>
      <c r="C898" s="2">
        <v>1</v>
      </c>
      <c r="D898">
        <v>178.66559100000001</v>
      </c>
      <c r="E898" s="5">
        <v>2</v>
      </c>
      <c r="F898">
        <v>166.35935699999999</v>
      </c>
      <c r="G898" s="3">
        <v>3</v>
      </c>
      <c r="H898">
        <v>175.234565</v>
      </c>
      <c r="I898" s="4">
        <v>4</v>
      </c>
      <c r="P898">
        <v>4</v>
      </c>
      <c r="Q898" t="str">
        <f t="shared" ref="Q898:Q961" si="15">CONCATENATE(C898,E898,G898,I898)</f>
        <v>1234</v>
      </c>
    </row>
    <row r="899" spans="1:17" x14ac:dyDescent="0.25">
      <c r="A899">
        <v>898</v>
      </c>
      <c r="B899">
        <v>186.417552</v>
      </c>
      <c r="C899" s="2">
        <v>1</v>
      </c>
      <c r="D899">
        <v>178.55484799999999</v>
      </c>
      <c r="E899" s="5">
        <v>2</v>
      </c>
      <c r="F899">
        <v>166.06192099999998</v>
      </c>
      <c r="G899" s="3">
        <v>3</v>
      </c>
      <c r="H899">
        <v>175.27411000000001</v>
      </c>
      <c r="I899" s="4">
        <v>4</v>
      </c>
      <c r="P899">
        <v>4</v>
      </c>
      <c r="Q899" t="str">
        <f t="shared" si="15"/>
        <v>1234</v>
      </c>
    </row>
    <row r="900" spans="1:17" x14ac:dyDescent="0.25">
      <c r="A900">
        <v>899</v>
      </c>
      <c r="B900">
        <v>186.417552</v>
      </c>
      <c r="C900" s="2">
        <v>1</v>
      </c>
      <c r="H900">
        <v>175.27411000000001</v>
      </c>
      <c r="I900" s="4">
        <v>4</v>
      </c>
      <c r="P900">
        <v>2</v>
      </c>
      <c r="Q900" t="str">
        <f t="shared" si="15"/>
        <v>14</v>
      </c>
    </row>
    <row r="901" spans="1:17" x14ac:dyDescent="0.25">
      <c r="A901">
        <v>900</v>
      </c>
      <c r="B901">
        <v>186.417552</v>
      </c>
      <c r="C901" s="2">
        <v>1</v>
      </c>
      <c r="H901">
        <v>175.27411000000001</v>
      </c>
      <c r="I901" s="4">
        <v>4</v>
      </c>
      <c r="P901">
        <v>2</v>
      </c>
      <c r="Q901" t="str">
        <f t="shared" si="15"/>
        <v>14</v>
      </c>
    </row>
    <row r="902" spans="1:17" x14ac:dyDescent="0.25">
      <c r="A902">
        <v>901</v>
      </c>
      <c r="B902">
        <v>186.417552</v>
      </c>
      <c r="C902" s="2">
        <v>1</v>
      </c>
      <c r="H902">
        <v>175.27411000000001</v>
      </c>
      <c r="I902" s="4">
        <v>4</v>
      </c>
      <c r="P902">
        <v>2</v>
      </c>
      <c r="Q902" t="str">
        <f t="shared" si="15"/>
        <v>14</v>
      </c>
    </row>
    <row r="903" spans="1:17" x14ac:dyDescent="0.25">
      <c r="A903">
        <v>902</v>
      </c>
      <c r="B903">
        <v>186.417552</v>
      </c>
      <c r="C903" s="2">
        <v>1</v>
      </c>
      <c r="H903">
        <v>175.27411000000001</v>
      </c>
      <c r="I903" s="4">
        <v>4</v>
      </c>
      <c r="P903">
        <v>2</v>
      </c>
      <c r="Q903" t="str">
        <f t="shared" si="15"/>
        <v>14</v>
      </c>
    </row>
    <row r="904" spans="1:17" x14ac:dyDescent="0.25">
      <c r="A904">
        <v>903</v>
      </c>
      <c r="B904">
        <v>186.417552</v>
      </c>
      <c r="C904" s="2">
        <v>1</v>
      </c>
      <c r="H904">
        <v>175.27411000000001</v>
      </c>
      <c r="I904" s="4">
        <v>4</v>
      </c>
      <c r="P904">
        <v>2</v>
      </c>
      <c r="Q904" t="str">
        <f t="shared" si="15"/>
        <v>14</v>
      </c>
    </row>
    <row r="905" spans="1:17" x14ac:dyDescent="0.25">
      <c r="A905">
        <v>904</v>
      </c>
      <c r="B905">
        <v>186.417552</v>
      </c>
      <c r="C905" s="2">
        <v>1</v>
      </c>
      <c r="H905">
        <v>175.27411000000001</v>
      </c>
      <c r="I905" s="4">
        <v>4</v>
      </c>
      <c r="P905">
        <v>2</v>
      </c>
      <c r="Q905" t="str">
        <f t="shared" si="15"/>
        <v>14</v>
      </c>
    </row>
    <row r="906" spans="1:17" x14ac:dyDescent="0.25">
      <c r="A906">
        <v>905</v>
      </c>
      <c r="B906">
        <v>186.417552</v>
      </c>
      <c r="C906" s="2">
        <v>1</v>
      </c>
      <c r="H906">
        <v>175.27411000000001</v>
      </c>
      <c r="I906" s="4">
        <v>4</v>
      </c>
      <c r="P906">
        <v>2</v>
      </c>
      <c r="Q906" t="str">
        <f t="shared" si="15"/>
        <v>14</v>
      </c>
    </row>
    <row r="907" spans="1:17" x14ac:dyDescent="0.25">
      <c r="A907">
        <v>906</v>
      </c>
      <c r="B907">
        <v>186.417552</v>
      </c>
      <c r="C907" s="2">
        <v>1</v>
      </c>
      <c r="H907">
        <v>175.27411000000001</v>
      </c>
      <c r="I907" s="4">
        <v>4</v>
      </c>
      <c r="P907">
        <v>2</v>
      </c>
      <c r="Q907" t="str">
        <f t="shared" si="15"/>
        <v>14</v>
      </c>
    </row>
    <row r="908" spans="1:17" x14ac:dyDescent="0.25">
      <c r="A908">
        <v>907</v>
      </c>
      <c r="B908">
        <v>186.417552</v>
      </c>
      <c r="C908" s="2">
        <v>1</v>
      </c>
      <c r="H908">
        <v>175.27411000000001</v>
      </c>
      <c r="I908" s="4">
        <v>4</v>
      </c>
      <c r="P908">
        <v>2</v>
      </c>
      <c r="Q908" t="str">
        <f t="shared" si="15"/>
        <v>14</v>
      </c>
    </row>
    <row r="909" spans="1:17" x14ac:dyDescent="0.25">
      <c r="A909">
        <v>908</v>
      </c>
      <c r="B909">
        <v>186.417552</v>
      </c>
      <c r="C909" s="2">
        <v>1</v>
      </c>
      <c r="H909">
        <v>175.27411000000001</v>
      </c>
      <c r="I909" s="4">
        <v>4</v>
      </c>
      <c r="P909">
        <v>2</v>
      </c>
      <c r="Q909" t="str">
        <f t="shared" si="15"/>
        <v>14</v>
      </c>
    </row>
    <row r="910" spans="1:17" x14ac:dyDescent="0.25">
      <c r="A910">
        <v>909</v>
      </c>
      <c r="B910">
        <v>186.417552</v>
      </c>
      <c r="C910" s="2">
        <v>1</v>
      </c>
      <c r="H910">
        <v>175.27411000000001</v>
      </c>
      <c r="I910" s="4">
        <v>4</v>
      </c>
      <c r="P910">
        <v>2</v>
      </c>
      <c r="Q910" t="str">
        <f t="shared" si="15"/>
        <v>14</v>
      </c>
    </row>
    <row r="911" spans="1:17" x14ac:dyDescent="0.25">
      <c r="A911">
        <v>910</v>
      </c>
      <c r="B911">
        <v>186.417552</v>
      </c>
      <c r="C911" s="2">
        <v>1</v>
      </c>
      <c r="H911">
        <v>175.27411000000001</v>
      </c>
      <c r="I911" s="4">
        <v>4</v>
      </c>
      <c r="P911">
        <v>2</v>
      </c>
      <c r="Q911" t="str">
        <f t="shared" si="15"/>
        <v>14</v>
      </c>
    </row>
    <row r="912" spans="1:17" x14ac:dyDescent="0.25">
      <c r="A912">
        <v>911</v>
      </c>
      <c r="B912">
        <v>186.417552</v>
      </c>
      <c r="C912" s="2">
        <v>1</v>
      </c>
      <c r="H912">
        <v>175.27411000000001</v>
      </c>
      <c r="I912" s="4">
        <v>4</v>
      </c>
      <c r="P912">
        <v>2</v>
      </c>
      <c r="Q912" t="str">
        <f t="shared" si="15"/>
        <v>14</v>
      </c>
    </row>
    <row r="913" spans="1:17" x14ac:dyDescent="0.25">
      <c r="A913">
        <v>912</v>
      </c>
      <c r="B913">
        <v>186.417552</v>
      </c>
      <c r="C913" s="2">
        <v>1</v>
      </c>
      <c r="H913">
        <v>175.27411000000001</v>
      </c>
      <c r="I913" s="4">
        <v>4</v>
      </c>
      <c r="P913">
        <v>2</v>
      </c>
      <c r="Q913" t="str">
        <f t="shared" si="15"/>
        <v>14</v>
      </c>
    </row>
    <row r="914" spans="1:17" x14ac:dyDescent="0.25">
      <c r="A914">
        <v>913</v>
      </c>
      <c r="B914">
        <v>186.417552</v>
      </c>
      <c r="C914" s="2">
        <v>1</v>
      </c>
      <c r="F914">
        <v>181.37875199999999</v>
      </c>
      <c r="G914" s="3">
        <v>3</v>
      </c>
      <c r="H914">
        <v>175.27411000000001</v>
      </c>
      <c r="I914" s="4">
        <v>4</v>
      </c>
      <c r="P914">
        <v>3</v>
      </c>
      <c r="Q914" t="str">
        <f t="shared" si="15"/>
        <v>134</v>
      </c>
    </row>
    <row r="915" spans="1:17" x14ac:dyDescent="0.25">
      <c r="A915">
        <v>914</v>
      </c>
      <c r="B915">
        <v>186.417552</v>
      </c>
      <c r="C915" s="2">
        <v>1</v>
      </c>
      <c r="D915">
        <v>195.57304600000001</v>
      </c>
      <c r="E915" s="5">
        <v>2</v>
      </c>
      <c r="F915">
        <v>181.37875199999999</v>
      </c>
      <c r="G915" s="3">
        <v>3</v>
      </c>
      <c r="H915">
        <v>175.234565</v>
      </c>
      <c r="I915" s="4">
        <v>4</v>
      </c>
      <c r="P915">
        <v>4</v>
      </c>
      <c r="Q915" t="str">
        <f t="shared" si="15"/>
        <v>1234</v>
      </c>
    </row>
    <row r="916" spans="1:17" x14ac:dyDescent="0.25">
      <c r="A916">
        <v>915</v>
      </c>
      <c r="B916">
        <v>186.33005800000001</v>
      </c>
      <c r="C916" s="2">
        <v>1</v>
      </c>
      <c r="D916">
        <v>195.62299200000001</v>
      </c>
      <c r="E916" s="5">
        <v>2</v>
      </c>
      <c r="F916">
        <v>181.37875199999999</v>
      </c>
      <c r="G916" s="3">
        <v>3</v>
      </c>
      <c r="H916">
        <v>175.234565</v>
      </c>
      <c r="I916" s="4">
        <v>4</v>
      </c>
      <c r="P916">
        <v>4</v>
      </c>
      <c r="Q916" t="str">
        <f t="shared" si="15"/>
        <v>1234</v>
      </c>
    </row>
    <row r="917" spans="1:17" x14ac:dyDescent="0.25">
      <c r="A917">
        <v>916</v>
      </c>
      <c r="D917">
        <v>195.62299200000001</v>
      </c>
      <c r="E917" s="5">
        <v>2</v>
      </c>
      <c r="F917">
        <v>181.37875199999999</v>
      </c>
      <c r="G917" s="3">
        <v>3</v>
      </c>
      <c r="P917">
        <v>2</v>
      </c>
      <c r="Q917" t="str">
        <f t="shared" si="15"/>
        <v>23</v>
      </c>
    </row>
    <row r="918" spans="1:17" x14ac:dyDescent="0.25">
      <c r="A918">
        <v>917</v>
      </c>
      <c r="D918">
        <v>195.62299200000001</v>
      </c>
      <c r="E918" s="5">
        <v>2</v>
      </c>
      <c r="F918">
        <v>181.37875199999999</v>
      </c>
      <c r="G918" s="3">
        <v>3</v>
      </c>
      <c r="P918">
        <v>2</v>
      </c>
      <c r="Q918" t="str">
        <f t="shared" si="15"/>
        <v>23</v>
      </c>
    </row>
    <row r="919" spans="1:17" x14ac:dyDescent="0.25">
      <c r="A919">
        <v>918</v>
      </c>
      <c r="D919">
        <v>195.62299200000001</v>
      </c>
      <c r="E919" s="5">
        <v>2</v>
      </c>
      <c r="F919">
        <v>181.37875199999999</v>
      </c>
      <c r="G919" s="3">
        <v>3</v>
      </c>
      <c r="P919">
        <v>2</v>
      </c>
      <c r="Q919" t="str">
        <f t="shared" si="15"/>
        <v>23</v>
      </c>
    </row>
    <row r="920" spans="1:17" x14ac:dyDescent="0.25">
      <c r="A920">
        <v>919</v>
      </c>
      <c r="D920">
        <v>195.62299200000001</v>
      </c>
      <c r="E920" s="5">
        <v>2</v>
      </c>
      <c r="F920">
        <v>181.37875199999999</v>
      </c>
      <c r="G920" s="3">
        <v>3</v>
      </c>
      <c r="P920">
        <v>2</v>
      </c>
      <c r="Q920" t="str">
        <f t="shared" si="15"/>
        <v>23</v>
      </c>
    </row>
    <row r="921" spans="1:17" x14ac:dyDescent="0.25">
      <c r="A921">
        <v>920</v>
      </c>
      <c r="D921">
        <v>195.62299200000001</v>
      </c>
      <c r="E921" s="5">
        <v>2</v>
      </c>
      <c r="F921">
        <v>181.37875199999999</v>
      </c>
      <c r="G921" s="3">
        <v>3</v>
      </c>
      <c r="P921">
        <v>2</v>
      </c>
      <c r="Q921" t="str">
        <f t="shared" si="15"/>
        <v>23</v>
      </c>
    </row>
    <row r="922" spans="1:17" x14ac:dyDescent="0.25">
      <c r="A922">
        <v>921</v>
      </c>
      <c r="D922">
        <v>195.62299200000001</v>
      </c>
      <c r="E922" s="5">
        <v>2</v>
      </c>
      <c r="F922">
        <v>181.37875199999999</v>
      </c>
      <c r="G922" s="3">
        <v>3</v>
      </c>
      <c r="P922">
        <v>2</v>
      </c>
      <c r="Q922" t="str">
        <f t="shared" si="15"/>
        <v>23</v>
      </c>
    </row>
    <row r="923" spans="1:17" x14ac:dyDescent="0.25">
      <c r="A923">
        <v>922</v>
      </c>
      <c r="D923">
        <v>195.62299200000001</v>
      </c>
      <c r="E923" s="5">
        <v>2</v>
      </c>
      <c r="F923">
        <v>181.37875199999999</v>
      </c>
      <c r="G923" s="3">
        <v>3</v>
      </c>
      <c r="P923">
        <v>2</v>
      </c>
      <c r="Q923" t="str">
        <f t="shared" si="15"/>
        <v>23</v>
      </c>
    </row>
    <row r="924" spans="1:17" x14ac:dyDescent="0.25">
      <c r="A924">
        <v>923</v>
      </c>
      <c r="D924">
        <v>195.62299200000001</v>
      </c>
      <c r="E924" s="5">
        <v>2</v>
      </c>
      <c r="F924">
        <v>181.37875199999999</v>
      </c>
      <c r="G924" s="3">
        <v>3</v>
      </c>
      <c r="P924">
        <v>2</v>
      </c>
      <c r="Q924" t="str">
        <f t="shared" si="15"/>
        <v>23</v>
      </c>
    </row>
    <row r="925" spans="1:17" x14ac:dyDescent="0.25">
      <c r="A925">
        <v>924</v>
      </c>
      <c r="D925">
        <v>195.62299200000001</v>
      </c>
      <c r="E925" s="5">
        <v>2</v>
      </c>
      <c r="F925">
        <v>181.37875199999999</v>
      </c>
      <c r="G925" s="3">
        <v>3</v>
      </c>
      <c r="P925">
        <v>2</v>
      </c>
      <c r="Q925" t="str">
        <f t="shared" si="15"/>
        <v>23</v>
      </c>
    </row>
    <row r="926" spans="1:17" x14ac:dyDescent="0.25">
      <c r="A926">
        <v>925</v>
      </c>
      <c r="D926">
        <v>195.62299200000001</v>
      </c>
      <c r="E926" s="5">
        <v>2</v>
      </c>
      <c r="F926">
        <v>181.37875199999999</v>
      </c>
      <c r="G926" s="3">
        <v>3</v>
      </c>
      <c r="P926">
        <v>2</v>
      </c>
      <c r="Q926" t="str">
        <f t="shared" si="15"/>
        <v>23</v>
      </c>
    </row>
    <row r="927" spans="1:17" x14ac:dyDescent="0.25">
      <c r="A927">
        <v>926</v>
      </c>
      <c r="D927">
        <v>195.62299200000001</v>
      </c>
      <c r="E927" s="5">
        <v>2</v>
      </c>
      <c r="F927">
        <v>181.37875199999999</v>
      </c>
      <c r="G927" s="3">
        <v>3</v>
      </c>
      <c r="P927">
        <v>2</v>
      </c>
      <c r="Q927" t="str">
        <f t="shared" si="15"/>
        <v>23</v>
      </c>
    </row>
    <row r="928" spans="1:17" x14ac:dyDescent="0.25">
      <c r="A928">
        <v>927</v>
      </c>
      <c r="D928">
        <v>195.62299200000001</v>
      </c>
      <c r="E928" s="5">
        <v>2</v>
      </c>
      <c r="F928">
        <v>181.37875199999999</v>
      </c>
      <c r="G928" s="3">
        <v>3</v>
      </c>
      <c r="P928">
        <v>2</v>
      </c>
      <c r="Q928" t="str">
        <f t="shared" si="15"/>
        <v>23</v>
      </c>
    </row>
    <row r="929" spans="1:17" x14ac:dyDescent="0.25">
      <c r="A929">
        <v>928</v>
      </c>
      <c r="D929">
        <v>195.62299200000001</v>
      </c>
      <c r="E929" s="5">
        <v>2</v>
      </c>
      <c r="F929">
        <v>181.37875199999999</v>
      </c>
      <c r="G929" s="3">
        <v>3</v>
      </c>
      <c r="P929">
        <v>2</v>
      </c>
      <c r="Q929" t="str">
        <f t="shared" si="15"/>
        <v>23</v>
      </c>
    </row>
    <row r="930" spans="1:17" x14ac:dyDescent="0.25">
      <c r="A930">
        <v>929</v>
      </c>
      <c r="B930">
        <v>202.89263</v>
      </c>
      <c r="C930" s="2">
        <v>1</v>
      </c>
      <c r="D930">
        <v>195.62299200000001</v>
      </c>
      <c r="E930" s="5">
        <v>2</v>
      </c>
      <c r="F930">
        <v>181.37875199999999</v>
      </c>
      <c r="G930" s="3">
        <v>3</v>
      </c>
      <c r="P930">
        <v>3</v>
      </c>
      <c r="Q930" t="str">
        <f t="shared" si="15"/>
        <v>123</v>
      </c>
    </row>
    <row r="931" spans="1:17" x14ac:dyDescent="0.25">
      <c r="A931">
        <v>930</v>
      </c>
      <c r="B931">
        <v>203.08426900000001</v>
      </c>
      <c r="C931" s="2">
        <v>1</v>
      </c>
      <c r="D931">
        <v>195.62299200000001</v>
      </c>
      <c r="E931" s="5">
        <v>2</v>
      </c>
      <c r="F931">
        <v>181.37875199999999</v>
      </c>
      <c r="G931" s="3">
        <v>3</v>
      </c>
      <c r="P931">
        <v>3</v>
      </c>
      <c r="Q931" t="str">
        <f t="shared" si="15"/>
        <v>123</v>
      </c>
    </row>
    <row r="932" spans="1:17" x14ac:dyDescent="0.25">
      <c r="A932">
        <v>931</v>
      </c>
      <c r="B932">
        <v>203.08426900000001</v>
      </c>
      <c r="C932" s="2">
        <v>1</v>
      </c>
      <c r="D932">
        <v>195.62299200000001</v>
      </c>
      <c r="E932" s="5">
        <v>2</v>
      </c>
      <c r="F932">
        <v>181.37875199999999</v>
      </c>
      <c r="G932" s="3">
        <v>3</v>
      </c>
      <c r="P932">
        <v>3</v>
      </c>
      <c r="Q932" t="str">
        <f t="shared" si="15"/>
        <v>123</v>
      </c>
    </row>
    <row r="933" spans="1:17" x14ac:dyDescent="0.25">
      <c r="A933">
        <v>932</v>
      </c>
      <c r="B933">
        <v>203.08426900000001</v>
      </c>
      <c r="C933" s="2">
        <v>1</v>
      </c>
      <c r="D933">
        <v>195.62299200000001</v>
      </c>
      <c r="E933" s="5">
        <v>2</v>
      </c>
      <c r="H933">
        <v>191.808684</v>
      </c>
      <c r="I933" s="4">
        <v>4</v>
      </c>
      <c r="P933">
        <v>3</v>
      </c>
      <c r="Q933" t="str">
        <f t="shared" si="15"/>
        <v>124</v>
      </c>
    </row>
    <row r="934" spans="1:17" x14ac:dyDescent="0.25">
      <c r="A934">
        <v>933</v>
      </c>
      <c r="B934">
        <v>203.08426900000001</v>
      </c>
      <c r="C934" s="2">
        <v>1</v>
      </c>
      <c r="D934">
        <v>195.57304600000001</v>
      </c>
      <c r="E934" s="5">
        <v>2</v>
      </c>
      <c r="H934">
        <v>191.89237900000001</v>
      </c>
      <c r="I934" s="4">
        <v>4</v>
      </c>
      <c r="P934">
        <v>3</v>
      </c>
      <c r="Q934" t="str">
        <f t="shared" si="15"/>
        <v>124</v>
      </c>
    </row>
    <row r="935" spans="1:17" x14ac:dyDescent="0.25">
      <c r="A935">
        <v>934</v>
      </c>
      <c r="B935">
        <v>203.08426900000001</v>
      </c>
      <c r="C935" s="2">
        <v>1</v>
      </c>
      <c r="H935">
        <v>191.89237900000001</v>
      </c>
      <c r="I935" s="4">
        <v>4</v>
      </c>
      <c r="P935">
        <v>2</v>
      </c>
      <c r="Q935" t="str">
        <f t="shared" si="15"/>
        <v>14</v>
      </c>
    </row>
    <row r="936" spans="1:17" x14ac:dyDescent="0.25">
      <c r="A936">
        <v>935</v>
      </c>
      <c r="B936">
        <v>203.08426900000001</v>
      </c>
      <c r="C936" s="2">
        <v>1</v>
      </c>
      <c r="H936">
        <v>191.89237900000001</v>
      </c>
      <c r="I936" s="4">
        <v>4</v>
      </c>
      <c r="P936">
        <v>2</v>
      </c>
      <c r="Q936" t="str">
        <f t="shared" si="15"/>
        <v>14</v>
      </c>
    </row>
    <row r="937" spans="1:17" x14ac:dyDescent="0.25">
      <c r="A937">
        <v>936</v>
      </c>
      <c r="B937">
        <v>203.08426900000001</v>
      </c>
      <c r="C937" s="2">
        <v>1</v>
      </c>
      <c r="H937">
        <v>191.89237900000001</v>
      </c>
      <c r="I937" s="4">
        <v>4</v>
      </c>
      <c r="P937">
        <v>2</v>
      </c>
      <c r="Q937" t="str">
        <f t="shared" si="15"/>
        <v>14</v>
      </c>
    </row>
    <row r="938" spans="1:17" x14ac:dyDescent="0.25">
      <c r="A938">
        <v>937</v>
      </c>
      <c r="B938">
        <v>203.08426900000001</v>
      </c>
      <c r="C938" s="2">
        <v>1</v>
      </c>
      <c r="H938">
        <v>191.89237900000001</v>
      </c>
      <c r="I938" s="4">
        <v>4</v>
      </c>
      <c r="P938">
        <v>2</v>
      </c>
      <c r="Q938" t="str">
        <f t="shared" si="15"/>
        <v>14</v>
      </c>
    </row>
    <row r="939" spans="1:17" x14ac:dyDescent="0.25">
      <c r="A939">
        <v>938</v>
      </c>
      <c r="B939">
        <v>203.08426900000001</v>
      </c>
      <c r="C939" s="2">
        <v>1</v>
      </c>
      <c r="H939">
        <v>191.89237900000001</v>
      </c>
      <c r="I939" s="4">
        <v>4</v>
      </c>
      <c r="P939">
        <v>2</v>
      </c>
      <c r="Q939" t="str">
        <f t="shared" si="15"/>
        <v>14</v>
      </c>
    </row>
    <row r="940" spans="1:17" x14ac:dyDescent="0.25">
      <c r="A940">
        <v>939</v>
      </c>
      <c r="B940">
        <v>203.08426900000001</v>
      </c>
      <c r="C940" s="2">
        <v>1</v>
      </c>
      <c r="H940">
        <v>191.89237900000001</v>
      </c>
      <c r="I940" s="4">
        <v>4</v>
      </c>
      <c r="P940">
        <v>2</v>
      </c>
      <c r="Q940" t="str">
        <f t="shared" si="15"/>
        <v>14</v>
      </c>
    </row>
    <row r="941" spans="1:17" x14ac:dyDescent="0.25">
      <c r="A941">
        <v>940</v>
      </c>
      <c r="B941">
        <v>203.08426900000001</v>
      </c>
      <c r="C941" s="2">
        <v>1</v>
      </c>
      <c r="H941">
        <v>191.89237900000001</v>
      </c>
      <c r="I941" s="4">
        <v>4</v>
      </c>
      <c r="P941">
        <v>2</v>
      </c>
      <c r="Q941" t="str">
        <f t="shared" si="15"/>
        <v>14</v>
      </c>
    </row>
    <row r="942" spans="1:17" x14ac:dyDescent="0.25">
      <c r="A942">
        <v>941</v>
      </c>
      <c r="B942">
        <v>203.08426900000001</v>
      </c>
      <c r="C942" s="2">
        <v>1</v>
      </c>
      <c r="H942">
        <v>191.89237900000001</v>
      </c>
      <c r="I942" s="4">
        <v>4</v>
      </c>
      <c r="P942">
        <v>2</v>
      </c>
      <c r="Q942" t="str">
        <f t="shared" si="15"/>
        <v>14</v>
      </c>
    </row>
    <row r="943" spans="1:17" x14ac:dyDescent="0.25">
      <c r="A943">
        <v>942</v>
      </c>
      <c r="B943">
        <v>203.08426900000001</v>
      </c>
      <c r="C943" s="2">
        <v>1</v>
      </c>
      <c r="H943">
        <v>191.89237900000001</v>
      </c>
      <c r="I943" s="4">
        <v>4</v>
      </c>
      <c r="P943">
        <v>2</v>
      </c>
      <c r="Q943" t="str">
        <f t="shared" si="15"/>
        <v>14</v>
      </c>
    </row>
    <row r="944" spans="1:17" x14ac:dyDescent="0.25">
      <c r="A944">
        <v>943</v>
      </c>
      <c r="B944">
        <v>203.08426900000001</v>
      </c>
      <c r="C944" s="2">
        <v>1</v>
      </c>
      <c r="H944">
        <v>191.89237900000001</v>
      </c>
      <c r="I944" s="4">
        <v>4</v>
      </c>
      <c r="P944">
        <v>2</v>
      </c>
      <c r="Q944" t="str">
        <f t="shared" si="15"/>
        <v>14</v>
      </c>
    </row>
    <row r="945" spans="1:17" x14ac:dyDescent="0.25">
      <c r="A945">
        <v>944</v>
      </c>
      <c r="B945">
        <v>203.08426900000001</v>
      </c>
      <c r="C945" s="2">
        <v>1</v>
      </c>
      <c r="H945">
        <v>191.89237900000001</v>
      </c>
      <c r="I945" s="4">
        <v>4</v>
      </c>
      <c r="P945">
        <v>2</v>
      </c>
      <c r="Q945" t="str">
        <f t="shared" si="15"/>
        <v>14</v>
      </c>
    </row>
    <row r="946" spans="1:17" x14ac:dyDescent="0.25">
      <c r="A946">
        <v>945</v>
      </c>
      <c r="B946">
        <v>203.08426900000001</v>
      </c>
      <c r="C946" s="2">
        <v>1</v>
      </c>
      <c r="H946">
        <v>191.89237900000001</v>
      </c>
      <c r="I946" s="4">
        <v>4</v>
      </c>
      <c r="P946">
        <v>2</v>
      </c>
      <c r="Q946" t="str">
        <f t="shared" si="15"/>
        <v>14</v>
      </c>
    </row>
    <row r="947" spans="1:17" x14ac:dyDescent="0.25">
      <c r="A947">
        <v>946</v>
      </c>
      <c r="B947">
        <v>203.08426900000001</v>
      </c>
      <c r="C947" s="2">
        <v>1</v>
      </c>
      <c r="H947">
        <v>191.808684</v>
      </c>
      <c r="I947" s="4">
        <v>4</v>
      </c>
      <c r="P947">
        <v>2</v>
      </c>
      <c r="Q947" t="str">
        <f t="shared" si="15"/>
        <v>14</v>
      </c>
    </row>
    <row r="948" spans="1:17" x14ac:dyDescent="0.25">
      <c r="A948">
        <v>947</v>
      </c>
      <c r="B948">
        <v>202.89263</v>
      </c>
      <c r="C948" s="2">
        <v>1</v>
      </c>
      <c r="D948">
        <v>212.12344200000001</v>
      </c>
      <c r="E948" s="5">
        <v>2</v>
      </c>
      <c r="F948">
        <v>199.433154</v>
      </c>
      <c r="G948" s="3">
        <v>3</v>
      </c>
      <c r="H948">
        <v>191.808684</v>
      </c>
      <c r="I948" s="4">
        <v>4</v>
      </c>
      <c r="P948">
        <v>4</v>
      </c>
      <c r="Q948" t="str">
        <f t="shared" si="15"/>
        <v>1234</v>
      </c>
    </row>
    <row r="949" spans="1:17" x14ac:dyDescent="0.25">
      <c r="A949">
        <v>948</v>
      </c>
      <c r="D949">
        <v>212.12344200000001</v>
      </c>
      <c r="E949" s="5">
        <v>2</v>
      </c>
      <c r="F949">
        <v>199.45055299999999</v>
      </c>
      <c r="G949" s="3">
        <v>3</v>
      </c>
      <c r="P949">
        <v>2</v>
      </c>
      <c r="Q949" t="str">
        <f t="shared" si="15"/>
        <v>23</v>
      </c>
    </row>
    <row r="950" spans="1:17" x14ac:dyDescent="0.25">
      <c r="A950">
        <v>949</v>
      </c>
      <c r="D950">
        <v>212.12344200000001</v>
      </c>
      <c r="E950" s="5">
        <v>2</v>
      </c>
      <c r="F950">
        <v>199.45055299999999</v>
      </c>
      <c r="G950" s="3">
        <v>3</v>
      </c>
      <c r="P950">
        <v>2</v>
      </c>
      <c r="Q950" t="str">
        <f t="shared" si="15"/>
        <v>23</v>
      </c>
    </row>
    <row r="951" spans="1:17" x14ac:dyDescent="0.25">
      <c r="A951">
        <v>950</v>
      </c>
      <c r="D951">
        <v>212.12344200000001</v>
      </c>
      <c r="E951" s="5">
        <v>2</v>
      </c>
      <c r="F951">
        <v>199.45055299999999</v>
      </c>
      <c r="G951" s="3">
        <v>3</v>
      </c>
      <c r="P951">
        <v>2</v>
      </c>
      <c r="Q951" t="str">
        <f t="shared" si="15"/>
        <v>23</v>
      </c>
    </row>
    <row r="952" spans="1:17" x14ac:dyDescent="0.25">
      <c r="A952">
        <v>951</v>
      </c>
      <c r="D952">
        <v>212.12344200000001</v>
      </c>
      <c r="E952" s="5">
        <v>2</v>
      </c>
      <c r="F952">
        <v>199.45055299999999</v>
      </c>
      <c r="G952" s="3">
        <v>3</v>
      </c>
      <c r="P952">
        <v>2</v>
      </c>
      <c r="Q952" t="str">
        <f t="shared" si="15"/>
        <v>23</v>
      </c>
    </row>
    <row r="953" spans="1:17" x14ac:dyDescent="0.25">
      <c r="A953">
        <v>952</v>
      </c>
      <c r="D953">
        <v>212.12344200000001</v>
      </c>
      <c r="E953" s="5">
        <v>2</v>
      </c>
      <c r="F953">
        <v>199.45055299999999</v>
      </c>
      <c r="G953" s="3">
        <v>3</v>
      </c>
      <c r="P953">
        <v>2</v>
      </c>
      <c r="Q953" t="str">
        <f t="shared" si="15"/>
        <v>23</v>
      </c>
    </row>
    <row r="954" spans="1:17" x14ac:dyDescent="0.25">
      <c r="A954">
        <v>953</v>
      </c>
      <c r="D954">
        <v>212.12344200000001</v>
      </c>
      <c r="E954" s="5">
        <v>2</v>
      </c>
      <c r="F954">
        <v>199.45055299999999</v>
      </c>
      <c r="G954" s="3">
        <v>3</v>
      </c>
      <c r="P954">
        <v>2</v>
      </c>
      <c r="Q954" t="str">
        <f t="shared" si="15"/>
        <v>23</v>
      </c>
    </row>
    <row r="955" spans="1:17" x14ac:dyDescent="0.25">
      <c r="A955">
        <v>954</v>
      </c>
      <c r="D955">
        <v>212.12344200000001</v>
      </c>
      <c r="E955" s="5">
        <v>2</v>
      </c>
      <c r="F955">
        <v>199.45055299999999</v>
      </c>
      <c r="G955" s="3">
        <v>3</v>
      </c>
      <c r="P955">
        <v>2</v>
      </c>
      <c r="Q955" t="str">
        <f t="shared" si="15"/>
        <v>23</v>
      </c>
    </row>
    <row r="956" spans="1:17" x14ac:dyDescent="0.25">
      <c r="A956">
        <v>955</v>
      </c>
      <c r="D956">
        <v>212.12344200000001</v>
      </c>
      <c r="E956" s="5">
        <v>2</v>
      </c>
      <c r="F956">
        <v>199.45055299999999</v>
      </c>
      <c r="G956" s="3">
        <v>3</v>
      </c>
      <c r="P956">
        <v>2</v>
      </c>
      <c r="Q956" t="str">
        <f t="shared" si="15"/>
        <v>23</v>
      </c>
    </row>
    <row r="957" spans="1:17" x14ac:dyDescent="0.25">
      <c r="A957">
        <v>956</v>
      </c>
      <c r="D957">
        <v>212.12344200000001</v>
      </c>
      <c r="E957" s="5">
        <v>2</v>
      </c>
      <c r="F957">
        <v>199.45055299999999</v>
      </c>
      <c r="G957" s="3">
        <v>3</v>
      </c>
      <c r="P957">
        <v>2</v>
      </c>
      <c r="Q957" t="str">
        <f t="shared" si="15"/>
        <v>23</v>
      </c>
    </row>
    <row r="958" spans="1:17" x14ac:dyDescent="0.25">
      <c r="A958">
        <v>957</v>
      </c>
      <c r="D958">
        <v>212.12344200000001</v>
      </c>
      <c r="E958" s="5">
        <v>2</v>
      </c>
      <c r="F958">
        <v>199.45055299999999</v>
      </c>
      <c r="G958" s="3">
        <v>3</v>
      </c>
      <c r="P958">
        <v>2</v>
      </c>
      <c r="Q958" t="str">
        <f t="shared" si="15"/>
        <v>23</v>
      </c>
    </row>
    <row r="959" spans="1:17" x14ac:dyDescent="0.25">
      <c r="A959">
        <v>958</v>
      </c>
      <c r="D959">
        <v>212.12344200000001</v>
      </c>
      <c r="E959" s="5">
        <v>2</v>
      </c>
      <c r="F959">
        <v>199.45055299999999</v>
      </c>
      <c r="G959" s="3">
        <v>3</v>
      </c>
      <c r="P959">
        <v>2</v>
      </c>
      <c r="Q959" t="str">
        <f t="shared" si="15"/>
        <v>23</v>
      </c>
    </row>
    <row r="960" spans="1:17" x14ac:dyDescent="0.25">
      <c r="A960">
        <v>959</v>
      </c>
      <c r="D960">
        <v>212.12344200000001</v>
      </c>
      <c r="E960" s="5">
        <v>2</v>
      </c>
      <c r="F960">
        <v>199.45055299999999</v>
      </c>
      <c r="G960" s="3">
        <v>3</v>
      </c>
      <c r="P960">
        <v>2</v>
      </c>
      <c r="Q960" t="str">
        <f t="shared" si="15"/>
        <v>23</v>
      </c>
    </row>
    <row r="961" spans="1:17" x14ac:dyDescent="0.25">
      <c r="A961">
        <v>960</v>
      </c>
      <c r="D961">
        <v>212.12344200000001</v>
      </c>
      <c r="E961" s="5">
        <v>2</v>
      </c>
      <c r="F961">
        <v>199.45055299999999</v>
      </c>
      <c r="G961" s="3">
        <v>3</v>
      </c>
      <c r="P961">
        <v>2</v>
      </c>
      <c r="Q961" t="str">
        <f t="shared" si="15"/>
        <v>23</v>
      </c>
    </row>
    <row r="962" spans="1:17" x14ac:dyDescent="0.25">
      <c r="A962">
        <v>961</v>
      </c>
      <c r="D962">
        <v>212.12344200000001</v>
      </c>
      <c r="E962" s="5">
        <v>2</v>
      </c>
      <c r="F962">
        <v>199.45055299999999</v>
      </c>
      <c r="G962" s="3">
        <v>3</v>
      </c>
      <c r="P962">
        <v>2</v>
      </c>
      <c r="Q962" t="str">
        <f t="shared" ref="Q962:Q1025" si="16">CONCATENATE(C962,E962,G962,I962)</f>
        <v>23</v>
      </c>
    </row>
    <row r="963" spans="1:17" x14ac:dyDescent="0.25">
      <c r="A963">
        <v>962</v>
      </c>
      <c r="B963">
        <v>217.89877200000001</v>
      </c>
      <c r="C963" s="2">
        <v>1</v>
      </c>
      <c r="D963">
        <v>212.12344200000001</v>
      </c>
      <c r="E963" s="5">
        <v>2</v>
      </c>
      <c r="F963">
        <v>199.45055299999999</v>
      </c>
      <c r="G963" s="3">
        <v>3</v>
      </c>
      <c r="P963">
        <v>3</v>
      </c>
      <c r="Q963" t="str">
        <f t="shared" si="16"/>
        <v>123</v>
      </c>
    </row>
    <row r="964" spans="1:17" x14ac:dyDescent="0.25">
      <c r="A964">
        <v>963</v>
      </c>
      <c r="B964">
        <v>218.01480000000001</v>
      </c>
      <c r="C964" s="2">
        <v>1</v>
      </c>
      <c r="D964">
        <v>212.12344200000001</v>
      </c>
      <c r="E964" s="5">
        <v>2</v>
      </c>
      <c r="F964">
        <v>199.45055299999999</v>
      </c>
      <c r="G964" s="3">
        <v>3</v>
      </c>
      <c r="P964">
        <v>3</v>
      </c>
      <c r="Q964" t="str">
        <f t="shared" si="16"/>
        <v>123</v>
      </c>
    </row>
    <row r="965" spans="1:17" x14ac:dyDescent="0.25">
      <c r="A965">
        <v>964</v>
      </c>
      <c r="B965">
        <v>218.01480000000001</v>
      </c>
      <c r="C965" s="2">
        <v>1</v>
      </c>
      <c r="D965">
        <v>212.12344200000001</v>
      </c>
      <c r="E965" s="5">
        <v>2</v>
      </c>
      <c r="F965">
        <v>199.45055299999999</v>
      </c>
      <c r="G965" s="3">
        <v>3</v>
      </c>
      <c r="P965">
        <v>3</v>
      </c>
      <c r="Q965" t="str">
        <f t="shared" si="16"/>
        <v>123</v>
      </c>
    </row>
    <row r="966" spans="1:17" x14ac:dyDescent="0.25">
      <c r="A966">
        <v>965</v>
      </c>
      <c r="B966">
        <v>218.01480000000001</v>
      </c>
      <c r="C966" s="2">
        <v>1</v>
      </c>
      <c r="D966">
        <v>212.12344200000001</v>
      </c>
      <c r="E966" s="5">
        <v>2</v>
      </c>
      <c r="F966">
        <v>199.45055299999999</v>
      </c>
      <c r="G966" s="3">
        <v>3</v>
      </c>
      <c r="P966">
        <v>3</v>
      </c>
      <c r="Q966" t="str">
        <f t="shared" si="16"/>
        <v>123</v>
      </c>
    </row>
    <row r="967" spans="1:17" x14ac:dyDescent="0.25">
      <c r="A967">
        <v>966</v>
      </c>
      <c r="B967">
        <v>218.01480000000001</v>
      </c>
      <c r="C967" s="2">
        <v>1</v>
      </c>
      <c r="D967">
        <v>212.12344200000001</v>
      </c>
      <c r="E967" s="5">
        <v>2</v>
      </c>
      <c r="F967">
        <v>199.45055299999999</v>
      </c>
      <c r="G967" s="3">
        <v>3</v>
      </c>
      <c r="P967">
        <v>3</v>
      </c>
      <c r="Q967" t="str">
        <f t="shared" si="16"/>
        <v>123</v>
      </c>
    </row>
    <row r="968" spans="1:17" x14ac:dyDescent="0.25">
      <c r="A968">
        <v>967</v>
      </c>
      <c r="B968">
        <v>218.01480000000001</v>
      </c>
      <c r="C968" s="2">
        <v>1</v>
      </c>
      <c r="F968">
        <v>199.43370299999998</v>
      </c>
      <c r="G968" s="3">
        <v>3</v>
      </c>
      <c r="H968">
        <v>207.85862599999999</v>
      </c>
      <c r="I968" s="4">
        <v>4</v>
      </c>
      <c r="P968">
        <v>3</v>
      </c>
      <c r="Q968" t="str">
        <f t="shared" si="16"/>
        <v>134</v>
      </c>
    </row>
    <row r="969" spans="1:17" x14ac:dyDescent="0.25">
      <c r="A969">
        <v>968</v>
      </c>
      <c r="B969">
        <v>218.01480000000001</v>
      </c>
      <c r="C969" s="2">
        <v>1</v>
      </c>
      <c r="F969">
        <v>199.433154</v>
      </c>
      <c r="G969" s="3">
        <v>3</v>
      </c>
      <c r="H969">
        <v>207.92927800000001</v>
      </c>
      <c r="I969" s="4">
        <v>4</v>
      </c>
      <c r="P969">
        <v>3</v>
      </c>
      <c r="Q969" t="str">
        <f t="shared" si="16"/>
        <v>134</v>
      </c>
    </row>
    <row r="970" spans="1:17" x14ac:dyDescent="0.25">
      <c r="A970">
        <v>969</v>
      </c>
      <c r="B970">
        <v>218.01480000000001</v>
      </c>
      <c r="C970" s="2">
        <v>1</v>
      </c>
      <c r="F970">
        <v>199.433154</v>
      </c>
      <c r="G970" s="3">
        <v>3</v>
      </c>
      <c r="H970">
        <v>207.92927800000001</v>
      </c>
      <c r="I970" s="4">
        <v>4</v>
      </c>
      <c r="P970">
        <v>3</v>
      </c>
      <c r="Q970" t="str">
        <f t="shared" si="16"/>
        <v>134</v>
      </c>
    </row>
    <row r="971" spans="1:17" x14ac:dyDescent="0.25">
      <c r="A971">
        <v>970</v>
      </c>
      <c r="B971">
        <v>218.01480000000001</v>
      </c>
      <c r="C971" s="2">
        <v>1</v>
      </c>
      <c r="H971">
        <v>207.92927800000001</v>
      </c>
      <c r="I971" s="4">
        <v>4</v>
      </c>
      <c r="P971">
        <v>2</v>
      </c>
      <c r="Q971" t="str">
        <f t="shared" si="16"/>
        <v>14</v>
      </c>
    </row>
    <row r="972" spans="1:17" x14ac:dyDescent="0.25">
      <c r="A972">
        <v>971</v>
      </c>
      <c r="B972">
        <v>218.01480000000001</v>
      </c>
      <c r="C972" s="2">
        <v>1</v>
      </c>
      <c r="H972">
        <v>207.92927800000001</v>
      </c>
      <c r="I972" s="4">
        <v>4</v>
      </c>
      <c r="P972">
        <v>2</v>
      </c>
      <c r="Q972" t="str">
        <f t="shared" si="16"/>
        <v>14</v>
      </c>
    </row>
    <row r="973" spans="1:17" x14ac:dyDescent="0.25">
      <c r="A973">
        <v>972</v>
      </c>
      <c r="B973">
        <v>218.01480000000001</v>
      </c>
      <c r="C973" s="2">
        <v>1</v>
      </c>
      <c r="H973">
        <v>207.92927800000001</v>
      </c>
      <c r="I973" s="4">
        <v>4</v>
      </c>
      <c r="P973">
        <v>2</v>
      </c>
      <c r="Q973" t="str">
        <f t="shared" si="16"/>
        <v>14</v>
      </c>
    </row>
    <row r="974" spans="1:17" x14ac:dyDescent="0.25">
      <c r="A974">
        <v>973</v>
      </c>
      <c r="B974">
        <v>218.01480000000001</v>
      </c>
      <c r="C974" s="2">
        <v>1</v>
      </c>
      <c r="H974">
        <v>207.92927800000001</v>
      </c>
      <c r="I974" s="4">
        <v>4</v>
      </c>
      <c r="P974">
        <v>2</v>
      </c>
      <c r="Q974" t="str">
        <f t="shared" si="16"/>
        <v>14</v>
      </c>
    </row>
    <row r="975" spans="1:17" x14ac:dyDescent="0.25">
      <c r="A975">
        <v>974</v>
      </c>
      <c r="B975">
        <v>218.01480000000001</v>
      </c>
      <c r="C975" s="2">
        <v>1</v>
      </c>
      <c r="H975">
        <v>207.92927800000001</v>
      </c>
      <c r="I975" s="4">
        <v>4</v>
      </c>
      <c r="P975">
        <v>2</v>
      </c>
      <c r="Q975" t="str">
        <f t="shared" si="16"/>
        <v>14</v>
      </c>
    </row>
    <row r="976" spans="1:17" x14ac:dyDescent="0.25">
      <c r="A976">
        <v>975</v>
      </c>
      <c r="B976">
        <v>218.01480000000001</v>
      </c>
      <c r="C976" s="2">
        <v>1</v>
      </c>
      <c r="H976">
        <v>207.92927800000001</v>
      </c>
      <c r="I976" s="4">
        <v>4</v>
      </c>
      <c r="P976">
        <v>2</v>
      </c>
      <c r="Q976" t="str">
        <f t="shared" si="16"/>
        <v>14</v>
      </c>
    </row>
    <row r="977" spans="1:17" x14ac:dyDescent="0.25">
      <c r="A977">
        <v>976</v>
      </c>
      <c r="B977">
        <v>218.01480000000001</v>
      </c>
      <c r="C977" s="2">
        <v>1</v>
      </c>
      <c r="H977">
        <v>207.92927800000001</v>
      </c>
      <c r="I977" s="4">
        <v>4</v>
      </c>
      <c r="P977">
        <v>2</v>
      </c>
      <c r="Q977" t="str">
        <f t="shared" si="16"/>
        <v>14</v>
      </c>
    </row>
    <row r="978" spans="1:17" x14ac:dyDescent="0.25">
      <c r="A978">
        <v>977</v>
      </c>
      <c r="B978">
        <v>218.01480000000001</v>
      </c>
      <c r="C978" s="2">
        <v>1</v>
      </c>
      <c r="H978">
        <v>207.92927800000001</v>
      </c>
      <c r="I978" s="4">
        <v>4</v>
      </c>
      <c r="P978">
        <v>2</v>
      </c>
      <c r="Q978" t="str">
        <f t="shared" si="16"/>
        <v>14</v>
      </c>
    </row>
    <row r="979" spans="1:17" x14ac:dyDescent="0.25">
      <c r="A979">
        <v>978</v>
      </c>
      <c r="B979">
        <v>218.01480000000001</v>
      </c>
      <c r="C979" s="2">
        <v>1</v>
      </c>
      <c r="H979">
        <v>207.92927800000001</v>
      </c>
      <c r="I979" s="4">
        <v>4</v>
      </c>
      <c r="P979">
        <v>2</v>
      </c>
      <c r="Q979" t="str">
        <f t="shared" si="16"/>
        <v>14</v>
      </c>
    </row>
    <row r="980" spans="1:17" x14ac:dyDescent="0.25">
      <c r="A980">
        <v>979</v>
      </c>
      <c r="B980">
        <v>218.01480000000001</v>
      </c>
      <c r="C980" s="2">
        <v>1</v>
      </c>
      <c r="H980">
        <v>207.92927800000001</v>
      </c>
      <c r="I980" s="4">
        <v>4</v>
      </c>
      <c r="P980">
        <v>2</v>
      </c>
      <c r="Q980" t="str">
        <f t="shared" si="16"/>
        <v>14</v>
      </c>
    </row>
    <row r="981" spans="1:17" x14ac:dyDescent="0.25">
      <c r="A981">
        <v>980</v>
      </c>
      <c r="B981">
        <v>218.01480000000001</v>
      </c>
      <c r="C981" s="2">
        <v>1</v>
      </c>
      <c r="H981">
        <v>207.92927800000001</v>
      </c>
      <c r="I981" s="4">
        <v>4</v>
      </c>
      <c r="P981">
        <v>2</v>
      </c>
      <c r="Q981" t="str">
        <f t="shared" si="16"/>
        <v>14</v>
      </c>
    </row>
    <row r="982" spans="1:17" x14ac:dyDescent="0.25">
      <c r="A982">
        <v>981</v>
      </c>
      <c r="B982">
        <v>218.01480000000001</v>
      </c>
      <c r="C982" s="2">
        <v>1</v>
      </c>
      <c r="H982">
        <v>207.92927800000001</v>
      </c>
      <c r="I982" s="4">
        <v>4</v>
      </c>
      <c r="P982">
        <v>2</v>
      </c>
      <c r="Q982" t="str">
        <f t="shared" si="16"/>
        <v>14</v>
      </c>
    </row>
    <row r="983" spans="1:17" x14ac:dyDescent="0.25">
      <c r="A983">
        <v>982</v>
      </c>
      <c r="B983">
        <v>218.01480000000001</v>
      </c>
      <c r="C983" s="2">
        <v>1</v>
      </c>
      <c r="D983">
        <v>225.16885400000001</v>
      </c>
      <c r="E983" s="5">
        <v>2</v>
      </c>
      <c r="H983">
        <v>207.92927800000001</v>
      </c>
      <c r="I983" s="4">
        <v>4</v>
      </c>
      <c r="P983">
        <v>3</v>
      </c>
      <c r="Q983" t="str">
        <f t="shared" si="16"/>
        <v>124</v>
      </c>
    </row>
    <row r="984" spans="1:17" x14ac:dyDescent="0.25">
      <c r="A984">
        <v>983</v>
      </c>
      <c r="B984">
        <v>218.01480000000001</v>
      </c>
      <c r="C984" s="2">
        <v>1</v>
      </c>
      <c r="D984">
        <v>225.25422399999999</v>
      </c>
      <c r="E984" s="5">
        <v>2</v>
      </c>
      <c r="H984">
        <v>207.92927800000001</v>
      </c>
      <c r="I984" s="4">
        <v>4</v>
      </c>
      <c r="P984">
        <v>3</v>
      </c>
      <c r="Q984" t="str">
        <f t="shared" si="16"/>
        <v>124</v>
      </c>
    </row>
    <row r="985" spans="1:17" x14ac:dyDescent="0.25">
      <c r="A985">
        <v>984</v>
      </c>
      <c r="B985">
        <v>217.89877200000001</v>
      </c>
      <c r="C985" s="2">
        <v>1</v>
      </c>
      <c r="D985">
        <v>225.25422399999999</v>
      </c>
      <c r="E985" s="5">
        <v>2</v>
      </c>
      <c r="F985">
        <v>215.268845</v>
      </c>
      <c r="G985" s="3">
        <v>3</v>
      </c>
      <c r="H985">
        <v>207.92927800000001</v>
      </c>
      <c r="I985" s="4">
        <v>4</v>
      </c>
      <c r="P985">
        <v>4</v>
      </c>
      <c r="Q985" t="str">
        <f t="shared" si="16"/>
        <v>1234</v>
      </c>
    </row>
    <row r="986" spans="1:17" x14ac:dyDescent="0.25">
      <c r="A986">
        <v>985</v>
      </c>
      <c r="D986">
        <v>225.25422399999999</v>
      </c>
      <c r="E986" s="5">
        <v>2</v>
      </c>
      <c r="F986">
        <v>215.268845</v>
      </c>
      <c r="G986" s="3">
        <v>3</v>
      </c>
      <c r="H986">
        <v>207.85862599999999</v>
      </c>
      <c r="I986" s="4">
        <v>4</v>
      </c>
      <c r="P986">
        <v>3</v>
      </c>
      <c r="Q986" t="str">
        <f t="shared" si="16"/>
        <v>234</v>
      </c>
    </row>
    <row r="987" spans="1:17" x14ac:dyDescent="0.25">
      <c r="A987">
        <v>986</v>
      </c>
      <c r="D987">
        <v>225.25422399999999</v>
      </c>
      <c r="E987" s="5">
        <v>2</v>
      </c>
      <c r="F987">
        <v>215.268845</v>
      </c>
      <c r="G987" s="3">
        <v>3</v>
      </c>
      <c r="H987">
        <v>207.85862599999999</v>
      </c>
      <c r="I987" s="4">
        <v>4</v>
      </c>
      <c r="P987">
        <v>3</v>
      </c>
      <c r="Q987" t="str">
        <f t="shared" si="16"/>
        <v>234</v>
      </c>
    </row>
    <row r="988" spans="1:17" x14ac:dyDescent="0.25">
      <c r="A988">
        <v>987</v>
      </c>
      <c r="D988">
        <v>225.25422399999999</v>
      </c>
      <c r="E988" s="5">
        <v>2</v>
      </c>
      <c r="F988">
        <v>215.268845</v>
      </c>
      <c r="G988" s="3">
        <v>3</v>
      </c>
      <c r="H988">
        <v>207.85862599999999</v>
      </c>
      <c r="I988" s="4">
        <v>4</v>
      </c>
      <c r="P988">
        <v>3</v>
      </c>
      <c r="Q988" t="str">
        <f t="shared" si="16"/>
        <v>234</v>
      </c>
    </row>
    <row r="989" spans="1:17" x14ac:dyDescent="0.25">
      <c r="A989">
        <v>988</v>
      </c>
      <c r="D989">
        <v>225.25422399999999</v>
      </c>
      <c r="E989" s="5">
        <v>2</v>
      </c>
      <c r="F989">
        <v>215.268845</v>
      </c>
      <c r="G989" s="3">
        <v>3</v>
      </c>
      <c r="P989">
        <v>2</v>
      </c>
      <c r="Q989" t="str">
        <f t="shared" si="16"/>
        <v>23</v>
      </c>
    </row>
    <row r="990" spans="1:17" x14ac:dyDescent="0.25">
      <c r="A990">
        <v>989</v>
      </c>
      <c r="D990">
        <v>225.25422399999999</v>
      </c>
      <c r="E990" s="5">
        <v>2</v>
      </c>
      <c r="F990">
        <v>215.268845</v>
      </c>
      <c r="G990" s="3">
        <v>3</v>
      </c>
      <c r="P990">
        <v>2</v>
      </c>
      <c r="Q990" t="str">
        <f t="shared" si="16"/>
        <v>23</v>
      </c>
    </row>
    <row r="991" spans="1:17" x14ac:dyDescent="0.25">
      <c r="A991">
        <v>990</v>
      </c>
      <c r="D991">
        <v>225.25422399999999</v>
      </c>
      <c r="E991" s="5">
        <v>2</v>
      </c>
      <c r="F991">
        <v>215.268845</v>
      </c>
      <c r="G991" s="3">
        <v>3</v>
      </c>
      <c r="P991">
        <v>2</v>
      </c>
      <c r="Q991" t="str">
        <f t="shared" si="16"/>
        <v>23</v>
      </c>
    </row>
    <row r="992" spans="1:17" x14ac:dyDescent="0.25">
      <c r="A992">
        <v>991</v>
      </c>
      <c r="D992">
        <v>225.25422399999999</v>
      </c>
      <c r="E992" s="5">
        <v>2</v>
      </c>
      <c r="F992">
        <v>215.268845</v>
      </c>
      <c r="G992" s="3">
        <v>3</v>
      </c>
      <c r="P992">
        <v>2</v>
      </c>
      <c r="Q992" t="str">
        <f t="shared" si="16"/>
        <v>23</v>
      </c>
    </row>
    <row r="993" spans="1:17" x14ac:dyDescent="0.25">
      <c r="A993">
        <v>992</v>
      </c>
      <c r="D993">
        <v>225.25422399999999</v>
      </c>
      <c r="E993" s="5">
        <v>2</v>
      </c>
      <c r="F993">
        <v>215.268845</v>
      </c>
      <c r="G993" s="3">
        <v>3</v>
      </c>
      <c r="P993">
        <v>2</v>
      </c>
      <c r="Q993" t="str">
        <f t="shared" si="16"/>
        <v>23</v>
      </c>
    </row>
    <row r="994" spans="1:17" x14ac:dyDescent="0.25">
      <c r="A994">
        <v>993</v>
      </c>
      <c r="D994">
        <v>225.25422399999999</v>
      </c>
      <c r="E994" s="5">
        <v>2</v>
      </c>
      <c r="F994">
        <v>215.268845</v>
      </c>
      <c r="G994" s="3">
        <v>3</v>
      </c>
      <c r="P994">
        <v>2</v>
      </c>
      <c r="Q994" t="str">
        <f t="shared" si="16"/>
        <v>23</v>
      </c>
    </row>
    <row r="995" spans="1:17" x14ac:dyDescent="0.25">
      <c r="A995">
        <v>994</v>
      </c>
      <c r="D995">
        <v>225.25422399999999</v>
      </c>
      <c r="E995" s="5">
        <v>2</v>
      </c>
      <c r="F995">
        <v>215.268845</v>
      </c>
      <c r="G995" s="3">
        <v>3</v>
      </c>
      <c r="P995">
        <v>2</v>
      </c>
      <c r="Q995" t="str">
        <f t="shared" si="16"/>
        <v>23</v>
      </c>
    </row>
    <row r="996" spans="1:17" x14ac:dyDescent="0.25">
      <c r="A996">
        <v>995</v>
      </c>
      <c r="D996">
        <v>225.25422399999999</v>
      </c>
      <c r="E996" s="5">
        <v>2</v>
      </c>
      <c r="F996">
        <v>215.268845</v>
      </c>
      <c r="G996" s="3">
        <v>3</v>
      </c>
      <c r="P996">
        <v>2</v>
      </c>
      <c r="Q996" t="str">
        <f t="shared" si="16"/>
        <v>23</v>
      </c>
    </row>
    <row r="997" spans="1:17" x14ac:dyDescent="0.25">
      <c r="A997">
        <v>996</v>
      </c>
      <c r="D997">
        <v>225.25422399999999</v>
      </c>
      <c r="E997" s="5">
        <v>2</v>
      </c>
      <c r="F997">
        <v>215.268845</v>
      </c>
      <c r="G997" s="3">
        <v>3</v>
      </c>
      <c r="P997">
        <v>2</v>
      </c>
      <c r="Q997" t="str">
        <f t="shared" si="16"/>
        <v>23</v>
      </c>
    </row>
    <row r="998" spans="1:17" x14ac:dyDescent="0.25">
      <c r="A998">
        <v>997</v>
      </c>
      <c r="D998">
        <v>225.25422399999999</v>
      </c>
      <c r="E998" s="5">
        <v>2</v>
      </c>
      <c r="F998">
        <v>215.268845</v>
      </c>
      <c r="G998" s="3">
        <v>3</v>
      </c>
      <c r="P998">
        <v>2</v>
      </c>
      <c r="Q998" t="str">
        <f t="shared" si="16"/>
        <v>23</v>
      </c>
    </row>
    <row r="999" spans="1:17" x14ac:dyDescent="0.25">
      <c r="A999">
        <v>998</v>
      </c>
      <c r="D999">
        <v>225.25422399999999</v>
      </c>
      <c r="E999" s="5">
        <v>2</v>
      </c>
      <c r="F999">
        <v>215.268845</v>
      </c>
      <c r="G999" s="3">
        <v>3</v>
      </c>
      <c r="P999">
        <v>2</v>
      </c>
      <c r="Q999" t="str">
        <f t="shared" si="16"/>
        <v>23</v>
      </c>
    </row>
    <row r="1000" spans="1:17" x14ac:dyDescent="0.25">
      <c r="A1000">
        <v>999</v>
      </c>
      <c r="D1000">
        <v>225.25422399999999</v>
      </c>
      <c r="E1000" s="5">
        <v>2</v>
      </c>
      <c r="F1000">
        <v>215.268845</v>
      </c>
      <c r="G1000" s="3">
        <v>3</v>
      </c>
      <c r="P1000">
        <v>2</v>
      </c>
      <c r="Q1000" t="str">
        <f t="shared" si="16"/>
        <v>23</v>
      </c>
    </row>
    <row r="1001" spans="1:17" x14ac:dyDescent="0.25">
      <c r="A1001">
        <v>1000</v>
      </c>
      <c r="D1001">
        <v>225.25422399999999</v>
      </c>
      <c r="E1001" s="5">
        <v>2</v>
      </c>
      <c r="F1001">
        <v>215.268845</v>
      </c>
      <c r="G1001" s="3">
        <v>3</v>
      </c>
      <c r="P1001">
        <v>2</v>
      </c>
      <c r="Q1001" t="str">
        <f t="shared" si="16"/>
        <v>23</v>
      </c>
    </row>
    <row r="1002" spans="1:17" x14ac:dyDescent="0.25">
      <c r="A1002">
        <v>1001</v>
      </c>
      <c r="D1002">
        <v>225.25422399999999</v>
      </c>
      <c r="E1002" s="5">
        <v>2</v>
      </c>
      <c r="F1002">
        <v>215.268845</v>
      </c>
      <c r="G1002" s="3">
        <v>3</v>
      </c>
      <c r="P1002">
        <v>2</v>
      </c>
      <c r="Q1002" t="str">
        <f t="shared" si="16"/>
        <v>23</v>
      </c>
    </row>
    <row r="1003" spans="1:17" x14ac:dyDescent="0.25">
      <c r="A1003">
        <v>1002</v>
      </c>
      <c r="D1003">
        <v>225.25422399999999</v>
      </c>
      <c r="E1003" s="5">
        <v>2</v>
      </c>
      <c r="F1003">
        <v>215.268845</v>
      </c>
      <c r="G1003" s="3">
        <v>3</v>
      </c>
      <c r="P1003">
        <v>2</v>
      </c>
      <c r="Q1003" t="str">
        <f t="shared" si="16"/>
        <v>23</v>
      </c>
    </row>
    <row r="1004" spans="1:17" x14ac:dyDescent="0.25">
      <c r="A1004">
        <v>1003</v>
      </c>
      <c r="B1004">
        <v>233.52800099999999</v>
      </c>
      <c r="C1004" s="2">
        <v>1</v>
      </c>
      <c r="D1004">
        <v>225.25422399999999</v>
      </c>
      <c r="E1004" s="5">
        <v>2</v>
      </c>
      <c r="F1004">
        <v>215.268845</v>
      </c>
      <c r="G1004" s="3">
        <v>3</v>
      </c>
      <c r="I1004" s="4" t="s">
        <v>233</v>
      </c>
      <c r="N1004">
        <v>221.29735400000001</v>
      </c>
      <c r="O1004">
        <v>1003</v>
      </c>
      <c r="P1004">
        <v>4</v>
      </c>
      <c r="Q1004" t="str">
        <f t="shared" si="16"/>
        <v>1234D</v>
      </c>
    </row>
    <row r="1005" spans="1:17" x14ac:dyDescent="0.25">
      <c r="A1005">
        <v>1004</v>
      </c>
      <c r="B1005">
        <v>233.69184000000001</v>
      </c>
      <c r="C1005" s="2">
        <v>1</v>
      </c>
      <c r="D1005">
        <v>225.25422399999999</v>
      </c>
      <c r="E1005" s="5">
        <v>2</v>
      </c>
      <c r="F1005">
        <v>215.268845</v>
      </c>
      <c r="G1005" s="3">
        <v>3</v>
      </c>
      <c r="I1005" s="4" t="s">
        <v>233</v>
      </c>
      <c r="N1005">
        <v>221.309977</v>
      </c>
      <c r="P1005">
        <v>4</v>
      </c>
      <c r="Q1005" t="str">
        <f t="shared" si="16"/>
        <v>1234D</v>
      </c>
    </row>
    <row r="1006" spans="1:17" x14ac:dyDescent="0.25">
      <c r="A1006">
        <v>1005</v>
      </c>
      <c r="B1006">
        <v>233.69184000000001</v>
      </c>
      <c r="C1006" s="2">
        <v>1</v>
      </c>
      <c r="D1006">
        <v>225.25422399999999</v>
      </c>
      <c r="E1006" s="5">
        <v>2</v>
      </c>
      <c r="F1006">
        <v>213.71848199999999</v>
      </c>
      <c r="G1006" s="3">
        <v>3</v>
      </c>
      <c r="I1006" s="4" t="s">
        <v>233</v>
      </c>
      <c r="N1006">
        <v>221.309977</v>
      </c>
      <c r="P1006">
        <v>4</v>
      </c>
      <c r="Q1006" t="str">
        <f t="shared" si="16"/>
        <v>1234D</v>
      </c>
    </row>
    <row r="1007" spans="1:17" x14ac:dyDescent="0.25">
      <c r="A1007">
        <v>1006</v>
      </c>
      <c r="B1007">
        <v>233.69184000000001</v>
      </c>
      <c r="C1007" s="2">
        <v>1</v>
      </c>
      <c r="D1007">
        <v>225.16885400000001</v>
      </c>
      <c r="E1007" s="5">
        <v>2</v>
      </c>
      <c r="F1007">
        <v>213.71848199999999</v>
      </c>
      <c r="G1007" s="3">
        <v>3</v>
      </c>
      <c r="I1007" s="4" t="s">
        <v>233</v>
      </c>
      <c r="N1007">
        <v>221.309977</v>
      </c>
      <c r="P1007">
        <v>4</v>
      </c>
      <c r="Q1007" t="str">
        <f t="shared" si="16"/>
        <v>1234D</v>
      </c>
    </row>
    <row r="1008" spans="1:17" x14ac:dyDescent="0.25">
      <c r="A1008">
        <v>1007</v>
      </c>
      <c r="B1008">
        <v>233.69184000000001</v>
      </c>
      <c r="C1008" s="2">
        <v>1</v>
      </c>
      <c r="D1008">
        <v>225.16885400000001</v>
      </c>
      <c r="E1008" s="5">
        <v>2</v>
      </c>
      <c r="F1008">
        <v>213.71848199999999</v>
      </c>
      <c r="G1008" s="3">
        <v>3</v>
      </c>
      <c r="I1008" s="4" t="s">
        <v>233</v>
      </c>
      <c r="N1008">
        <v>221.309977</v>
      </c>
      <c r="P1008">
        <v>4</v>
      </c>
      <c r="Q1008" t="str">
        <f t="shared" si="16"/>
        <v>1234D</v>
      </c>
    </row>
    <row r="1009" spans="1:17" x14ac:dyDescent="0.25">
      <c r="A1009">
        <v>1008</v>
      </c>
      <c r="B1009">
        <v>233.69184000000001</v>
      </c>
      <c r="C1009" s="2">
        <v>1</v>
      </c>
      <c r="I1009" s="4" t="s">
        <v>233</v>
      </c>
      <c r="N1009">
        <v>221.309977</v>
      </c>
      <c r="P1009">
        <v>2</v>
      </c>
      <c r="Q1009" t="str">
        <f t="shared" si="16"/>
        <v>14D</v>
      </c>
    </row>
    <row r="1010" spans="1:17" x14ac:dyDescent="0.25">
      <c r="A1010">
        <v>1009</v>
      </c>
      <c r="B1010">
        <v>233.69184000000001</v>
      </c>
      <c r="C1010" s="2">
        <v>1</v>
      </c>
      <c r="I1010" s="4" t="s">
        <v>233</v>
      </c>
      <c r="N1010">
        <v>221.309977</v>
      </c>
      <c r="P1010">
        <v>2</v>
      </c>
      <c r="Q1010" t="str">
        <f t="shared" si="16"/>
        <v>14D</v>
      </c>
    </row>
    <row r="1011" spans="1:17" x14ac:dyDescent="0.25">
      <c r="A1011">
        <v>1010</v>
      </c>
      <c r="B1011">
        <v>233.69184000000001</v>
      </c>
      <c r="C1011" s="2">
        <v>1</v>
      </c>
      <c r="I1011" s="4" t="s">
        <v>233</v>
      </c>
      <c r="N1011">
        <v>221.309977</v>
      </c>
      <c r="P1011">
        <v>2</v>
      </c>
      <c r="Q1011" t="str">
        <f t="shared" si="16"/>
        <v>14D</v>
      </c>
    </row>
    <row r="1012" spans="1:17" x14ac:dyDescent="0.25">
      <c r="A1012">
        <v>1011</v>
      </c>
      <c r="B1012">
        <v>233.69184000000001</v>
      </c>
      <c r="C1012" s="2">
        <v>1</v>
      </c>
      <c r="I1012" s="4" t="s">
        <v>233</v>
      </c>
      <c r="N1012">
        <v>221.309977</v>
      </c>
      <c r="P1012">
        <v>2</v>
      </c>
      <c r="Q1012" t="str">
        <f t="shared" si="16"/>
        <v>14D</v>
      </c>
    </row>
    <row r="1013" spans="1:17" x14ac:dyDescent="0.25">
      <c r="A1013">
        <v>1012</v>
      </c>
      <c r="B1013">
        <v>233.69184000000001</v>
      </c>
      <c r="C1013" s="2">
        <v>1</v>
      </c>
      <c r="I1013" s="4" t="s">
        <v>233</v>
      </c>
      <c r="N1013">
        <v>221.309977</v>
      </c>
      <c r="P1013">
        <v>2</v>
      </c>
      <c r="Q1013" t="str">
        <f t="shared" si="16"/>
        <v>14D</v>
      </c>
    </row>
    <row r="1014" spans="1:17" x14ac:dyDescent="0.25">
      <c r="A1014">
        <v>1013</v>
      </c>
      <c r="B1014">
        <v>233.69184000000001</v>
      </c>
      <c r="C1014" s="2">
        <v>1</v>
      </c>
      <c r="I1014" s="4" t="s">
        <v>233</v>
      </c>
      <c r="N1014">
        <v>221.309977</v>
      </c>
      <c r="P1014">
        <v>2</v>
      </c>
      <c r="Q1014" t="str">
        <f t="shared" si="16"/>
        <v>14D</v>
      </c>
    </row>
    <row r="1015" spans="1:17" x14ac:dyDescent="0.25">
      <c r="A1015">
        <v>1014</v>
      </c>
      <c r="B1015">
        <v>233.69184000000001</v>
      </c>
      <c r="C1015" s="2">
        <v>1</v>
      </c>
      <c r="I1015" s="4" t="s">
        <v>233</v>
      </c>
      <c r="N1015">
        <v>221.309977</v>
      </c>
      <c r="P1015">
        <v>2</v>
      </c>
      <c r="Q1015" t="str">
        <f t="shared" si="16"/>
        <v>14D</v>
      </c>
    </row>
    <row r="1016" spans="1:17" x14ac:dyDescent="0.25">
      <c r="A1016">
        <v>1015</v>
      </c>
      <c r="B1016">
        <v>233.69184000000001</v>
      </c>
      <c r="C1016" s="2">
        <v>1</v>
      </c>
      <c r="I1016" s="4" t="s">
        <v>233</v>
      </c>
      <c r="N1016">
        <v>221.309977</v>
      </c>
      <c r="P1016">
        <v>2</v>
      </c>
      <c r="Q1016" t="str">
        <f t="shared" si="16"/>
        <v>14D</v>
      </c>
    </row>
    <row r="1017" spans="1:17" x14ac:dyDescent="0.25">
      <c r="A1017">
        <v>1016</v>
      </c>
      <c r="B1017">
        <v>233.69184000000001</v>
      </c>
      <c r="C1017" s="2">
        <v>1</v>
      </c>
      <c r="I1017" s="4" t="s">
        <v>233</v>
      </c>
      <c r="N1017">
        <v>221.309977</v>
      </c>
      <c r="P1017">
        <v>2</v>
      </c>
      <c r="Q1017" t="str">
        <f t="shared" si="16"/>
        <v>14D</v>
      </c>
    </row>
    <row r="1018" spans="1:17" x14ac:dyDescent="0.25">
      <c r="A1018">
        <v>1017</v>
      </c>
      <c r="B1018">
        <v>233.69184000000001</v>
      </c>
      <c r="C1018" s="2">
        <v>1</v>
      </c>
      <c r="I1018" s="4" t="s">
        <v>233</v>
      </c>
      <c r="N1018">
        <v>221.309977</v>
      </c>
      <c r="P1018">
        <v>2</v>
      </c>
      <c r="Q1018" t="str">
        <f t="shared" si="16"/>
        <v>14D</v>
      </c>
    </row>
    <row r="1019" spans="1:17" x14ac:dyDescent="0.25">
      <c r="A1019">
        <v>1018</v>
      </c>
      <c r="B1019">
        <v>233.69184000000001</v>
      </c>
      <c r="C1019" s="2">
        <v>1</v>
      </c>
      <c r="I1019" s="4" t="s">
        <v>233</v>
      </c>
      <c r="N1019">
        <v>221.309977</v>
      </c>
      <c r="P1019">
        <v>2</v>
      </c>
      <c r="Q1019" t="str">
        <f t="shared" si="16"/>
        <v>14D</v>
      </c>
    </row>
    <row r="1020" spans="1:17" x14ac:dyDescent="0.25">
      <c r="A1020">
        <v>1019</v>
      </c>
      <c r="B1020">
        <v>233.69184000000001</v>
      </c>
      <c r="C1020" s="2">
        <v>1</v>
      </c>
      <c r="I1020" s="4" t="s">
        <v>233</v>
      </c>
      <c r="N1020">
        <v>221.309977</v>
      </c>
      <c r="P1020">
        <v>2</v>
      </c>
      <c r="Q1020" t="str">
        <f t="shared" si="16"/>
        <v>14D</v>
      </c>
    </row>
    <row r="1021" spans="1:17" x14ac:dyDescent="0.25">
      <c r="A1021">
        <v>1020</v>
      </c>
      <c r="B1021">
        <v>233.69184000000001</v>
      </c>
      <c r="C1021" s="2">
        <v>1</v>
      </c>
      <c r="I1021" s="4" t="s">
        <v>233</v>
      </c>
      <c r="N1021">
        <v>221.309977</v>
      </c>
      <c r="P1021">
        <v>2</v>
      </c>
      <c r="Q1021" t="str">
        <f t="shared" si="16"/>
        <v>14D</v>
      </c>
    </row>
    <row r="1022" spans="1:17" x14ac:dyDescent="0.25">
      <c r="A1022">
        <v>1021</v>
      </c>
      <c r="B1022">
        <v>233.69184000000001</v>
      </c>
      <c r="C1022" s="2">
        <v>1</v>
      </c>
      <c r="D1022">
        <v>239.16808800000001</v>
      </c>
      <c r="E1022" s="5">
        <v>2</v>
      </c>
      <c r="I1022" s="4" t="s">
        <v>233</v>
      </c>
      <c r="N1022">
        <v>221.309977</v>
      </c>
      <c r="P1022">
        <v>3</v>
      </c>
      <c r="Q1022" t="str">
        <f t="shared" si="16"/>
        <v>124D</v>
      </c>
    </row>
    <row r="1023" spans="1:17" x14ac:dyDescent="0.25">
      <c r="A1023">
        <v>1022</v>
      </c>
      <c r="B1023">
        <v>233.69184000000001</v>
      </c>
      <c r="C1023" s="2">
        <v>1</v>
      </c>
      <c r="D1023">
        <v>239.28365099999999</v>
      </c>
      <c r="E1023" s="5">
        <v>2</v>
      </c>
      <c r="F1023">
        <v>226.04049900000001</v>
      </c>
      <c r="G1023" s="3">
        <v>3</v>
      </c>
      <c r="I1023" s="4" t="s">
        <v>233</v>
      </c>
      <c r="N1023">
        <v>221.309977</v>
      </c>
      <c r="P1023">
        <v>4</v>
      </c>
      <c r="Q1023" t="str">
        <f t="shared" si="16"/>
        <v>1234D</v>
      </c>
    </row>
    <row r="1024" spans="1:17" x14ac:dyDescent="0.25">
      <c r="A1024">
        <v>1023</v>
      </c>
      <c r="B1024">
        <v>233.69184000000001</v>
      </c>
      <c r="C1024" s="2">
        <v>1</v>
      </c>
      <c r="D1024">
        <v>239.28365099999999</v>
      </c>
      <c r="E1024" s="5">
        <v>2</v>
      </c>
      <c r="F1024">
        <v>226.302693</v>
      </c>
      <c r="G1024" s="3">
        <v>3</v>
      </c>
      <c r="I1024" s="4" t="s">
        <v>233</v>
      </c>
      <c r="N1024">
        <v>221.309977</v>
      </c>
      <c r="P1024">
        <v>4</v>
      </c>
      <c r="Q1024" t="str">
        <f t="shared" si="16"/>
        <v>1234D</v>
      </c>
    </row>
    <row r="1025" spans="1:17" x14ac:dyDescent="0.25">
      <c r="A1025">
        <v>1024</v>
      </c>
      <c r="B1025">
        <v>233.69184000000001</v>
      </c>
      <c r="C1025" s="2">
        <v>1</v>
      </c>
      <c r="D1025">
        <v>239.28365099999999</v>
      </c>
      <c r="E1025" s="5">
        <v>2</v>
      </c>
      <c r="F1025">
        <v>226.302693</v>
      </c>
      <c r="G1025" s="3">
        <v>3</v>
      </c>
      <c r="I1025" s="4" t="s">
        <v>233</v>
      </c>
      <c r="N1025">
        <v>221.309977</v>
      </c>
      <c r="P1025">
        <v>4</v>
      </c>
      <c r="Q1025" t="str">
        <f t="shared" si="16"/>
        <v>1234D</v>
      </c>
    </row>
    <row r="1026" spans="1:17" x14ac:dyDescent="0.25">
      <c r="A1026">
        <v>1025</v>
      </c>
      <c r="B1026">
        <v>233.69184000000001</v>
      </c>
      <c r="C1026" s="2">
        <v>1</v>
      </c>
      <c r="D1026">
        <v>239.28365099999999</v>
      </c>
      <c r="E1026" s="5">
        <v>2</v>
      </c>
      <c r="F1026">
        <v>226.302693</v>
      </c>
      <c r="G1026" s="3">
        <v>3</v>
      </c>
      <c r="I1026" s="4" t="s">
        <v>233</v>
      </c>
      <c r="N1026">
        <v>221.309977</v>
      </c>
      <c r="P1026">
        <v>4</v>
      </c>
      <c r="Q1026" t="str">
        <f t="shared" ref="Q1026:Q1089" si="17">CONCATENATE(C1026,E1026,G1026,I1026)</f>
        <v>1234D</v>
      </c>
    </row>
    <row r="1027" spans="1:17" x14ac:dyDescent="0.25">
      <c r="A1027">
        <v>1026</v>
      </c>
      <c r="B1027">
        <v>233.69184000000001</v>
      </c>
      <c r="C1027" s="2">
        <v>1</v>
      </c>
      <c r="D1027">
        <v>239.28365099999999</v>
      </c>
      <c r="E1027" s="5">
        <v>2</v>
      </c>
      <c r="F1027">
        <v>226.302693</v>
      </c>
      <c r="G1027" s="3">
        <v>3</v>
      </c>
      <c r="I1027" s="4" t="s">
        <v>233</v>
      </c>
      <c r="N1027">
        <v>221.309977</v>
      </c>
      <c r="P1027">
        <v>4</v>
      </c>
      <c r="Q1027" t="str">
        <f t="shared" si="17"/>
        <v>1234D</v>
      </c>
    </row>
    <row r="1028" spans="1:17" x14ac:dyDescent="0.25">
      <c r="A1028">
        <v>1027</v>
      </c>
      <c r="B1028">
        <v>233.69184000000001</v>
      </c>
      <c r="C1028" s="2">
        <v>1</v>
      </c>
      <c r="D1028">
        <v>239.28365099999999</v>
      </c>
      <c r="E1028" s="5">
        <v>2</v>
      </c>
      <c r="F1028">
        <v>226.302693</v>
      </c>
      <c r="G1028" s="3">
        <v>3</v>
      </c>
      <c r="I1028" s="4" t="s">
        <v>233</v>
      </c>
      <c r="N1028">
        <v>221.29735400000001</v>
      </c>
      <c r="O1028">
        <v>1027</v>
      </c>
      <c r="P1028">
        <v>4</v>
      </c>
      <c r="Q1028" t="str">
        <f t="shared" si="17"/>
        <v>1234D</v>
      </c>
    </row>
    <row r="1029" spans="1:17" x14ac:dyDescent="0.25">
      <c r="A1029">
        <v>1028</v>
      </c>
      <c r="B1029">
        <v>233.69184000000001</v>
      </c>
      <c r="C1029" s="2">
        <v>1</v>
      </c>
      <c r="D1029">
        <v>239.28365099999999</v>
      </c>
      <c r="E1029" s="5">
        <v>2</v>
      </c>
      <c r="F1029">
        <v>226.302693</v>
      </c>
      <c r="G1029" s="3">
        <v>3</v>
      </c>
      <c r="P1029">
        <v>3</v>
      </c>
      <c r="Q1029" t="str">
        <f t="shared" si="17"/>
        <v>123</v>
      </c>
    </row>
    <row r="1030" spans="1:17" x14ac:dyDescent="0.25">
      <c r="A1030">
        <v>1029</v>
      </c>
      <c r="B1030">
        <v>233.52800099999999</v>
      </c>
      <c r="C1030" s="2">
        <v>1</v>
      </c>
      <c r="D1030">
        <v>239.28365099999999</v>
      </c>
      <c r="E1030" s="5">
        <v>2</v>
      </c>
      <c r="F1030">
        <v>226.302693</v>
      </c>
      <c r="G1030" s="3">
        <v>3</v>
      </c>
      <c r="P1030">
        <v>3</v>
      </c>
      <c r="Q1030" t="str">
        <f t="shared" si="17"/>
        <v>123</v>
      </c>
    </row>
    <row r="1031" spans="1:17" x14ac:dyDescent="0.25">
      <c r="A1031">
        <v>1030</v>
      </c>
      <c r="D1031">
        <v>239.28365099999999</v>
      </c>
      <c r="E1031" s="5">
        <v>2</v>
      </c>
      <c r="F1031">
        <v>226.302693</v>
      </c>
      <c r="G1031" s="3">
        <v>3</v>
      </c>
      <c r="P1031">
        <v>2</v>
      </c>
      <c r="Q1031" t="str">
        <f t="shared" si="17"/>
        <v>23</v>
      </c>
    </row>
    <row r="1032" spans="1:17" x14ac:dyDescent="0.25">
      <c r="A1032">
        <v>1031</v>
      </c>
      <c r="D1032">
        <v>239.28365099999999</v>
      </c>
      <c r="E1032" s="5">
        <v>2</v>
      </c>
      <c r="F1032">
        <v>226.04049900000001</v>
      </c>
      <c r="G1032" s="3">
        <v>3</v>
      </c>
      <c r="P1032">
        <v>2</v>
      </c>
      <c r="Q1032" t="str">
        <f t="shared" si="17"/>
        <v>23</v>
      </c>
    </row>
    <row r="1033" spans="1:17" x14ac:dyDescent="0.25">
      <c r="A1033">
        <v>1032</v>
      </c>
      <c r="D1033">
        <v>239.28365099999999</v>
      </c>
      <c r="E1033" s="5">
        <v>2</v>
      </c>
      <c r="F1033">
        <v>226.302693</v>
      </c>
      <c r="G1033" s="3">
        <v>3</v>
      </c>
      <c r="P1033">
        <v>2</v>
      </c>
      <c r="Q1033" t="str">
        <f t="shared" si="17"/>
        <v>23</v>
      </c>
    </row>
    <row r="1034" spans="1:17" x14ac:dyDescent="0.25">
      <c r="A1034">
        <v>1033</v>
      </c>
      <c r="D1034">
        <v>239.28365099999999</v>
      </c>
      <c r="E1034" s="5">
        <v>2</v>
      </c>
      <c r="F1034">
        <v>226.302693</v>
      </c>
      <c r="G1034" s="3">
        <v>3</v>
      </c>
      <c r="P1034">
        <v>2</v>
      </c>
      <c r="Q1034" t="str">
        <f t="shared" si="17"/>
        <v>23</v>
      </c>
    </row>
    <row r="1035" spans="1:17" x14ac:dyDescent="0.25">
      <c r="A1035">
        <v>1034</v>
      </c>
      <c r="D1035">
        <v>239.28365099999999</v>
      </c>
      <c r="E1035" s="5">
        <v>2</v>
      </c>
      <c r="F1035">
        <v>226.302693</v>
      </c>
      <c r="G1035" s="3">
        <v>3</v>
      </c>
      <c r="P1035">
        <v>2</v>
      </c>
      <c r="Q1035" t="str">
        <f t="shared" si="17"/>
        <v>23</v>
      </c>
    </row>
    <row r="1036" spans="1:17" x14ac:dyDescent="0.25">
      <c r="A1036">
        <v>1035</v>
      </c>
      <c r="D1036">
        <v>239.28365099999999</v>
      </c>
      <c r="E1036" s="5">
        <v>2</v>
      </c>
      <c r="F1036">
        <v>226.302693</v>
      </c>
      <c r="G1036" s="3">
        <v>3</v>
      </c>
      <c r="P1036">
        <v>2</v>
      </c>
      <c r="Q1036" t="str">
        <f t="shared" si="17"/>
        <v>23</v>
      </c>
    </row>
    <row r="1037" spans="1:17" x14ac:dyDescent="0.25">
      <c r="A1037">
        <v>1036</v>
      </c>
      <c r="D1037">
        <v>239.28365099999999</v>
      </c>
      <c r="E1037" s="5">
        <v>2</v>
      </c>
      <c r="F1037">
        <v>226.302693</v>
      </c>
      <c r="G1037" s="3">
        <v>3</v>
      </c>
      <c r="P1037">
        <v>2</v>
      </c>
      <c r="Q1037" t="str">
        <f t="shared" si="17"/>
        <v>23</v>
      </c>
    </row>
    <row r="1038" spans="1:17" x14ac:dyDescent="0.25">
      <c r="A1038">
        <v>1037</v>
      </c>
      <c r="D1038">
        <v>239.28365099999999</v>
      </c>
      <c r="E1038" s="5">
        <v>2</v>
      </c>
      <c r="F1038">
        <v>226.302693</v>
      </c>
      <c r="G1038" s="3">
        <v>3</v>
      </c>
      <c r="P1038">
        <v>2</v>
      </c>
      <c r="Q1038" t="str">
        <f t="shared" si="17"/>
        <v>23</v>
      </c>
    </row>
    <row r="1039" spans="1:17" x14ac:dyDescent="0.25">
      <c r="A1039">
        <v>1038</v>
      </c>
      <c r="D1039">
        <v>239.28365099999999</v>
      </c>
      <c r="E1039" s="5">
        <v>2</v>
      </c>
      <c r="F1039">
        <v>226.302693</v>
      </c>
      <c r="G1039" s="3">
        <v>3</v>
      </c>
      <c r="P1039">
        <v>2</v>
      </c>
      <c r="Q1039" t="str">
        <f t="shared" si="17"/>
        <v>23</v>
      </c>
    </row>
    <row r="1040" spans="1:17" x14ac:dyDescent="0.25">
      <c r="A1040">
        <v>1039</v>
      </c>
      <c r="D1040">
        <v>239.28365099999999</v>
      </c>
      <c r="E1040" s="5">
        <v>2</v>
      </c>
      <c r="F1040">
        <v>226.302693</v>
      </c>
      <c r="G1040" s="3">
        <v>3</v>
      </c>
      <c r="P1040">
        <v>2</v>
      </c>
      <c r="Q1040" t="str">
        <f t="shared" si="17"/>
        <v>23</v>
      </c>
    </row>
    <row r="1041" spans="1:17" x14ac:dyDescent="0.25">
      <c r="A1041">
        <v>1040</v>
      </c>
      <c r="D1041">
        <v>239.28365099999999</v>
      </c>
      <c r="E1041" s="5">
        <v>2</v>
      </c>
      <c r="F1041">
        <v>226.302693</v>
      </c>
      <c r="G1041" s="3">
        <v>3</v>
      </c>
      <c r="P1041">
        <v>2</v>
      </c>
      <c r="Q1041" t="str">
        <f t="shared" si="17"/>
        <v>23</v>
      </c>
    </row>
    <row r="1042" spans="1:17" x14ac:dyDescent="0.25">
      <c r="A1042">
        <v>1041</v>
      </c>
      <c r="D1042">
        <v>239.28365099999999</v>
      </c>
      <c r="E1042" s="5">
        <v>2</v>
      </c>
      <c r="F1042">
        <v>226.302693</v>
      </c>
      <c r="G1042" s="3">
        <v>3</v>
      </c>
      <c r="H1042">
        <v>232.86367899999999</v>
      </c>
      <c r="I1042" s="4">
        <v>4</v>
      </c>
      <c r="P1042">
        <v>3</v>
      </c>
      <c r="Q1042" t="str">
        <f t="shared" si="17"/>
        <v>234</v>
      </c>
    </row>
    <row r="1043" spans="1:17" x14ac:dyDescent="0.25">
      <c r="A1043">
        <v>1042</v>
      </c>
      <c r="D1043">
        <v>239.28365099999999</v>
      </c>
      <c r="E1043" s="5">
        <v>2</v>
      </c>
      <c r="F1043">
        <v>226.302693</v>
      </c>
      <c r="G1043" s="3">
        <v>3</v>
      </c>
      <c r="H1043">
        <v>232.84312199999999</v>
      </c>
      <c r="I1043" s="4">
        <v>4</v>
      </c>
      <c r="P1043">
        <v>3</v>
      </c>
      <c r="Q1043" t="str">
        <f t="shared" si="17"/>
        <v>234</v>
      </c>
    </row>
    <row r="1044" spans="1:17" x14ac:dyDescent="0.25">
      <c r="A1044">
        <v>1043</v>
      </c>
      <c r="B1044">
        <v>247.29822100000001</v>
      </c>
      <c r="C1044" s="2">
        <v>1</v>
      </c>
      <c r="D1044">
        <v>239.28365099999999</v>
      </c>
      <c r="E1044" s="5">
        <v>2</v>
      </c>
      <c r="F1044">
        <v>226.302693</v>
      </c>
      <c r="G1044" s="3">
        <v>3</v>
      </c>
      <c r="H1044">
        <v>232.84312199999999</v>
      </c>
      <c r="I1044" s="4">
        <v>4</v>
      </c>
      <c r="P1044">
        <v>4</v>
      </c>
      <c r="Q1044" t="str">
        <f t="shared" si="17"/>
        <v>1234</v>
      </c>
    </row>
    <row r="1045" spans="1:17" x14ac:dyDescent="0.25">
      <c r="A1045">
        <v>1044</v>
      </c>
      <c r="B1045">
        <v>247.52161699999999</v>
      </c>
      <c r="C1045" s="2">
        <v>1</v>
      </c>
      <c r="D1045">
        <v>239.28365099999999</v>
      </c>
      <c r="E1045" s="5">
        <v>2</v>
      </c>
      <c r="F1045">
        <v>226.302693</v>
      </c>
      <c r="G1045" s="3">
        <v>3</v>
      </c>
      <c r="H1045">
        <v>232.84312199999999</v>
      </c>
      <c r="I1045" s="4">
        <v>4</v>
      </c>
      <c r="P1045">
        <v>4</v>
      </c>
      <c r="Q1045" t="str">
        <f t="shared" si="17"/>
        <v>1234</v>
      </c>
    </row>
    <row r="1046" spans="1:17" x14ac:dyDescent="0.25">
      <c r="A1046">
        <v>1045</v>
      </c>
      <c r="B1046">
        <v>247.52161699999999</v>
      </c>
      <c r="C1046" s="2">
        <v>1</v>
      </c>
      <c r="D1046">
        <v>239.28365099999999</v>
      </c>
      <c r="E1046" s="5">
        <v>2</v>
      </c>
      <c r="F1046">
        <v>226.302693</v>
      </c>
      <c r="G1046" s="3">
        <v>3</v>
      </c>
      <c r="H1046">
        <v>232.84312199999999</v>
      </c>
      <c r="I1046" s="4">
        <v>4</v>
      </c>
      <c r="P1046">
        <v>4</v>
      </c>
      <c r="Q1046" t="str">
        <f t="shared" si="17"/>
        <v>1234</v>
      </c>
    </row>
    <row r="1047" spans="1:17" x14ac:dyDescent="0.25">
      <c r="A1047">
        <v>1046</v>
      </c>
      <c r="B1047">
        <v>247.52161699999999</v>
      </c>
      <c r="C1047" s="2">
        <v>1</v>
      </c>
      <c r="D1047">
        <v>239.28365099999999</v>
      </c>
      <c r="E1047" s="5">
        <v>2</v>
      </c>
      <c r="F1047">
        <v>226.302693</v>
      </c>
      <c r="G1047" s="3">
        <v>3</v>
      </c>
      <c r="H1047">
        <v>232.84312199999999</v>
      </c>
      <c r="I1047" s="4">
        <v>4</v>
      </c>
      <c r="P1047">
        <v>4</v>
      </c>
      <c r="Q1047" t="str">
        <f t="shared" si="17"/>
        <v>1234</v>
      </c>
    </row>
    <row r="1048" spans="1:17" x14ac:dyDescent="0.25">
      <c r="A1048">
        <v>1047</v>
      </c>
      <c r="B1048">
        <v>247.52161699999999</v>
      </c>
      <c r="C1048" s="2">
        <v>1</v>
      </c>
      <c r="D1048">
        <v>239.28365099999999</v>
      </c>
      <c r="E1048" s="5">
        <v>2</v>
      </c>
      <c r="F1048">
        <v>226.302693</v>
      </c>
      <c r="G1048" s="3">
        <v>3</v>
      </c>
      <c r="H1048">
        <v>232.84312199999999</v>
      </c>
      <c r="I1048" s="4">
        <v>4</v>
      </c>
      <c r="P1048">
        <v>4</v>
      </c>
      <c r="Q1048" t="str">
        <f t="shared" si="17"/>
        <v>1234</v>
      </c>
    </row>
    <row r="1049" spans="1:17" x14ac:dyDescent="0.25">
      <c r="A1049">
        <v>1048</v>
      </c>
      <c r="B1049">
        <v>247.52161699999999</v>
      </c>
      <c r="C1049" s="2">
        <v>1</v>
      </c>
      <c r="D1049">
        <v>239.16808800000001</v>
      </c>
      <c r="E1049" s="5">
        <v>2</v>
      </c>
      <c r="F1049">
        <v>226.302693</v>
      </c>
      <c r="G1049" s="3">
        <v>3</v>
      </c>
      <c r="H1049">
        <v>232.84312199999999</v>
      </c>
      <c r="I1049" s="4">
        <v>4</v>
      </c>
      <c r="P1049">
        <v>4</v>
      </c>
      <c r="Q1049" t="str">
        <f t="shared" si="17"/>
        <v>1234</v>
      </c>
    </row>
    <row r="1050" spans="1:17" x14ac:dyDescent="0.25">
      <c r="A1050">
        <v>1049</v>
      </c>
      <c r="B1050">
        <v>247.52161699999999</v>
      </c>
      <c r="C1050" s="2">
        <v>1</v>
      </c>
      <c r="F1050">
        <v>226.04049900000001</v>
      </c>
      <c r="G1050" s="3">
        <v>3</v>
      </c>
      <c r="H1050">
        <v>232.84312199999999</v>
      </c>
      <c r="I1050" s="4">
        <v>4</v>
      </c>
      <c r="P1050">
        <v>3</v>
      </c>
      <c r="Q1050" t="str">
        <f t="shared" si="17"/>
        <v>134</v>
      </c>
    </row>
    <row r="1051" spans="1:17" x14ac:dyDescent="0.25">
      <c r="A1051">
        <v>1050</v>
      </c>
      <c r="B1051">
        <v>247.52161699999999</v>
      </c>
      <c r="C1051" s="2">
        <v>1</v>
      </c>
      <c r="H1051">
        <v>232.84312199999999</v>
      </c>
      <c r="I1051" s="4">
        <v>4</v>
      </c>
      <c r="P1051">
        <v>2</v>
      </c>
      <c r="Q1051" t="str">
        <f t="shared" si="17"/>
        <v>14</v>
      </c>
    </row>
    <row r="1052" spans="1:17" x14ac:dyDescent="0.25">
      <c r="A1052">
        <v>1051</v>
      </c>
      <c r="B1052">
        <v>247.52161699999999</v>
      </c>
      <c r="C1052" s="2">
        <v>1</v>
      </c>
      <c r="H1052">
        <v>232.84312199999999</v>
      </c>
      <c r="I1052" s="4">
        <v>4</v>
      </c>
      <c r="P1052">
        <v>2</v>
      </c>
      <c r="Q1052" t="str">
        <f t="shared" si="17"/>
        <v>14</v>
      </c>
    </row>
    <row r="1053" spans="1:17" x14ac:dyDescent="0.25">
      <c r="A1053">
        <v>1052</v>
      </c>
      <c r="B1053">
        <v>247.52161699999999</v>
      </c>
      <c r="C1053" s="2">
        <v>1</v>
      </c>
      <c r="H1053">
        <v>232.84312199999999</v>
      </c>
      <c r="I1053" s="4">
        <v>4</v>
      </c>
      <c r="P1053">
        <v>2</v>
      </c>
      <c r="Q1053" t="str">
        <f t="shared" si="17"/>
        <v>14</v>
      </c>
    </row>
    <row r="1054" spans="1:17" x14ac:dyDescent="0.25">
      <c r="A1054">
        <v>1053</v>
      </c>
      <c r="B1054">
        <v>247.52161699999999</v>
      </c>
      <c r="C1054" s="2">
        <v>1</v>
      </c>
      <c r="H1054">
        <v>232.84312199999999</v>
      </c>
      <c r="I1054" s="4">
        <v>4</v>
      </c>
      <c r="P1054">
        <v>2</v>
      </c>
      <c r="Q1054" t="str">
        <f t="shared" si="17"/>
        <v>14</v>
      </c>
    </row>
    <row r="1055" spans="1:17" x14ac:dyDescent="0.25">
      <c r="A1055">
        <v>1054</v>
      </c>
      <c r="B1055">
        <v>247.52161699999999</v>
      </c>
      <c r="C1055" s="2">
        <v>1</v>
      </c>
      <c r="H1055">
        <v>232.84312199999999</v>
      </c>
      <c r="I1055" s="4">
        <v>4</v>
      </c>
      <c r="P1055">
        <v>2</v>
      </c>
      <c r="Q1055" t="str">
        <f t="shared" si="17"/>
        <v>14</v>
      </c>
    </row>
    <row r="1056" spans="1:17" x14ac:dyDescent="0.25">
      <c r="A1056">
        <v>1055</v>
      </c>
      <c r="B1056">
        <v>247.52161699999999</v>
      </c>
      <c r="C1056" s="2">
        <v>1</v>
      </c>
      <c r="H1056">
        <v>232.84312199999999</v>
      </c>
      <c r="I1056" s="4">
        <v>4</v>
      </c>
      <c r="P1056">
        <v>2</v>
      </c>
      <c r="Q1056" t="str">
        <f t="shared" si="17"/>
        <v>14</v>
      </c>
    </row>
    <row r="1057" spans="1:17" x14ac:dyDescent="0.25">
      <c r="A1057">
        <v>1056</v>
      </c>
      <c r="B1057">
        <v>247.52161699999999</v>
      </c>
      <c r="C1057" s="2">
        <v>1</v>
      </c>
      <c r="H1057">
        <v>232.84312199999999</v>
      </c>
      <c r="I1057" s="4">
        <v>4</v>
      </c>
      <c r="P1057">
        <v>2</v>
      </c>
      <c r="Q1057" t="str">
        <f t="shared" si="17"/>
        <v>14</v>
      </c>
    </row>
    <row r="1058" spans="1:17" x14ac:dyDescent="0.25">
      <c r="A1058">
        <v>1057</v>
      </c>
      <c r="B1058">
        <v>247.52161699999999</v>
      </c>
      <c r="C1058" s="2">
        <v>1</v>
      </c>
      <c r="H1058">
        <v>232.84312199999999</v>
      </c>
      <c r="I1058" s="4">
        <v>4</v>
      </c>
      <c r="P1058">
        <v>2</v>
      </c>
      <c r="Q1058" t="str">
        <f t="shared" si="17"/>
        <v>14</v>
      </c>
    </row>
    <row r="1059" spans="1:17" x14ac:dyDescent="0.25">
      <c r="A1059">
        <v>1058</v>
      </c>
      <c r="B1059">
        <v>247.52161699999999</v>
      </c>
      <c r="C1059" s="2">
        <v>1</v>
      </c>
      <c r="H1059">
        <v>232.84312199999999</v>
      </c>
      <c r="I1059" s="4">
        <v>4</v>
      </c>
      <c r="P1059">
        <v>2</v>
      </c>
      <c r="Q1059" t="str">
        <f t="shared" si="17"/>
        <v>14</v>
      </c>
    </row>
    <row r="1060" spans="1:17" x14ac:dyDescent="0.25">
      <c r="A1060">
        <v>1059</v>
      </c>
      <c r="B1060">
        <v>247.52161699999999</v>
      </c>
      <c r="C1060" s="2">
        <v>1</v>
      </c>
      <c r="H1060">
        <v>232.84312199999999</v>
      </c>
      <c r="I1060" s="4">
        <v>4</v>
      </c>
      <c r="P1060">
        <v>2</v>
      </c>
      <c r="Q1060" t="str">
        <f t="shared" si="17"/>
        <v>14</v>
      </c>
    </row>
    <row r="1061" spans="1:17" x14ac:dyDescent="0.25">
      <c r="A1061">
        <v>1060</v>
      </c>
      <c r="B1061">
        <v>247.52161699999999</v>
      </c>
      <c r="C1061" s="2">
        <v>1</v>
      </c>
      <c r="H1061">
        <v>232.84312199999999</v>
      </c>
      <c r="I1061" s="4">
        <v>4</v>
      </c>
      <c r="P1061">
        <v>2</v>
      </c>
      <c r="Q1061" t="str">
        <f t="shared" si="17"/>
        <v>14</v>
      </c>
    </row>
    <row r="1062" spans="1:17" x14ac:dyDescent="0.25">
      <c r="A1062">
        <v>1061</v>
      </c>
      <c r="B1062">
        <v>247.52161699999999</v>
      </c>
      <c r="C1062" s="2">
        <v>1</v>
      </c>
      <c r="F1062">
        <v>237.91116299999999</v>
      </c>
      <c r="G1062" s="3">
        <v>3</v>
      </c>
      <c r="H1062">
        <v>232.84312199999999</v>
      </c>
      <c r="I1062" s="4">
        <v>4</v>
      </c>
      <c r="P1062">
        <v>3</v>
      </c>
      <c r="Q1062" t="str">
        <f t="shared" si="17"/>
        <v>134</v>
      </c>
    </row>
    <row r="1063" spans="1:17" x14ac:dyDescent="0.25">
      <c r="A1063">
        <v>1062</v>
      </c>
      <c r="B1063">
        <v>247.52161699999999</v>
      </c>
      <c r="C1063" s="2">
        <v>1</v>
      </c>
      <c r="F1063">
        <v>238.08541</v>
      </c>
      <c r="G1063" s="3">
        <v>3</v>
      </c>
      <c r="H1063">
        <v>232.84312199999999</v>
      </c>
      <c r="I1063" s="4">
        <v>4</v>
      </c>
      <c r="P1063">
        <v>3</v>
      </c>
      <c r="Q1063" t="str">
        <f t="shared" si="17"/>
        <v>134</v>
      </c>
    </row>
    <row r="1064" spans="1:17" x14ac:dyDescent="0.25">
      <c r="A1064">
        <v>1063</v>
      </c>
      <c r="B1064">
        <v>247.52161699999999</v>
      </c>
      <c r="C1064" s="2">
        <v>1</v>
      </c>
      <c r="F1064">
        <v>238.08541</v>
      </c>
      <c r="G1064" s="3">
        <v>3</v>
      </c>
      <c r="H1064">
        <v>232.84312199999999</v>
      </c>
      <c r="I1064" s="4">
        <v>4</v>
      </c>
      <c r="P1064">
        <v>3</v>
      </c>
      <c r="Q1064" t="str">
        <f t="shared" si="17"/>
        <v>134</v>
      </c>
    </row>
    <row r="1065" spans="1:17" x14ac:dyDescent="0.25">
      <c r="A1065">
        <v>1064</v>
      </c>
      <c r="B1065">
        <v>247.52161699999999</v>
      </c>
      <c r="C1065" s="2">
        <v>1</v>
      </c>
      <c r="F1065">
        <v>238.08541</v>
      </c>
      <c r="G1065" s="3">
        <v>3</v>
      </c>
      <c r="H1065">
        <v>232.84312199999999</v>
      </c>
      <c r="I1065" s="4">
        <v>4</v>
      </c>
      <c r="P1065">
        <v>3</v>
      </c>
      <c r="Q1065" t="str">
        <f t="shared" si="17"/>
        <v>134</v>
      </c>
    </row>
    <row r="1066" spans="1:17" x14ac:dyDescent="0.25">
      <c r="A1066">
        <v>1065</v>
      </c>
      <c r="B1066">
        <v>247.52161699999999</v>
      </c>
      <c r="C1066" s="2">
        <v>1</v>
      </c>
      <c r="F1066">
        <v>238.08541</v>
      </c>
      <c r="G1066" s="3">
        <v>3</v>
      </c>
      <c r="H1066">
        <v>232.84312199999999</v>
      </c>
      <c r="I1066" s="4">
        <v>4</v>
      </c>
      <c r="P1066">
        <v>3</v>
      </c>
      <c r="Q1066" t="str">
        <f t="shared" si="17"/>
        <v>134</v>
      </c>
    </row>
    <row r="1067" spans="1:17" x14ac:dyDescent="0.25">
      <c r="A1067">
        <v>1066</v>
      </c>
      <c r="B1067">
        <v>247.52161699999999</v>
      </c>
      <c r="C1067" s="2">
        <v>1</v>
      </c>
      <c r="D1067">
        <v>253.888419</v>
      </c>
      <c r="E1067" s="5">
        <v>2</v>
      </c>
      <c r="F1067">
        <v>238.08541</v>
      </c>
      <c r="G1067" s="3">
        <v>3</v>
      </c>
      <c r="H1067">
        <v>232.84312199999999</v>
      </c>
      <c r="I1067" s="4">
        <v>4</v>
      </c>
      <c r="P1067">
        <v>4</v>
      </c>
      <c r="Q1067" t="str">
        <f t="shared" si="17"/>
        <v>1234</v>
      </c>
    </row>
    <row r="1068" spans="1:17" x14ac:dyDescent="0.25">
      <c r="A1068">
        <v>1067</v>
      </c>
      <c r="B1068">
        <v>247.52161699999999</v>
      </c>
      <c r="C1068" s="2">
        <v>1</v>
      </c>
      <c r="D1068">
        <v>254.06200000000001</v>
      </c>
      <c r="E1068" s="5">
        <v>2</v>
      </c>
      <c r="F1068">
        <v>238.08541</v>
      </c>
      <c r="G1068" s="3">
        <v>3</v>
      </c>
      <c r="H1068">
        <v>232.84312199999999</v>
      </c>
      <c r="I1068" s="4">
        <v>4</v>
      </c>
      <c r="P1068">
        <v>4</v>
      </c>
      <c r="Q1068" t="str">
        <f t="shared" si="17"/>
        <v>1234</v>
      </c>
    </row>
    <row r="1069" spans="1:17" x14ac:dyDescent="0.25">
      <c r="A1069">
        <v>1068</v>
      </c>
      <c r="B1069">
        <v>247.52161699999999</v>
      </c>
      <c r="C1069" s="2">
        <v>1</v>
      </c>
      <c r="D1069">
        <v>254.06200000000001</v>
      </c>
      <c r="E1069" s="5">
        <v>2</v>
      </c>
      <c r="F1069">
        <v>238.08541</v>
      </c>
      <c r="G1069" s="3">
        <v>3</v>
      </c>
      <c r="H1069">
        <v>232.84312199999999</v>
      </c>
      <c r="I1069" s="4">
        <v>4</v>
      </c>
      <c r="P1069">
        <v>4</v>
      </c>
      <c r="Q1069" t="str">
        <f t="shared" si="17"/>
        <v>1234</v>
      </c>
    </row>
    <row r="1070" spans="1:17" x14ac:dyDescent="0.25">
      <c r="A1070">
        <v>1069</v>
      </c>
      <c r="B1070">
        <v>247.52161699999999</v>
      </c>
      <c r="C1070" s="2">
        <v>1</v>
      </c>
      <c r="D1070">
        <v>254.06200000000001</v>
      </c>
      <c r="E1070" s="5">
        <v>2</v>
      </c>
      <c r="F1070">
        <v>238.08541</v>
      </c>
      <c r="G1070" s="3">
        <v>3</v>
      </c>
      <c r="H1070">
        <v>232.84312199999999</v>
      </c>
      <c r="I1070" s="4">
        <v>4</v>
      </c>
      <c r="P1070">
        <v>4</v>
      </c>
      <c r="Q1070" t="str">
        <f t="shared" si="17"/>
        <v>1234</v>
      </c>
    </row>
    <row r="1071" spans="1:17" x14ac:dyDescent="0.25">
      <c r="A1071">
        <v>1070</v>
      </c>
      <c r="B1071">
        <v>247.52161699999999</v>
      </c>
      <c r="C1071" s="2">
        <v>1</v>
      </c>
      <c r="D1071">
        <v>254.06200000000001</v>
      </c>
      <c r="E1071" s="5">
        <v>2</v>
      </c>
      <c r="F1071">
        <v>238.08541</v>
      </c>
      <c r="G1071" s="3">
        <v>3</v>
      </c>
      <c r="H1071">
        <v>232.86367899999999</v>
      </c>
      <c r="I1071" s="4">
        <v>4</v>
      </c>
      <c r="P1071">
        <v>4</v>
      </c>
      <c r="Q1071" t="str">
        <f t="shared" si="17"/>
        <v>1234</v>
      </c>
    </row>
    <row r="1072" spans="1:17" x14ac:dyDescent="0.25">
      <c r="A1072">
        <v>1071</v>
      </c>
      <c r="B1072">
        <v>247.52161699999999</v>
      </c>
      <c r="C1072" s="2">
        <v>1</v>
      </c>
      <c r="D1072">
        <v>254.06200000000001</v>
      </c>
      <c r="E1072" s="5">
        <v>2</v>
      </c>
      <c r="F1072">
        <v>238.08541</v>
      </c>
      <c r="G1072" s="3">
        <v>3</v>
      </c>
      <c r="P1072">
        <v>3</v>
      </c>
      <c r="Q1072" t="str">
        <f t="shared" si="17"/>
        <v>123</v>
      </c>
    </row>
    <row r="1073" spans="1:17" x14ac:dyDescent="0.25">
      <c r="A1073">
        <v>1072</v>
      </c>
      <c r="B1073">
        <v>247.52161699999999</v>
      </c>
      <c r="C1073" s="2">
        <v>1</v>
      </c>
      <c r="D1073">
        <v>254.06200000000001</v>
      </c>
      <c r="E1073" s="5">
        <v>2</v>
      </c>
      <c r="F1073">
        <v>238.08541</v>
      </c>
      <c r="G1073" s="3">
        <v>3</v>
      </c>
      <c r="P1073">
        <v>3</v>
      </c>
      <c r="Q1073" t="str">
        <f t="shared" si="17"/>
        <v>123</v>
      </c>
    </row>
    <row r="1074" spans="1:17" x14ac:dyDescent="0.25">
      <c r="A1074">
        <v>1073</v>
      </c>
      <c r="B1074">
        <v>247.52161699999999</v>
      </c>
      <c r="C1074" s="2">
        <v>1</v>
      </c>
      <c r="D1074">
        <v>254.06200000000001</v>
      </c>
      <c r="E1074" s="5">
        <v>2</v>
      </c>
      <c r="F1074">
        <v>238.08541</v>
      </c>
      <c r="G1074" s="3">
        <v>3</v>
      </c>
      <c r="P1074">
        <v>3</v>
      </c>
      <c r="Q1074" t="str">
        <f t="shared" si="17"/>
        <v>123</v>
      </c>
    </row>
    <row r="1075" spans="1:17" x14ac:dyDescent="0.25">
      <c r="A1075">
        <v>1074</v>
      </c>
      <c r="B1075">
        <v>247.29822100000001</v>
      </c>
      <c r="C1075" s="2">
        <v>1</v>
      </c>
      <c r="D1075">
        <v>254.06200000000001</v>
      </c>
      <c r="E1075" s="5">
        <v>2</v>
      </c>
      <c r="F1075">
        <v>238.08541</v>
      </c>
      <c r="G1075" s="3">
        <v>3</v>
      </c>
      <c r="P1075">
        <v>3</v>
      </c>
      <c r="Q1075" t="str">
        <f t="shared" si="17"/>
        <v>123</v>
      </c>
    </row>
    <row r="1076" spans="1:17" x14ac:dyDescent="0.25">
      <c r="A1076">
        <v>1075</v>
      </c>
      <c r="B1076">
        <v>247.29822100000001</v>
      </c>
      <c r="C1076" s="2">
        <v>1</v>
      </c>
      <c r="D1076">
        <v>254.06200000000001</v>
      </c>
      <c r="E1076" s="5">
        <v>2</v>
      </c>
      <c r="F1076">
        <v>237.91116299999999</v>
      </c>
      <c r="G1076" s="3">
        <v>3</v>
      </c>
      <c r="P1076">
        <v>3</v>
      </c>
      <c r="Q1076" t="str">
        <f t="shared" si="17"/>
        <v>123</v>
      </c>
    </row>
    <row r="1077" spans="1:17" x14ac:dyDescent="0.25">
      <c r="A1077">
        <v>1076</v>
      </c>
      <c r="D1077">
        <v>253.86739699999998</v>
      </c>
      <c r="E1077" s="5">
        <v>2</v>
      </c>
      <c r="F1077">
        <v>237.91116299999999</v>
      </c>
      <c r="G1077" s="3">
        <v>3</v>
      </c>
      <c r="P1077">
        <v>2</v>
      </c>
      <c r="Q1077" t="str">
        <f t="shared" si="17"/>
        <v>23</v>
      </c>
    </row>
    <row r="1078" spans="1:17" x14ac:dyDescent="0.25">
      <c r="A1078">
        <v>1077</v>
      </c>
      <c r="D1078">
        <v>253.888419</v>
      </c>
      <c r="E1078" s="5">
        <v>2</v>
      </c>
      <c r="F1078">
        <v>237.91116299999999</v>
      </c>
      <c r="G1078" s="3">
        <v>3</v>
      </c>
      <c r="J1078">
        <v>235.82787999999999</v>
      </c>
      <c r="K1078" t="s">
        <v>22</v>
      </c>
      <c r="Q1078" t="str">
        <f t="shared" si="17"/>
        <v>23</v>
      </c>
    </row>
    <row r="1079" spans="1:17" x14ac:dyDescent="0.25">
      <c r="A1079">
        <v>1078</v>
      </c>
      <c r="Q1079" t="str">
        <f t="shared" si="17"/>
        <v/>
      </c>
    </row>
    <row r="1080" spans="1:17" x14ac:dyDescent="0.25">
      <c r="A1080">
        <v>1079</v>
      </c>
      <c r="J1080">
        <v>38.528645000000012</v>
      </c>
      <c r="K1080" t="s">
        <v>22</v>
      </c>
      <c r="Q1080" t="str">
        <f t="shared" si="17"/>
        <v/>
      </c>
    </row>
    <row r="1081" spans="1:17" x14ac:dyDescent="0.25">
      <c r="A1081">
        <v>1080</v>
      </c>
      <c r="B1081">
        <v>40.556168000000014</v>
      </c>
      <c r="C1081" s="2">
        <v>1</v>
      </c>
      <c r="P1081">
        <v>1</v>
      </c>
      <c r="Q1081" t="str">
        <f t="shared" si="17"/>
        <v>1</v>
      </c>
    </row>
    <row r="1082" spans="1:17" x14ac:dyDescent="0.25">
      <c r="A1082">
        <v>1081</v>
      </c>
      <c r="B1082">
        <v>40.613842000000012</v>
      </c>
      <c r="C1082" s="2">
        <v>1</v>
      </c>
      <c r="P1082">
        <v>1</v>
      </c>
      <c r="Q1082" t="str">
        <f t="shared" si="17"/>
        <v>1</v>
      </c>
    </row>
    <row r="1083" spans="1:17" x14ac:dyDescent="0.25">
      <c r="A1083">
        <v>1082</v>
      </c>
      <c r="B1083">
        <v>40.613842000000012</v>
      </c>
      <c r="C1083" s="2">
        <v>1</v>
      </c>
      <c r="P1083">
        <v>1</v>
      </c>
      <c r="Q1083" t="str">
        <f t="shared" si="17"/>
        <v>1</v>
      </c>
    </row>
    <row r="1084" spans="1:17" x14ac:dyDescent="0.25">
      <c r="A1084">
        <v>1083</v>
      </c>
      <c r="B1084">
        <v>40.613842000000012</v>
      </c>
      <c r="C1084" s="2">
        <v>1</v>
      </c>
      <c r="P1084">
        <v>1</v>
      </c>
      <c r="Q1084" t="str">
        <f t="shared" si="17"/>
        <v>1</v>
      </c>
    </row>
    <row r="1085" spans="1:17" x14ac:dyDescent="0.25">
      <c r="A1085">
        <v>1084</v>
      </c>
      <c r="B1085">
        <v>40.613842000000012</v>
      </c>
      <c r="C1085" s="2">
        <v>1</v>
      </c>
      <c r="H1085">
        <v>29.748957000000011</v>
      </c>
      <c r="I1085" s="4">
        <v>4</v>
      </c>
      <c r="P1085">
        <v>2</v>
      </c>
      <c r="Q1085" t="str">
        <f t="shared" si="17"/>
        <v>14</v>
      </c>
    </row>
    <row r="1086" spans="1:17" x14ac:dyDescent="0.25">
      <c r="A1086">
        <v>1085</v>
      </c>
      <c r="B1086">
        <v>40.613842000000012</v>
      </c>
      <c r="C1086" s="2">
        <v>1</v>
      </c>
      <c r="H1086">
        <v>29.825087000000011</v>
      </c>
      <c r="I1086" s="4">
        <v>4</v>
      </c>
      <c r="P1086">
        <v>2</v>
      </c>
      <c r="Q1086" t="str">
        <f t="shared" si="17"/>
        <v>14</v>
      </c>
    </row>
    <row r="1087" spans="1:17" x14ac:dyDescent="0.25">
      <c r="A1087">
        <v>1086</v>
      </c>
      <c r="B1087">
        <v>40.613842000000012</v>
      </c>
      <c r="C1087" s="2">
        <v>1</v>
      </c>
      <c r="H1087">
        <v>29.825087000000011</v>
      </c>
      <c r="I1087" s="4">
        <v>4</v>
      </c>
      <c r="P1087">
        <v>2</v>
      </c>
      <c r="Q1087" t="str">
        <f t="shared" si="17"/>
        <v>14</v>
      </c>
    </row>
    <row r="1088" spans="1:17" x14ac:dyDescent="0.25">
      <c r="A1088">
        <v>1087</v>
      </c>
      <c r="B1088">
        <v>40.613842000000012</v>
      </c>
      <c r="C1088" s="2">
        <v>1</v>
      </c>
      <c r="H1088">
        <v>29.825087000000011</v>
      </c>
      <c r="I1088" s="4">
        <v>4</v>
      </c>
      <c r="P1088">
        <v>2</v>
      </c>
      <c r="Q1088" t="str">
        <f t="shared" si="17"/>
        <v>14</v>
      </c>
    </row>
    <row r="1089" spans="1:17" x14ac:dyDescent="0.25">
      <c r="A1089">
        <v>1088</v>
      </c>
      <c r="B1089">
        <v>40.613842000000012</v>
      </c>
      <c r="C1089" s="2">
        <v>1</v>
      </c>
      <c r="H1089">
        <v>29.825087000000011</v>
      </c>
      <c r="I1089" s="4">
        <v>4</v>
      </c>
      <c r="P1089">
        <v>2</v>
      </c>
      <c r="Q1089" t="str">
        <f t="shared" si="17"/>
        <v>14</v>
      </c>
    </row>
    <row r="1090" spans="1:17" x14ac:dyDescent="0.25">
      <c r="A1090">
        <v>1089</v>
      </c>
      <c r="B1090">
        <v>40.613842000000012</v>
      </c>
      <c r="C1090" s="2">
        <v>1</v>
      </c>
      <c r="H1090">
        <v>29.825087000000011</v>
      </c>
      <c r="I1090" s="4">
        <v>4</v>
      </c>
      <c r="P1090">
        <v>2</v>
      </c>
      <c r="Q1090" t="str">
        <f t="shared" ref="Q1090:Q1153" si="18">CONCATENATE(C1090,E1090,G1090,I1090)</f>
        <v>14</v>
      </c>
    </row>
    <row r="1091" spans="1:17" x14ac:dyDescent="0.25">
      <c r="A1091">
        <v>1090</v>
      </c>
      <c r="B1091">
        <v>40.613842000000012</v>
      </c>
      <c r="C1091" s="2">
        <v>1</v>
      </c>
      <c r="H1091">
        <v>29.825087000000011</v>
      </c>
      <c r="I1091" s="4">
        <v>4</v>
      </c>
      <c r="P1091">
        <v>2</v>
      </c>
      <c r="Q1091" t="str">
        <f t="shared" si="18"/>
        <v>14</v>
      </c>
    </row>
    <row r="1092" spans="1:17" x14ac:dyDescent="0.25">
      <c r="A1092">
        <v>1091</v>
      </c>
      <c r="B1092">
        <v>40.613842000000012</v>
      </c>
      <c r="C1092" s="2">
        <v>1</v>
      </c>
      <c r="H1092">
        <v>29.825087000000011</v>
      </c>
      <c r="I1092" s="4">
        <v>4</v>
      </c>
      <c r="P1092">
        <v>2</v>
      </c>
      <c r="Q1092" t="str">
        <f t="shared" si="18"/>
        <v>14</v>
      </c>
    </row>
    <row r="1093" spans="1:17" x14ac:dyDescent="0.25">
      <c r="A1093">
        <v>1092</v>
      </c>
      <c r="B1093">
        <v>40.613842000000012</v>
      </c>
      <c r="C1093" s="2">
        <v>1</v>
      </c>
      <c r="H1093">
        <v>29.825087000000011</v>
      </c>
      <c r="I1093" s="4">
        <v>4</v>
      </c>
      <c r="P1093">
        <v>2</v>
      </c>
      <c r="Q1093" t="str">
        <f t="shared" si="18"/>
        <v>14</v>
      </c>
    </row>
    <row r="1094" spans="1:17" x14ac:dyDescent="0.25">
      <c r="A1094">
        <v>1093</v>
      </c>
      <c r="B1094">
        <v>40.613842000000012</v>
      </c>
      <c r="C1094" s="2">
        <v>1</v>
      </c>
      <c r="H1094">
        <v>29.825087000000011</v>
      </c>
      <c r="I1094" s="4">
        <v>4</v>
      </c>
      <c r="P1094">
        <v>2</v>
      </c>
      <c r="Q1094" t="str">
        <f t="shared" si="18"/>
        <v>14</v>
      </c>
    </row>
    <row r="1095" spans="1:17" x14ac:dyDescent="0.25">
      <c r="A1095">
        <v>1094</v>
      </c>
      <c r="B1095">
        <v>40.613842000000012</v>
      </c>
      <c r="C1095" s="2">
        <v>1</v>
      </c>
      <c r="H1095">
        <v>29.825087000000011</v>
      </c>
      <c r="I1095" s="4">
        <v>4</v>
      </c>
      <c r="P1095">
        <v>2</v>
      </c>
      <c r="Q1095" t="str">
        <f t="shared" si="18"/>
        <v>14</v>
      </c>
    </row>
    <row r="1096" spans="1:17" x14ac:dyDescent="0.25">
      <c r="A1096">
        <v>1095</v>
      </c>
      <c r="B1096">
        <v>40.613842000000012</v>
      </c>
      <c r="C1096" s="2">
        <v>1</v>
      </c>
      <c r="H1096">
        <v>29.825087000000011</v>
      </c>
      <c r="I1096" s="4">
        <v>4</v>
      </c>
      <c r="P1096">
        <v>2</v>
      </c>
      <c r="Q1096" t="str">
        <f t="shared" si="18"/>
        <v>14</v>
      </c>
    </row>
    <row r="1097" spans="1:17" x14ac:dyDescent="0.25">
      <c r="A1097">
        <v>1096</v>
      </c>
      <c r="B1097">
        <v>40.613842000000012</v>
      </c>
      <c r="C1097" s="2">
        <v>1</v>
      </c>
      <c r="H1097">
        <v>29.825087000000011</v>
      </c>
      <c r="I1097" s="4">
        <v>4</v>
      </c>
      <c r="P1097">
        <v>2</v>
      </c>
      <c r="Q1097" t="str">
        <f t="shared" si="18"/>
        <v>14</v>
      </c>
    </row>
    <row r="1098" spans="1:17" x14ac:dyDescent="0.25">
      <c r="A1098">
        <v>1097</v>
      </c>
      <c r="B1098">
        <v>40.613842000000012</v>
      </c>
      <c r="C1098" s="2">
        <v>1</v>
      </c>
      <c r="H1098">
        <v>29.825087000000011</v>
      </c>
      <c r="I1098" s="4">
        <v>4</v>
      </c>
      <c r="P1098">
        <v>2</v>
      </c>
      <c r="Q1098" t="str">
        <f t="shared" si="18"/>
        <v>14</v>
      </c>
    </row>
    <row r="1099" spans="1:17" x14ac:dyDescent="0.25">
      <c r="A1099">
        <v>1098</v>
      </c>
      <c r="B1099">
        <v>40.613842000000012</v>
      </c>
      <c r="C1099" s="2">
        <v>1</v>
      </c>
      <c r="H1099">
        <v>29.825087000000011</v>
      </c>
      <c r="I1099" s="4">
        <v>4</v>
      </c>
      <c r="P1099">
        <v>2</v>
      </c>
      <c r="Q1099" t="str">
        <f t="shared" si="18"/>
        <v>14</v>
      </c>
    </row>
    <row r="1100" spans="1:17" x14ac:dyDescent="0.25">
      <c r="A1100">
        <v>1099</v>
      </c>
      <c r="B1100">
        <v>40.613842000000012</v>
      </c>
      <c r="C1100" s="2">
        <v>1</v>
      </c>
      <c r="H1100">
        <v>29.825087000000011</v>
      </c>
      <c r="I1100" s="4">
        <v>4</v>
      </c>
      <c r="P1100">
        <v>2</v>
      </c>
      <c r="Q1100" t="str">
        <f t="shared" si="18"/>
        <v>14</v>
      </c>
    </row>
    <row r="1101" spans="1:17" x14ac:dyDescent="0.25">
      <c r="A1101">
        <v>1100</v>
      </c>
      <c r="B1101">
        <v>40.613842000000012</v>
      </c>
      <c r="C1101" s="2">
        <v>1</v>
      </c>
      <c r="D1101">
        <v>48.102467000000011</v>
      </c>
      <c r="E1101" s="5">
        <v>2</v>
      </c>
      <c r="H1101">
        <v>29.825087000000011</v>
      </c>
      <c r="I1101" s="4">
        <v>4</v>
      </c>
      <c r="P1101">
        <v>3</v>
      </c>
      <c r="Q1101" t="str">
        <f t="shared" si="18"/>
        <v>124</v>
      </c>
    </row>
    <row r="1102" spans="1:17" x14ac:dyDescent="0.25">
      <c r="A1102">
        <v>1101</v>
      </c>
      <c r="B1102">
        <v>40.613842000000012</v>
      </c>
      <c r="C1102" s="2">
        <v>1</v>
      </c>
      <c r="D1102">
        <v>48.156017000000013</v>
      </c>
      <c r="E1102" s="5">
        <v>2</v>
      </c>
      <c r="H1102">
        <v>29.825087000000011</v>
      </c>
      <c r="I1102" s="4">
        <v>4</v>
      </c>
      <c r="P1102">
        <v>3</v>
      </c>
      <c r="Q1102" t="str">
        <f t="shared" si="18"/>
        <v>124</v>
      </c>
    </row>
    <row r="1103" spans="1:17" x14ac:dyDescent="0.25">
      <c r="A1103">
        <v>1102</v>
      </c>
      <c r="B1103">
        <v>40.613842000000012</v>
      </c>
      <c r="C1103" s="2">
        <v>1</v>
      </c>
      <c r="D1103">
        <v>48.156017000000013</v>
      </c>
      <c r="E1103" s="5">
        <v>2</v>
      </c>
      <c r="H1103">
        <v>29.825087000000011</v>
      </c>
      <c r="I1103" s="4">
        <v>4</v>
      </c>
      <c r="P1103">
        <v>3</v>
      </c>
      <c r="Q1103" t="str">
        <f t="shared" si="18"/>
        <v>124</v>
      </c>
    </row>
    <row r="1104" spans="1:17" x14ac:dyDescent="0.25">
      <c r="A1104">
        <v>1103</v>
      </c>
      <c r="B1104">
        <v>40.613842000000012</v>
      </c>
      <c r="C1104" s="2">
        <v>1</v>
      </c>
      <c r="D1104">
        <v>48.156017000000013</v>
      </c>
      <c r="E1104" s="5">
        <v>2</v>
      </c>
      <c r="H1104">
        <v>29.825087000000011</v>
      </c>
      <c r="I1104" s="4">
        <v>4</v>
      </c>
      <c r="P1104">
        <v>3</v>
      </c>
      <c r="Q1104" t="str">
        <f t="shared" si="18"/>
        <v>124</v>
      </c>
    </row>
    <row r="1105" spans="1:17" x14ac:dyDescent="0.25">
      <c r="A1105">
        <v>1104</v>
      </c>
      <c r="B1105">
        <v>40.613842000000012</v>
      </c>
      <c r="C1105" s="2">
        <v>1</v>
      </c>
      <c r="D1105">
        <v>48.156017000000013</v>
      </c>
      <c r="E1105" s="5">
        <v>2</v>
      </c>
      <c r="F1105">
        <v>35.893114000000011</v>
      </c>
      <c r="G1105" s="3">
        <v>3</v>
      </c>
      <c r="H1105">
        <v>29.825087000000011</v>
      </c>
      <c r="I1105" s="4">
        <v>4</v>
      </c>
      <c r="P1105">
        <v>4</v>
      </c>
      <c r="Q1105" t="str">
        <f t="shared" si="18"/>
        <v>1234</v>
      </c>
    </row>
    <row r="1106" spans="1:17" x14ac:dyDescent="0.25">
      <c r="A1106">
        <v>1105</v>
      </c>
      <c r="B1106">
        <v>40.556168000000014</v>
      </c>
      <c r="C1106" s="2">
        <v>1</v>
      </c>
      <c r="D1106">
        <v>48.156017000000013</v>
      </c>
      <c r="E1106" s="5">
        <v>2</v>
      </c>
      <c r="F1106">
        <v>35.893114000000011</v>
      </c>
      <c r="G1106" s="3">
        <v>3</v>
      </c>
      <c r="H1106">
        <v>29.825087000000011</v>
      </c>
      <c r="I1106" s="4">
        <v>4</v>
      </c>
      <c r="P1106">
        <v>4</v>
      </c>
      <c r="Q1106" t="str">
        <f t="shared" si="18"/>
        <v>1234</v>
      </c>
    </row>
    <row r="1107" spans="1:17" x14ac:dyDescent="0.25">
      <c r="A1107">
        <v>1106</v>
      </c>
      <c r="D1107">
        <v>48.156017000000013</v>
      </c>
      <c r="E1107" s="5">
        <v>2</v>
      </c>
      <c r="F1107">
        <v>35.893114000000011</v>
      </c>
      <c r="G1107" s="3">
        <v>3</v>
      </c>
      <c r="H1107">
        <v>29.825087000000011</v>
      </c>
      <c r="I1107" s="4">
        <v>4</v>
      </c>
      <c r="P1107">
        <v>3</v>
      </c>
      <c r="Q1107" t="str">
        <f t="shared" si="18"/>
        <v>234</v>
      </c>
    </row>
    <row r="1108" spans="1:17" x14ac:dyDescent="0.25">
      <c r="A1108">
        <v>1107</v>
      </c>
      <c r="D1108">
        <v>48.156017000000013</v>
      </c>
      <c r="E1108" s="5">
        <v>2</v>
      </c>
      <c r="F1108">
        <v>35.893114000000011</v>
      </c>
      <c r="G1108" s="3">
        <v>3</v>
      </c>
      <c r="H1108">
        <v>29.825087000000011</v>
      </c>
      <c r="I1108" s="4">
        <v>4</v>
      </c>
      <c r="P1108">
        <v>3</v>
      </c>
      <c r="Q1108" t="str">
        <f t="shared" si="18"/>
        <v>234</v>
      </c>
    </row>
    <row r="1109" spans="1:17" x14ac:dyDescent="0.25">
      <c r="A1109">
        <v>1108</v>
      </c>
      <c r="D1109">
        <v>48.156017000000013</v>
      </c>
      <c r="E1109" s="5">
        <v>2</v>
      </c>
      <c r="F1109">
        <v>35.893114000000011</v>
      </c>
      <c r="G1109" s="3">
        <v>3</v>
      </c>
      <c r="H1109">
        <v>29.825087000000011</v>
      </c>
      <c r="I1109" s="4">
        <v>4</v>
      </c>
      <c r="P1109">
        <v>3</v>
      </c>
      <c r="Q1109" t="str">
        <f t="shared" si="18"/>
        <v>234</v>
      </c>
    </row>
    <row r="1110" spans="1:17" x14ac:dyDescent="0.25">
      <c r="A1110">
        <v>1109</v>
      </c>
      <c r="D1110">
        <v>48.156017000000013</v>
      </c>
      <c r="E1110" s="5">
        <v>2</v>
      </c>
      <c r="F1110">
        <v>35.893114000000011</v>
      </c>
      <c r="G1110" s="3">
        <v>3</v>
      </c>
      <c r="H1110">
        <v>29.825087000000011</v>
      </c>
      <c r="I1110" s="4">
        <v>4</v>
      </c>
      <c r="P1110">
        <v>3</v>
      </c>
      <c r="Q1110" t="str">
        <f t="shared" si="18"/>
        <v>234</v>
      </c>
    </row>
    <row r="1111" spans="1:17" x14ac:dyDescent="0.25">
      <c r="A1111">
        <v>1110</v>
      </c>
      <c r="D1111">
        <v>48.156017000000013</v>
      </c>
      <c r="E1111" s="5">
        <v>2</v>
      </c>
      <c r="F1111">
        <v>35.893114000000011</v>
      </c>
      <c r="G1111" s="3">
        <v>3</v>
      </c>
      <c r="H1111">
        <v>29.825087000000011</v>
      </c>
      <c r="I1111" s="4">
        <v>4</v>
      </c>
      <c r="P1111">
        <v>3</v>
      </c>
      <c r="Q1111" t="str">
        <f t="shared" si="18"/>
        <v>234</v>
      </c>
    </row>
    <row r="1112" spans="1:17" x14ac:dyDescent="0.25">
      <c r="A1112">
        <v>1111</v>
      </c>
      <c r="D1112">
        <v>48.156017000000013</v>
      </c>
      <c r="E1112" s="5">
        <v>2</v>
      </c>
      <c r="F1112">
        <v>35.893114000000011</v>
      </c>
      <c r="G1112" s="3">
        <v>3</v>
      </c>
      <c r="H1112">
        <v>29.825087000000011</v>
      </c>
      <c r="I1112" s="4">
        <v>4</v>
      </c>
      <c r="P1112">
        <v>3</v>
      </c>
      <c r="Q1112" t="str">
        <f t="shared" si="18"/>
        <v>234</v>
      </c>
    </row>
    <row r="1113" spans="1:17" x14ac:dyDescent="0.25">
      <c r="A1113">
        <v>1112</v>
      </c>
      <c r="D1113">
        <v>48.156017000000013</v>
      </c>
      <c r="E1113" s="5">
        <v>2</v>
      </c>
      <c r="F1113">
        <v>35.893114000000011</v>
      </c>
      <c r="G1113" s="3">
        <v>3</v>
      </c>
      <c r="H1113">
        <v>29.748957000000011</v>
      </c>
      <c r="I1113" s="4">
        <v>4</v>
      </c>
      <c r="P1113">
        <v>3</v>
      </c>
      <c r="Q1113" t="str">
        <f t="shared" si="18"/>
        <v>234</v>
      </c>
    </row>
    <row r="1114" spans="1:17" x14ac:dyDescent="0.25">
      <c r="A1114">
        <v>1113</v>
      </c>
      <c r="D1114">
        <v>48.156017000000013</v>
      </c>
      <c r="E1114" s="5">
        <v>2</v>
      </c>
      <c r="F1114">
        <v>35.893114000000011</v>
      </c>
      <c r="G1114" s="3">
        <v>3</v>
      </c>
      <c r="P1114">
        <v>2</v>
      </c>
      <c r="Q1114" t="str">
        <f t="shared" si="18"/>
        <v>23</v>
      </c>
    </row>
    <row r="1115" spans="1:17" x14ac:dyDescent="0.25">
      <c r="A1115">
        <v>1114</v>
      </c>
      <c r="D1115">
        <v>48.156017000000013</v>
      </c>
      <c r="E1115" s="5">
        <v>2</v>
      </c>
      <c r="F1115">
        <v>35.893114000000011</v>
      </c>
      <c r="G1115" s="3">
        <v>3</v>
      </c>
      <c r="P1115">
        <v>2</v>
      </c>
      <c r="Q1115" t="str">
        <f t="shared" si="18"/>
        <v>23</v>
      </c>
    </row>
    <row r="1116" spans="1:17" x14ac:dyDescent="0.25">
      <c r="A1116">
        <v>1115</v>
      </c>
      <c r="D1116">
        <v>48.156017000000013</v>
      </c>
      <c r="E1116" s="5">
        <v>2</v>
      </c>
      <c r="F1116">
        <v>35.893114000000011</v>
      </c>
      <c r="G1116" s="3">
        <v>3</v>
      </c>
      <c r="P1116">
        <v>2</v>
      </c>
      <c r="Q1116" t="str">
        <f t="shared" si="18"/>
        <v>23</v>
      </c>
    </row>
    <row r="1117" spans="1:17" x14ac:dyDescent="0.25">
      <c r="A1117">
        <v>1116</v>
      </c>
      <c r="D1117">
        <v>48.156017000000013</v>
      </c>
      <c r="E1117" s="5">
        <v>2</v>
      </c>
      <c r="F1117">
        <v>35.893114000000011</v>
      </c>
      <c r="G1117" s="3">
        <v>3</v>
      </c>
      <c r="P1117">
        <v>2</v>
      </c>
      <c r="Q1117" t="str">
        <f t="shared" si="18"/>
        <v>23</v>
      </c>
    </row>
    <row r="1118" spans="1:17" x14ac:dyDescent="0.25">
      <c r="A1118">
        <v>1117</v>
      </c>
      <c r="D1118">
        <v>48.156017000000013</v>
      </c>
      <c r="E1118" s="5">
        <v>2</v>
      </c>
      <c r="F1118">
        <v>35.893114000000011</v>
      </c>
      <c r="G1118" s="3">
        <v>3</v>
      </c>
      <c r="P1118">
        <v>2</v>
      </c>
      <c r="Q1118" t="str">
        <f t="shared" si="18"/>
        <v>23</v>
      </c>
    </row>
    <row r="1119" spans="1:17" x14ac:dyDescent="0.25">
      <c r="A1119">
        <v>1118</v>
      </c>
      <c r="D1119">
        <v>48.156017000000013</v>
      </c>
      <c r="E1119" s="5">
        <v>2</v>
      </c>
      <c r="F1119">
        <v>35.893114000000011</v>
      </c>
      <c r="G1119" s="3">
        <v>3</v>
      </c>
      <c r="P1119">
        <v>2</v>
      </c>
      <c r="Q1119" t="str">
        <f t="shared" si="18"/>
        <v>23</v>
      </c>
    </row>
    <row r="1120" spans="1:17" x14ac:dyDescent="0.25">
      <c r="A1120">
        <v>1119</v>
      </c>
      <c r="B1120">
        <v>55.693970000000007</v>
      </c>
      <c r="C1120" s="2">
        <v>1</v>
      </c>
      <c r="D1120">
        <v>48.156017000000013</v>
      </c>
      <c r="E1120" s="5">
        <v>2</v>
      </c>
      <c r="F1120">
        <v>35.893114000000011</v>
      </c>
      <c r="G1120" s="3">
        <v>3</v>
      </c>
      <c r="P1120">
        <v>3</v>
      </c>
      <c r="Q1120" t="str">
        <f t="shared" si="18"/>
        <v>123</v>
      </c>
    </row>
    <row r="1121" spans="1:17" x14ac:dyDescent="0.25">
      <c r="A1121">
        <v>1120</v>
      </c>
      <c r="B1121">
        <v>55.69819600000001</v>
      </c>
      <c r="C1121" s="2">
        <v>1</v>
      </c>
      <c r="D1121">
        <v>48.156017000000013</v>
      </c>
      <c r="E1121" s="5">
        <v>2</v>
      </c>
      <c r="F1121">
        <v>35.893114000000011</v>
      </c>
      <c r="G1121" s="3">
        <v>3</v>
      </c>
      <c r="P1121">
        <v>3</v>
      </c>
      <c r="Q1121" t="str">
        <f t="shared" si="18"/>
        <v>123</v>
      </c>
    </row>
    <row r="1122" spans="1:17" x14ac:dyDescent="0.25">
      <c r="A1122">
        <v>1121</v>
      </c>
      <c r="B1122">
        <v>55.69819600000001</v>
      </c>
      <c r="C1122" s="2">
        <v>1</v>
      </c>
      <c r="D1122">
        <v>48.156017000000013</v>
      </c>
      <c r="E1122" s="5">
        <v>2</v>
      </c>
      <c r="F1122">
        <v>35.893114000000011</v>
      </c>
      <c r="G1122" s="3">
        <v>3</v>
      </c>
      <c r="P1122">
        <v>3</v>
      </c>
      <c r="Q1122" t="str">
        <f t="shared" si="18"/>
        <v>123</v>
      </c>
    </row>
    <row r="1123" spans="1:17" x14ac:dyDescent="0.25">
      <c r="A1123">
        <v>1122</v>
      </c>
      <c r="B1123">
        <v>55.69819600000001</v>
      </c>
      <c r="C1123" s="2">
        <v>1</v>
      </c>
      <c r="D1123">
        <v>48.102467000000011</v>
      </c>
      <c r="E1123" s="5">
        <v>2</v>
      </c>
      <c r="F1123">
        <v>35.893114000000011</v>
      </c>
      <c r="G1123" s="3">
        <v>3</v>
      </c>
      <c r="P1123">
        <v>3</v>
      </c>
      <c r="Q1123" t="str">
        <f t="shared" si="18"/>
        <v>123</v>
      </c>
    </row>
    <row r="1124" spans="1:17" x14ac:dyDescent="0.25">
      <c r="A1124">
        <v>1123</v>
      </c>
      <c r="B1124">
        <v>55.69819600000001</v>
      </c>
      <c r="C1124" s="2">
        <v>1</v>
      </c>
      <c r="D1124">
        <v>48.102467000000011</v>
      </c>
      <c r="E1124" s="5">
        <v>2</v>
      </c>
      <c r="F1124">
        <v>35.893114000000011</v>
      </c>
      <c r="G1124" s="3">
        <v>3</v>
      </c>
      <c r="P1124">
        <v>3</v>
      </c>
      <c r="Q1124" t="str">
        <f t="shared" si="18"/>
        <v>123</v>
      </c>
    </row>
    <row r="1125" spans="1:17" x14ac:dyDescent="0.25">
      <c r="A1125">
        <v>1124</v>
      </c>
      <c r="B1125">
        <v>55.69819600000001</v>
      </c>
      <c r="C1125" s="2">
        <v>1</v>
      </c>
      <c r="F1125">
        <v>35.893114000000011</v>
      </c>
      <c r="G1125" s="3">
        <v>3</v>
      </c>
      <c r="H1125">
        <v>45.427403000000012</v>
      </c>
      <c r="I1125" s="4">
        <v>4</v>
      </c>
      <c r="P1125">
        <v>3</v>
      </c>
      <c r="Q1125" t="str">
        <f t="shared" si="18"/>
        <v>134</v>
      </c>
    </row>
    <row r="1126" spans="1:17" x14ac:dyDescent="0.25">
      <c r="A1126">
        <v>1125</v>
      </c>
      <c r="B1126">
        <v>55.69819600000001</v>
      </c>
      <c r="C1126" s="2">
        <v>1</v>
      </c>
      <c r="F1126">
        <v>35.893114000000011</v>
      </c>
      <c r="G1126" s="3">
        <v>3</v>
      </c>
      <c r="H1126">
        <v>45.758518000000009</v>
      </c>
      <c r="I1126" s="4">
        <v>4</v>
      </c>
      <c r="P1126">
        <v>3</v>
      </c>
      <c r="Q1126" t="str">
        <f t="shared" si="18"/>
        <v>134</v>
      </c>
    </row>
    <row r="1127" spans="1:17" x14ac:dyDescent="0.25">
      <c r="A1127">
        <v>1126</v>
      </c>
      <c r="B1127">
        <v>55.69819600000001</v>
      </c>
      <c r="C1127" s="2">
        <v>1</v>
      </c>
      <c r="F1127">
        <v>35.893114000000011</v>
      </c>
      <c r="G1127" s="3">
        <v>3</v>
      </c>
      <c r="H1127">
        <v>45.758518000000009</v>
      </c>
      <c r="I1127" s="4">
        <v>4</v>
      </c>
      <c r="P1127">
        <v>3</v>
      </c>
      <c r="Q1127" t="str">
        <f t="shared" si="18"/>
        <v>134</v>
      </c>
    </row>
    <row r="1128" spans="1:17" x14ac:dyDescent="0.25">
      <c r="A1128">
        <v>1127</v>
      </c>
      <c r="B1128">
        <v>55.69819600000001</v>
      </c>
      <c r="C1128" s="2">
        <v>1</v>
      </c>
      <c r="H1128">
        <v>45.758518000000009</v>
      </c>
      <c r="I1128" s="4">
        <v>4</v>
      </c>
      <c r="P1128">
        <v>2</v>
      </c>
      <c r="Q1128" t="str">
        <f t="shared" si="18"/>
        <v>14</v>
      </c>
    </row>
    <row r="1129" spans="1:17" x14ac:dyDescent="0.25">
      <c r="A1129">
        <v>1128</v>
      </c>
      <c r="B1129">
        <v>55.69819600000001</v>
      </c>
      <c r="C1129" s="2">
        <v>1</v>
      </c>
      <c r="H1129">
        <v>45.758518000000009</v>
      </c>
      <c r="I1129" s="4">
        <v>4</v>
      </c>
      <c r="P1129">
        <v>2</v>
      </c>
      <c r="Q1129" t="str">
        <f t="shared" si="18"/>
        <v>14</v>
      </c>
    </row>
    <row r="1130" spans="1:17" x14ac:dyDescent="0.25">
      <c r="A1130">
        <v>1129</v>
      </c>
      <c r="B1130">
        <v>55.69819600000001</v>
      </c>
      <c r="C1130" s="2">
        <v>1</v>
      </c>
      <c r="H1130">
        <v>45.758518000000009</v>
      </c>
      <c r="I1130" s="4">
        <v>4</v>
      </c>
      <c r="P1130">
        <v>2</v>
      </c>
      <c r="Q1130" t="str">
        <f t="shared" si="18"/>
        <v>14</v>
      </c>
    </row>
    <row r="1131" spans="1:17" x14ac:dyDescent="0.25">
      <c r="A1131">
        <v>1130</v>
      </c>
      <c r="B1131">
        <v>55.69819600000001</v>
      </c>
      <c r="C1131" s="2">
        <v>1</v>
      </c>
      <c r="H1131">
        <v>45.758518000000009</v>
      </c>
      <c r="I1131" s="4">
        <v>4</v>
      </c>
      <c r="P1131">
        <v>2</v>
      </c>
      <c r="Q1131" t="str">
        <f t="shared" si="18"/>
        <v>14</v>
      </c>
    </row>
    <row r="1132" spans="1:17" x14ac:dyDescent="0.25">
      <c r="A1132">
        <v>1131</v>
      </c>
      <c r="B1132">
        <v>55.69819600000001</v>
      </c>
      <c r="C1132" s="2">
        <v>1</v>
      </c>
      <c r="H1132">
        <v>45.758518000000009</v>
      </c>
      <c r="I1132" s="4">
        <v>4</v>
      </c>
      <c r="P1132">
        <v>2</v>
      </c>
      <c r="Q1132" t="str">
        <f t="shared" si="18"/>
        <v>14</v>
      </c>
    </row>
    <row r="1133" spans="1:17" x14ac:dyDescent="0.25">
      <c r="A1133">
        <v>1132</v>
      </c>
      <c r="B1133">
        <v>55.69819600000001</v>
      </c>
      <c r="C1133" s="2">
        <v>1</v>
      </c>
      <c r="H1133">
        <v>45.758518000000009</v>
      </c>
      <c r="I1133" s="4">
        <v>4</v>
      </c>
      <c r="P1133">
        <v>2</v>
      </c>
      <c r="Q1133" t="str">
        <f t="shared" si="18"/>
        <v>14</v>
      </c>
    </row>
    <row r="1134" spans="1:17" x14ac:dyDescent="0.25">
      <c r="A1134">
        <v>1133</v>
      </c>
      <c r="B1134">
        <v>55.69819600000001</v>
      </c>
      <c r="C1134" s="2">
        <v>1</v>
      </c>
      <c r="H1134">
        <v>45.758518000000009</v>
      </c>
      <c r="I1134" s="4">
        <v>4</v>
      </c>
      <c r="P1134">
        <v>2</v>
      </c>
      <c r="Q1134" t="str">
        <f t="shared" si="18"/>
        <v>14</v>
      </c>
    </row>
    <row r="1135" spans="1:17" x14ac:dyDescent="0.25">
      <c r="A1135">
        <v>1134</v>
      </c>
      <c r="B1135">
        <v>55.69819600000001</v>
      </c>
      <c r="C1135" s="2">
        <v>1</v>
      </c>
      <c r="H1135">
        <v>45.758518000000009</v>
      </c>
      <c r="I1135" s="4">
        <v>4</v>
      </c>
      <c r="P1135">
        <v>2</v>
      </c>
      <c r="Q1135" t="str">
        <f t="shared" si="18"/>
        <v>14</v>
      </c>
    </row>
    <row r="1136" spans="1:17" x14ac:dyDescent="0.25">
      <c r="A1136">
        <v>1135</v>
      </c>
      <c r="B1136">
        <v>55.69819600000001</v>
      </c>
      <c r="C1136" s="2">
        <v>1</v>
      </c>
      <c r="H1136">
        <v>45.758518000000009</v>
      </c>
      <c r="I1136" s="4">
        <v>4</v>
      </c>
      <c r="P1136">
        <v>2</v>
      </c>
      <c r="Q1136" t="str">
        <f t="shared" si="18"/>
        <v>14</v>
      </c>
    </row>
    <row r="1137" spans="1:17" x14ac:dyDescent="0.25">
      <c r="A1137">
        <v>1136</v>
      </c>
      <c r="B1137">
        <v>55.69819600000001</v>
      </c>
      <c r="C1137" s="2">
        <v>1</v>
      </c>
      <c r="H1137">
        <v>45.758518000000009</v>
      </c>
      <c r="I1137" s="4">
        <v>4</v>
      </c>
      <c r="P1137">
        <v>2</v>
      </c>
      <c r="Q1137" t="str">
        <f t="shared" si="18"/>
        <v>14</v>
      </c>
    </row>
    <row r="1138" spans="1:17" x14ac:dyDescent="0.25">
      <c r="A1138">
        <v>1137</v>
      </c>
      <c r="B1138">
        <v>55.69819600000001</v>
      </c>
      <c r="C1138" s="2">
        <v>1</v>
      </c>
      <c r="D1138">
        <v>64.148262000000017</v>
      </c>
      <c r="E1138" s="5">
        <v>2</v>
      </c>
      <c r="H1138">
        <v>45.758518000000009</v>
      </c>
      <c r="I1138" s="4">
        <v>4</v>
      </c>
      <c r="P1138">
        <v>3</v>
      </c>
      <c r="Q1138" t="str">
        <f t="shared" si="18"/>
        <v>124</v>
      </c>
    </row>
    <row r="1139" spans="1:17" x14ac:dyDescent="0.25">
      <c r="A1139">
        <v>1138</v>
      </c>
      <c r="B1139">
        <v>55.69819600000001</v>
      </c>
      <c r="C1139" s="2">
        <v>1</v>
      </c>
      <c r="D1139">
        <v>64.089451000000011</v>
      </c>
      <c r="E1139" s="5">
        <v>2</v>
      </c>
      <c r="H1139">
        <v>45.758518000000009</v>
      </c>
      <c r="I1139" s="4">
        <v>4</v>
      </c>
      <c r="P1139">
        <v>3</v>
      </c>
      <c r="Q1139" t="str">
        <f t="shared" si="18"/>
        <v>124</v>
      </c>
    </row>
    <row r="1140" spans="1:17" x14ac:dyDescent="0.25">
      <c r="A1140">
        <v>1139</v>
      </c>
      <c r="B1140">
        <v>55.69819600000001</v>
      </c>
      <c r="C1140" s="2">
        <v>1</v>
      </c>
      <c r="D1140">
        <v>64.089451000000011</v>
      </c>
      <c r="E1140" s="5">
        <v>2</v>
      </c>
      <c r="G1140" s="3" t="s">
        <v>234</v>
      </c>
      <c r="H1140">
        <v>45.758518000000009</v>
      </c>
      <c r="I1140" s="4">
        <v>4</v>
      </c>
      <c r="L1140">
        <v>51.982105000000011</v>
      </c>
      <c r="M1140">
        <v>1139</v>
      </c>
      <c r="P1140">
        <v>4</v>
      </c>
      <c r="Q1140" t="str">
        <f t="shared" si="18"/>
        <v>123D4</v>
      </c>
    </row>
    <row r="1141" spans="1:17" x14ac:dyDescent="0.25">
      <c r="A1141">
        <v>1140</v>
      </c>
      <c r="B1141">
        <v>55.693970000000007</v>
      </c>
      <c r="C1141" s="2">
        <v>1</v>
      </c>
      <c r="D1141">
        <v>64.089451000000011</v>
      </c>
      <c r="E1141" s="5">
        <v>2</v>
      </c>
      <c r="G1141" s="3" t="s">
        <v>234</v>
      </c>
      <c r="H1141">
        <v>45.758518000000009</v>
      </c>
      <c r="I1141" s="4">
        <v>4</v>
      </c>
      <c r="L1141">
        <v>51.982105000000011</v>
      </c>
      <c r="P1141">
        <v>4</v>
      </c>
      <c r="Q1141" t="str">
        <f t="shared" si="18"/>
        <v>123D4</v>
      </c>
    </row>
    <row r="1142" spans="1:17" x14ac:dyDescent="0.25">
      <c r="A1142">
        <v>1141</v>
      </c>
      <c r="D1142">
        <v>64.089451000000011</v>
      </c>
      <c r="E1142" s="5">
        <v>2</v>
      </c>
      <c r="G1142" s="3" t="s">
        <v>234</v>
      </c>
      <c r="H1142">
        <v>45.758518000000009</v>
      </c>
      <c r="I1142" s="4">
        <v>4</v>
      </c>
      <c r="L1142">
        <v>51.982105000000011</v>
      </c>
      <c r="P1142">
        <v>3</v>
      </c>
      <c r="Q1142" t="str">
        <f t="shared" si="18"/>
        <v>23D4</v>
      </c>
    </row>
    <row r="1143" spans="1:17" x14ac:dyDescent="0.25">
      <c r="A1143">
        <v>1142</v>
      </c>
      <c r="D1143">
        <v>64.089451000000011</v>
      </c>
      <c r="E1143" s="5">
        <v>2</v>
      </c>
      <c r="G1143" s="3" t="s">
        <v>234</v>
      </c>
      <c r="H1143">
        <v>45.758518000000009</v>
      </c>
      <c r="I1143" s="4">
        <v>4</v>
      </c>
      <c r="L1143">
        <v>51.982105000000011</v>
      </c>
      <c r="P1143">
        <v>3</v>
      </c>
      <c r="Q1143" t="str">
        <f t="shared" si="18"/>
        <v>23D4</v>
      </c>
    </row>
    <row r="1144" spans="1:17" x14ac:dyDescent="0.25">
      <c r="A1144">
        <v>1143</v>
      </c>
      <c r="D1144">
        <v>64.089451000000011</v>
      </c>
      <c r="E1144" s="5">
        <v>2</v>
      </c>
      <c r="G1144" s="3" t="s">
        <v>234</v>
      </c>
      <c r="H1144">
        <v>45.758518000000009</v>
      </c>
      <c r="I1144" s="4">
        <v>4</v>
      </c>
      <c r="L1144">
        <v>51.982105000000011</v>
      </c>
      <c r="P1144">
        <v>3</v>
      </c>
      <c r="Q1144" t="str">
        <f t="shared" si="18"/>
        <v>23D4</v>
      </c>
    </row>
    <row r="1145" spans="1:17" x14ac:dyDescent="0.25">
      <c r="A1145">
        <v>1144</v>
      </c>
      <c r="D1145">
        <v>64.089451000000011</v>
      </c>
      <c r="E1145" s="5">
        <v>2</v>
      </c>
      <c r="G1145" s="3" t="s">
        <v>234</v>
      </c>
      <c r="H1145">
        <v>45.758518000000009</v>
      </c>
      <c r="I1145" s="4">
        <v>4</v>
      </c>
      <c r="L1145">
        <v>51.982105000000011</v>
      </c>
      <c r="P1145">
        <v>3</v>
      </c>
      <c r="Q1145" t="str">
        <f t="shared" si="18"/>
        <v>23D4</v>
      </c>
    </row>
    <row r="1146" spans="1:17" x14ac:dyDescent="0.25">
      <c r="A1146">
        <v>1145</v>
      </c>
      <c r="D1146">
        <v>64.089451000000011</v>
      </c>
      <c r="E1146" s="5">
        <v>2</v>
      </c>
      <c r="G1146" s="3" t="s">
        <v>234</v>
      </c>
      <c r="H1146">
        <v>45.427403000000012</v>
      </c>
      <c r="I1146" s="4">
        <v>4</v>
      </c>
      <c r="L1146">
        <v>51.982105000000011</v>
      </c>
      <c r="P1146">
        <v>3</v>
      </c>
      <c r="Q1146" t="str">
        <f t="shared" si="18"/>
        <v>23D4</v>
      </c>
    </row>
    <row r="1147" spans="1:17" x14ac:dyDescent="0.25">
      <c r="A1147">
        <v>1146</v>
      </c>
      <c r="D1147">
        <v>64.089451000000011</v>
      </c>
      <c r="E1147" s="5">
        <v>2</v>
      </c>
      <c r="G1147" s="3" t="s">
        <v>234</v>
      </c>
      <c r="L1147">
        <v>51.982105000000011</v>
      </c>
      <c r="P1147">
        <v>2</v>
      </c>
      <c r="Q1147" t="str">
        <f t="shared" si="18"/>
        <v>23D</v>
      </c>
    </row>
    <row r="1148" spans="1:17" x14ac:dyDescent="0.25">
      <c r="A1148">
        <v>1147</v>
      </c>
      <c r="D1148">
        <v>64.089451000000011</v>
      </c>
      <c r="E1148" s="5">
        <v>2</v>
      </c>
      <c r="G1148" s="3" t="s">
        <v>234</v>
      </c>
      <c r="L1148">
        <v>51.982105000000011</v>
      </c>
      <c r="P1148">
        <v>2</v>
      </c>
      <c r="Q1148" t="str">
        <f t="shared" si="18"/>
        <v>23D</v>
      </c>
    </row>
    <row r="1149" spans="1:17" x14ac:dyDescent="0.25">
      <c r="A1149">
        <v>1148</v>
      </c>
      <c r="D1149">
        <v>64.089451000000011</v>
      </c>
      <c r="E1149" s="5">
        <v>2</v>
      </c>
      <c r="G1149" s="3" t="s">
        <v>234</v>
      </c>
      <c r="L1149">
        <v>51.982105000000011</v>
      </c>
      <c r="P1149">
        <v>2</v>
      </c>
      <c r="Q1149" t="str">
        <f t="shared" si="18"/>
        <v>23D</v>
      </c>
    </row>
    <row r="1150" spans="1:17" x14ac:dyDescent="0.25">
      <c r="A1150">
        <v>1149</v>
      </c>
      <c r="D1150">
        <v>64.089451000000011</v>
      </c>
      <c r="E1150" s="5">
        <v>2</v>
      </c>
      <c r="G1150" s="3" t="s">
        <v>234</v>
      </c>
      <c r="L1150">
        <v>51.982105000000011</v>
      </c>
      <c r="P1150">
        <v>2</v>
      </c>
      <c r="Q1150" t="str">
        <f t="shared" si="18"/>
        <v>23D</v>
      </c>
    </row>
    <row r="1151" spans="1:17" x14ac:dyDescent="0.25">
      <c r="A1151">
        <v>1150</v>
      </c>
      <c r="D1151">
        <v>64.089451000000011</v>
      </c>
      <c r="E1151" s="5">
        <v>2</v>
      </c>
      <c r="G1151" s="3" t="s">
        <v>234</v>
      </c>
      <c r="L1151">
        <v>51.982105000000011</v>
      </c>
      <c r="P1151">
        <v>2</v>
      </c>
      <c r="Q1151" t="str">
        <f t="shared" si="18"/>
        <v>23D</v>
      </c>
    </row>
    <row r="1152" spans="1:17" x14ac:dyDescent="0.25">
      <c r="A1152">
        <v>1151</v>
      </c>
      <c r="B1152">
        <v>70.815153000000009</v>
      </c>
      <c r="C1152" s="2">
        <v>1</v>
      </c>
      <c r="D1152">
        <v>64.089451000000011</v>
      </c>
      <c r="E1152" s="5">
        <v>2</v>
      </c>
      <c r="G1152" s="3" t="s">
        <v>234</v>
      </c>
      <c r="L1152">
        <v>51.982105000000011</v>
      </c>
      <c r="P1152">
        <v>3</v>
      </c>
      <c r="Q1152" t="str">
        <f t="shared" si="18"/>
        <v>123D</v>
      </c>
    </row>
    <row r="1153" spans="1:17" x14ac:dyDescent="0.25">
      <c r="A1153">
        <v>1152</v>
      </c>
      <c r="B1153">
        <v>70.806837000000002</v>
      </c>
      <c r="C1153" s="2">
        <v>1</v>
      </c>
      <c r="D1153">
        <v>64.089451000000011</v>
      </c>
      <c r="E1153" s="5">
        <v>2</v>
      </c>
      <c r="G1153" s="3" t="s">
        <v>234</v>
      </c>
      <c r="L1153">
        <v>51.982105000000011</v>
      </c>
      <c r="P1153">
        <v>3</v>
      </c>
      <c r="Q1153" t="str">
        <f t="shared" si="18"/>
        <v>123D</v>
      </c>
    </row>
    <row r="1154" spans="1:17" x14ac:dyDescent="0.25">
      <c r="A1154">
        <v>1153</v>
      </c>
      <c r="B1154">
        <v>70.806837000000002</v>
      </c>
      <c r="C1154" s="2">
        <v>1</v>
      </c>
      <c r="D1154">
        <v>64.089451000000011</v>
      </c>
      <c r="E1154" s="5">
        <v>2</v>
      </c>
      <c r="G1154" s="3" t="s">
        <v>234</v>
      </c>
      <c r="L1154">
        <v>51.982105000000011</v>
      </c>
      <c r="P1154">
        <v>3</v>
      </c>
      <c r="Q1154" t="str">
        <f t="shared" ref="Q1154:Q1217" si="19">CONCATENATE(C1154,E1154,G1154,I1154)</f>
        <v>123D</v>
      </c>
    </row>
    <row r="1155" spans="1:17" x14ac:dyDescent="0.25">
      <c r="A1155">
        <v>1154</v>
      </c>
      <c r="B1155">
        <v>70.806837000000002</v>
      </c>
      <c r="C1155" s="2">
        <v>1</v>
      </c>
      <c r="D1155">
        <v>64.089451000000011</v>
      </c>
      <c r="E1155" s="5">
        <v>2</v>
      </c>
      <c r="G1155" s="3" t="s">
        <v>234</v>
      </c>
      <c r="H1155">
        <v>58.372234000000013</v>
      </c>
      <c r="I1155" s="4">
        <v>4</v>
      </c>
      <c r="L1155">
        <v>51.982105000000011</v>
      </c>
      <c r="P1155">
        <v>4</v>
      </c>
      <c r="Q1155" t="str">
        <f t="shared" si="19"/>
        <v>123D4</v>
      </c>
    </row>
    <row r="1156" spans="1:17" x14ac:dyDescent="0.25">
      <c r="A1156">
        <v>1155</v>
      </c>
      <c r="B1156">
        <v>70.806837000000002</v>
      </c>
      <c r="C1156" s="2">
        <v>1</v>
      </c>
      <c r="D1156">
        <v>64.089451000000011</v>
      </c>
      <c r="E1156" s="5">
        <v>2</v>
      </c>
      <c r="G1156" s="3" t="s">
        <v>234</v>
      </c>
      <c r="H1156">
        <v>58.495266000000008</v>
      </c>
      <c r="I1156" s="4">
        <v>4</v>
      </c>
      <c r="L1156">
        <v>51.982105000000011</v>
      </c>
      <c r="P1156">
        <v>4</v>
      </c>
      <c r="Q1156" t="str">
        <f t="shared" si="19"/>
        <v>123D4</v>
      </c>
    </row>
    <row r="1157" spans="1:17" x14ac:dyDescent="0.25">
      <c r="A1157">
        <v>1156</v>
      </c>
      <c r="B1157">
        <v>70.806837000000002</v>
      </c>
      <c r="C1157" s="2">
        <v>1</v>
      </c>
      <c r="D1157">
        <v>64.089451000000011</v>
      </c>
      <c r="E1157" s="5">
        <v>2</v>
      </c>
      <c r="G1157" s="3" t="s">
        <v>234</v>
      </c>
      <c r="H1157">
        <v>58.495266000000008</v>
      </c>
      <c r="I1157" s="4">
        <v>4</v>
      </c>
      <c r="L1157">
        <v>51.982105000000011</v>
      </c>
      <c r="M1157">
        <v>1156</v>
      </c>
      <c r="P1157">
        <v>4</v>
      </c>
      <c r="Q1157" t="str">
        <f t="shared" si="19"/>
        <v>123D4</v>
      </c>
    </row>
    <row r="1158" spans="1:17" x14ac:dyDescent="0.25">
      <c r="A1158">
        <v>1157</v>
      </c>
      <c r="B1158">
        <v>70.806837000000002</v>
      </c>
      <c r="C1158" s="2">
        <v>1</v>
      </c>
      <c r="D1158">
        <v>64.089451000000011</v>
      </c>
      <c r="E1158" s="5">
        <v>2</v>
      </c>
      <c r="H1158">
        <v>58.495266000000008</v>
      </c>
      <c r="I1158" s="4">
        <v>4</v>
      </c>
      <c r="P1158">
        <v>3</v>
      </c>
      <c r="Q1158" t="str">
        <f t="shared" si="19"/>
        <v>124</v>
      </c>
    </row>
    <row r="1159" spans="1:17" x14ac:dyDescent="0.25">
      <c r="A1159">
        <v>1158</v>
      </c>
      <c r="B1159">
        <v>70.806837000000002</v>
      </c>
      <c r="C1159" s="2">
        <v>1</v>
      </c>
      <c r="D1159">
        <v>64.148262000000017</v>
      </c>
      <c r="E1159" s="5">
        <v>2</v>
      </c>
      <c r="H1159">
        <v>58.495266000000008</v>
      </c>
      <c r="I1159" s="4">
        <v>4</v>
      </c>
      <c r="P1159">
        <v>3</v>
      </c>
      <c r="Q1159" t="str">
        <f t="shared" si="19"/>
        <v>124</v>
      </c>
    </row>
    <row r="1160" spans="1:17" x14ac:dyDescent="0.25">
      <c r="A1160">
        <v>1159</v>
      </c>
      <c r="B1160">
        <v>70.806837000000002</v>
      </c>
      <c r="C1160" s="2">
        <v>1</v>
      </c>
      <c r="H1160">
        <v>58.495266000000008</v>
      </c>
      <c r="I1160" s="4">
        <v>4</v>
      </c>
      <c r="P1160">
        <v>2</v>
      </c>
      <c r="Q1160" t="str">
        <f t="shared" si="19"/>
        <v>14</v>
      </c>
    </row>
    <row r="1161" spans="1:17" x14ac:dyDescent="0.25">
      <c r="A1161">
        <v>1160</v>
      </c>
      <c r="B1161">
        <v>70.806837000000002</v>
      </c>
      <c r="C1161" s="2">
        <v>1</v>
      </c>
      <c r="H1161">
        <v>58.495266000000008</v>
      </c>
      <c r="I1161" s="4">
        <v>4</v>
      </c>
      <c r="P1161">
        <v>2</v>
      </c>
      <c r="Q1161" t="str">
        <f t="shared" si="19"/>
        <v>14</v>
      </c>
    </row>
    <row r="1162" spans="1:17" x14ac:dyDescent="0.25">
      <c r="A1162">
        <v>1161</v>
      </c>
      <c r="B1162">
        <v>70.806837000000002</v>
      </c>
      <c r="C1162" s="2">
        <v>1</v>
      </c>
      <c r="H1162">
        <v>58.495266000000008</v>
      </c>
      <c r="I1162" s="4">
        <v>4</v>
      </c>
      <c r="P1162">
        <v>2</v>
      </c>
      <c r="Q1162" t="str">
        <f t="shared" si="19"/>
        <v>14</v>
      </c>
    </row>
    <row r="1163" spans="1:17" x14ac:dyDescent="0.25">
      <c r="A1163">
        <v>1162</v>
      </c>
      <c r="B1163">
        <v>70.806837000000002</v>
      </c>
      <c r="C1163" s="2">
        <v>1</v>
      </c>
      <c r="H1163">
        <v>58.495266000000008</v>
      </c>
      <c r="I1163" s="4">
        <v>4</v>
      </c>
      <c r="P1163">
        <v>2</v>
      </c>
      <c r="Q1163" t="str">
        <f t="shared" si="19"/>
        <v>14</v>
      </c>
    </row>
    <row r="1164" spans="1:17" x14ac:dyDescent="0.25">
      <c r="A1164">
        <v>1163</v>
      </c>
      <c r="B1164">
        <v>70.806837000000002</v>
      </c>
      <c r="C1164" s="2">
        <v>1</v>
      </c>
      <c r="H1164">
        <v>58.495266000000008</v>
      </c>
      <c r="I1164" s="4">
        <v>4</v>
      </c>
      <c r="P1164">
        <v>2</v>
      </c>
      <c r="Q1164" t="str">
        <f t="shared" si="19"/>
        <v>14</v>
      </c>
    </row>
    <row r="1165" spans="1:17" x14ac:dyDescent="0.25">
      <c r="A1165">
        <v>1164</v>
      </c>
      <c r="B1165">
        <v>70.806837000000002</v>
      </c>
      <c r="C1165" s="2">
        <v>1</v>
      </c>
      <c r="H1165">
        <v>58.495266000000008</v>
      </c>
      <c r="I1165" s="4">
        <v>4</v>
      </c>
      <c r="P1165">
        <v>2</v>
      </c>
      <c r="Q1165" t="str">
        <f t="shared" si="19"/>
        <v>14</v>
      </c>
    </row>
    <row r="1166" spans="1:17" x14ac:dyDescent="0.25">
      <c r="A1166">
        <v>1165</v>
      </c>
      <c r="B1166">
        <v>70.806837000000002</v>
      </c>
      <c r="C1166" s="2">
        <v>1</v>
      </c>
      <c r="H1166">
        <v>58.495266000000008</v>
      </c>
      <c r="I1166" s="4">
        <v>4</v>
      </c>
      <c r="P1166">
        <v>2</v>
      </c>
      <c r="Q1166" t="str">
        <f t="shared" si="19"/>
        <v>14</v>
      </c>
    </row>
    <row r="1167" spans="1:17" x14ac:dyDescent="0.25">
      <c r="A1167">
        <v>1166</v>
      </c>
      <c r="B1167">
        <v>70.806837000000002</v>
      </c>
      <c r="C1167" s="2">
        <v>1</v>
      </c>
      <c r="H1167">
        <v>58.495266000000008</v>
      </c>
      <c r="I1167" s="4">
        <v>4</v>
      </c>
      <c r="P1167">
        <v>2</v>
      </c>
      <c r="Q1167" t="str">
        <f t="shared" si="19"/>
        <v>14</v>
      </c>
    </row>
    <row r="1168" spans="1:17" x14ac:dyDescent="0.25">
      <c r="A1168">
        <v>1167</v>
      </c>
      <c r="B1168">
        <v>70.806837000000002</v>
      </c>
      <c r="C1168" s="2">
        <v>1</v>
      </c>
      <c r="H1168">
        <v>58.495266000000008</v>
      </c>
      <c r="I1168" s="4">
        <v>4</v>
      </c>
      <c r="P1168">
        <v>2</v>
      </c>
      <c r="Q1168" t="str">
        <f t="shared" si="19"/>
        <v>14</v>
      </c>
    </row>
    <row r="1169" spans="1:17" x14ac:dyDescent="0.25">
      <c r="A1169">
        <v>1168</v>
      </c>
      <c r="B1169">
        <v>70.806837000000002</v>
      </c>
      <c r="C1169" s="2">
        <v>1</v>
      </c>
      <c r="H1169">
        <v>58.495266000000008</v>
      </c>
      <c r="I1169" s="4">
        <v>4</v>
      </c>
      <c r="P1169">
        <v>2</v>
      </c>
      <c r="Q1169" t="str">
        <f t="shared" si="19"/>
        <v>14</v>
      </c>
    </row>
    <row r="1170" spans="1:17" x14ac:dyDescent="0.25">
      <c r="A1170">
        <v>1169</v>
      </c>
      <c r="B1170">
        <v>70.806837000000002</v>
      </c>
      <c r="C1170" s="2">
        <v>1</v>
      </c>
      <c r="H1170">
        <v>58.495266000000008</v>
      </c>
      <c r="I1170" s="4">
        <v>4</v>
      </c>
      <c r="P1170">
        <v>2</v>
      </c>
      <c r="Q1170" t="str">
        <f t="shared" si="19"/>
        <v>14</v>
      </c>
    </row>
    <row r="1171" spans="1:17" x14ac:dyDescent="0.25">
      <c r="A1171">
        <v>1170</v>
      </c>
      <c r="B1171">
        <v>70.806837000000002</v>
      </c>
      <c r="C1171" s="2">
        <v>1</v>
      </c>
      <c r="F1171">
        <v>65.015690000000006</v>
      </c>
      <c r="G1171" s="3">
        <v>3</v>
      </c>
      <c r="H1171">
        <v>58.495266000000008</v>
      </c>
      <c r="I1171" s="4">
        <v>4</v>
      </c>
      <c r="P1171">
        <v>3</v>
      </c>
      <c r="Q1171" t="str">
        <f t="shared" si="19"/>
        <v>134</v>
      </c>
    </row>
    <row r="1172" spans="1:17" x14ac:dyDescent="0.25">
      <c r="A1172">
        <v>1171</v>
      </c>
      <c r="B1172">
        <v>70.806837000000002</v>
      </c>
      <c r="C1172" s="2">
        <v>1</v>
      </c>
      <c r="F1172">
        <v>65.138363000000012</v>
      </c>
      <c r="G1172" s="3">
        <v>3</v>
      </c>
      <c r="H1172">
        <v>58.495266000000008</v>
      </c>
      <c r="I1172" s="4">
        <v>4</v>
      </c>
      <c r="P1172">
        <v>3</v>
      </c>
      <c r="Q1172" t="str">
        <f t="shared" si="19"/>
        <v>134</v>
      </c>
    </row>
    <row r="1173" spans="1:17" x14ac:dyDescent="0.25">
      <c r="A1173">
        <v>1172</v>
      </c>
      <c r="B1173">
        <v>70.806837000000002</v>
      </c>
      <c r="C1173" s="2">
        <v>1</v>
      </c>
      <c r="D1173">
        <v>76.502909000000002</v>
      </c>
      <c r="E1173" s="5">
        <v>2</v>
      </c>
      <c r="F1173">
        <v>65.138363000000012</v>
      </c>
      <c r="G1173" s="3">
        <v>3</v>
      </c>
      <c r="H1173">
        <v>58.372234000000013</v>
      </c>
      <c r="I1173" s="4">
        <v>4</v>
      </c>
      <c r="P1173">
        <v>4</v>
      </c>
      <c r="Q1173" t="str">
        <f t="shared" si="19"/>
        <v>1234</v>
      </c>
    </row>
    <row r="1174" spans="1:17" x14ac:dyDescent="0.25">
      <c r="A1174">
        <v>1173</v>
      </c>
      <c r="B1174">
        <v>70.806837000000002</v>
      </c>
      <c r="C1174" s="2">
        <v>1</v>
      </c>
      <c r="D1174">
        <v>76.492551000000006</v>
      </c>
      <c r="E1174" s="5">
        <v>2</v>
      </c>
      <c r="F1174">
        <v>65.138363000000012</v>
      </c>
      <c r="G1174" s="3">
        <v>3</v>
      </c>
      <c r="H1174">
        <v>58.372234000000013</v>
      </c>
      <c r="I1174" s="4">
        <v>4</v>
      </c>
      <c r="P1174">
        <v>4</v>
      </c>
      <c r="Q1174" t="str">
        <f t="shared" si="19"/>
        <v>1234</v>
      </c>
    </row>
    <row r="1175" spans="1:17" x14ac:dyDescent="0.25">
      <c r="A1175">
        <v>1174</v>
      </c>
      <c r="B1175">
        <v>70.815153000000009</v>
      </c>
      <c r="C1175" s="2">
        <v>1</v>
      </c>
      <c r="D1175">
        <v>76.492551000000006</v>
      </c>
      <c r="E1175" s="5">
        <v>2</v>
      </c>
      <c r="F1175">
        <v>65.138363000000012</v>
      </c>
      <c r="G1175" s="3">
        <v>3</v>
      </c>
      <c r="H1175">
        <v>58.372234000000013</v>
      </c>
      <c r="I1175" s="4">
        <v>4</v>
      </c>
      <c r="P1175">
        <v>4</v>
      </c>
      <c r="Q1175" t="str">
        <f t="shared" si="19"/>
        <v>1234</v>
      </c>
    </row>
    <row r="1176" spans="1:17" x14ac:dyDescent="0.25">
      <c r="A1176">
        <v>1175</v>
      </c>
      <c r="D1176">
        <v>76.492551000000006</v>
      </c>
      <c r="E1176" s="5">
        <v>2</v>
      </c>
      <c r="F1176">
        <v>65.138363000000012</v>
      </c>
      <c r="G1176" s="3">
        <v>3</v>
      </c>
      <c r="P1176">
        <v>2</v>
      </c>
      <c r="Q1176" t="str">
        <f t="shared" si="19"/>
        <v>23</v>
      </c>
    </row>
    <row r="1177" spans="1:17" x14ac:dyDescent="0.25">
      <c r="A1177">
        <v>1176</v>
      </c>
      <c r="D1177">
        <v>76.492551000000006</v>
      </c>
      <c r="E1177" s="5">
        <v>2</v>
      </c>
      <c r="F1177">
        <v>65.138363000000012</v>
      </c>
      <c r="G1177" s="3">
        <v>3</v>
      </c>
      <c r="P1177">
        <v>2</v>
      </c>
      <c r="Q1177" t="str">
        <f t="shared" si="19"/>
        <v>23</v>
      </c>
    </row>
    <row r="1178" spans="1:17" x14ac:dyDescent="0.25">
      <c r="A1178">
        <v>1177</v>
      </c>
      <c r="D1178">
        <v>76.492551000000006</v>
      </c>
      <c r="E1178" s="5">
        <v>2</v>
      </c>
      <c r="F1178">
        <v>65.138363000000012</v>
      </c>
      <c r="G1178" s="3">
        <v>3</v>
      </c>
      <c r="P1178">
        <v>2</v>
      </c>
      <c r="Q1178" t="str">
        <f t="shared" si="19"/>
        <v>23</v>
      </c>
    </row>
    <row r="1179" spans="1:17" x14ac:dyDescent="0.25">
      <c r="A1179">
        <v>1178</v>
      </c>
      <c r="D1179">
        <v>76.492551000000006</v>
      </c>
      <c r="E1179" s="5">
        <v>2</v>
      </c>
      <c r="F1179">
        <v>65.138363000000012</v>
      </c>
      <c r="G1179" s="3">
        <v>3</v>
      </c>
      <c r="P1179">
        <v>2</v>
      </c>
      <c r="Q1179" t="str">
        <f t="shared" si="19"/>
        <v>23</v>
      </c>
    </row>
    <row r="1180" spans="1:17" x14ac:dyDescent="0.25">
      <c r="A1180">
        <v>1179</v>
      </c>
      <c r="D1180">
        <v>76.492551000000006</v>
      </c>
      <c r="E1180" s="5">
        <v>2</v>
      </c>
      <c r="F1180">
        <v>65.138363000000012</v>
      </c>
      <c r="G1180" s="3">
        <v>3</v>
      </c>
      <c r="P1180">
        <v>2</v>
      </c>
      <c r="Q1180" t="str">
        <f t="shared" si="19"/>
        <v>23</v>
      </c>
    </row>
    <row r="1181" spans="1:17" x14ac:dyDescent="0.25">
      <c r="A1181">
        <v>1180</v>
      </c>
      <c r="D1181">
        <v>76.492551000000006</v>
      </c>
      <c r="E1181" s="5">
        <v>2</v>
      </c>
      <c r="F1181">
        <v>65.138363000000012</v>
      </c>
      <c r="G1181" s="3">
        <v>3</v>
      </c>
      <c r="P1181">
        <v>2</v>
      </c>
      <c r="Q1181" t="str">
        <f t="shared" si="19"/>
        <v>23</v>
      </c>
    </row>
    <row r="1182" spans="1:17" x14ac:dyDescent="0.25">
      <c r="A1182">
        <v>1181</v>
      </c>
      <c r="D1182">
        <v>76.492551000000006</v>
      </c>
      <c r="E1182" s="5">
        <v>2</v>
      </c>
      <c r="F1182">
        <v>65.138363000000012</v>
      </c>
      <c r="G1182" s="3">
        <v>3</v>
      </c>
      <c r="P1182">
        <v>2</v>
      </c>
      <c r="Q1182" t="str">
        <f t="shared" si="19"/>
        <v>23</v>
      </c>
    </row>
    <row r="1183" spans="1:17" x14ac:dyDescent="0.25">
      <c r="A1183">
        <v>1182</v>
      </c>
      <c r="D1183">
        <v>76.492551000000006</v>
      </c>
      <c r="E1183" s="5">
        <v>2</v>
      </c>
      <c r="F1183">
        <v>65.138363000000012</v>
      </c>
      <c r="G1183" s="3">
        <v>3</v>
      </c>
      <c r="P1183">
        <v>2</v>
      </c>
      <c r="Q1183" t="str">
        <f t="shared" si="19"/>
        <v>23</v>
      </c>
    </row>
    <row r="1184" spans="1:17" x14ac:dyDescent="0.25">
      <c r="A1184">
        <v>1183</v>
      </c>
      <c r="D1184">
        <v>76.492551000000006</v>
      </c>
      <c r="E1184" s="5">
        <v>2</v>
      </c>
      <c r="F1184">
        <v>65.138363000000012</v>
      </c>
      <c r="G1184" s="3">
        <v>3</v>
      </c>
      <c r="P1184">
        <v>2</v>
      </c>
      <c r="Q1184" t="str">
        <f t="shared" si="19"/>
        <v>23</v>
      </c>
    </row>
    <row r="1185" spans="1:17" x14ac:dyDescent="0.25">
      <c r="A1185">
        <v>1184</v>
      </c>
      <c r="D1185">
        <v>76.492551000000006</v>
      </c>
      <c r="E1185" s="5">
        <v>2</v>
      </c>
      <c r="F1185">
        <v>65.138363000000012</v>
      </c>
      <c r="G1185" s="3">
        <v>3</v>
      </c>
      <c r="P1185">
        <v>2</v>
      </c>
      <c r="Q1185" t="str">
        <f t="shared" si="19"/>
        <v>23</v>
      </c>
    </row>
    <row r="1186" spans="1:17" x14ac:dyDescent="0.25">
      <c r="A1186">
        <v>1185</v>
      </c>
      <c r="D1186">
        <v>76.492551000000006</v>
      </c>
      <c r="E1186" s="5">
        <v>2</v>
      </c>
      <c r="F1186">
        <v>65.138363000000012</v>
      </c>
      <c r="G1186" s="3">
        <v>3</v>
      </c>
      <c r="P1186">
        <v>2</v>
      </c>
      <c r="Q1186" t="str">
        <f t="shared" si="19"/>
        <v>23</v>
      </c>
    </row>
    <row r="1187" spans="1:17" x14ac:dyDescent="0.25">
      <c r="A1187">
        <v>1186</v>
      </c>
      <c r="D1187">
        <v>76.492551000000006</v>
      </c>
      <c r="E1187" s="5">
        <v>2</v>
      </c>
      <c r="F1187">
        <v>65.138363000000012</v>
      </c>
      <c r="G1187" s="3">
        <v>3</v>
      </c>
      <c r="P1187">
        <v>2</v>
      </c>
      <c r="Q1187" t="str">
        <f t="shared" si="19"/>
        <v>23</v>
      </c>
    </row>
    <row r="1188" spans="1:17" x14ac:dyDescent="0.25">
      <c r="A1188">
        <v>1187</v>
      </c>
      <c r="D1188">
        <v>76.492551000000006</v>
      </c>
      <c r="E1188" s="5">
        <v>2</v>
      </c>
      <c r="F1188">
        <v>65.138363000000012</v>
      </c>
      <c r="G1188" s="3">
        <v>3</v>
      </c>
      <c r="P1188">
        <v>2</v>
      </c>
      <c r="Q1188" t="str">
        <f t="shared" si="19"/>
        <v>23</v>
      </c>
    </row>
    <row r="1189" spans="1:17" x14ac:dyDescent="0.25">
      <c r="A1189">
        <v>1188</v>
      </c>
      <c r="D1189">
        <v>76.492551000000006</v>
      </c>
      <c r="E1189" s="5">
        <v>2</v>
      </c>
      <c r="F1189">
        <v>65.138363000000012</v>
      </c>
      <c r="G1189" s="3">
        <v>3</v>
      </c>
      <c r="H1189">
        <v>71.814439000000007</v>
      </c>
      <c r="I1189" s="4">
        <v>4</v>
      </c>
      <c r="P1189">
        <v>3</v>
      </c>
      <c r="Q1189" t="str">
        <f t="shared" si="19"/>
        <v>234</v>
      </c>
    </row>
    <row r="1190" spans="1:17" x14ac:dyDescent="0.25">
      <c r="A1190">
        <v>1189</v>
      </c>
      <c r="D1190">
        <v>76.492551000000006</v>
      </c>
      <c r="E1190" s="5">
        <v>2</v>
      </c>
      <c r="F1190">
        <v>65.138363000000012</v>
      </c>
      <c r="G1190" s="3">
        <v>3</v>
      </c>
      <c r="H1190">
        <v>71.814439000000007</v>
      </c>
      <c r="I1190" s="4">
        <v>4</v>
      </c>
      <c r="P1190">
        <v>3</v>
      </c>
      <c r="Q1190" t="str">
        <f t="shared" si="19"/>
        <v>234</v>
      </c>
    </row>
    <row r="1191" spans="1:17" x14ac:dyDescent="0.25">
      <c r="A1191">
        <v>1190</v>
      </c>
      <c r="B1191">
        <v>82.483316000000002</v>
      </c>
      <c r="C1191" s="2">
        <v>1</v>
      </c>
      <c r="D1191">
        <v>76.492551000000006</v>
      </c>
      <c r="E1191" s="5">
        <v>2</v>
      </c>
      <c r="F1191">
        <v>65.138363000000012</v>
      </c>
      <c r="G1191" s="3">
        <v>3</v>
      </c>
      <c r="H1191">
        <v>71.814439000000007</v>
      </c>
      <c r="I1191" s="4">
        <v>4</v>
      </c>
      <c r="P1191">
        <v>4</v>
      </c>
      <c r="Q1191" t="str">
        <f t="shared" si="19"/>
        <v>1234</v>
      </c>
    </row>
    <row r="1192" spans="1:17" x14ac:dyDescent="0.25">
      <c r="A1192">
        <v>1191</v>
      </c>
      <c r="B1192">
        <v>82.573828000000006</v>
      </c>
      <c r="C1192" s="2">
        <v>1</v>
      </c>
      <c r="D1192">
        <v>76.492551000000006</v>
      </c>
      <c r="E1192" s="5">
        <v>2</v>
      </c>
      <c r="F1192">
        <v>65.138363000000012</v>
      </c>
      <c r="G1192" s="3">
        <v>3</v>
      </c>
      <c r="H1192">
        <v>71.814439000000007</v>
      </c>
      <c r="I1192" s="4">
        <v>4</v>
      </c>
      <c r="P1192">
        <v>4</v>
      </c>
      <c r="Q1192" t="str">
        <f t="shared" si="19"/>
        <v>1234</v>
      </c>
    </row>
    <row r="1193" spans="1:17" x14ac:dyDescent="0.25">
      <c r="A1193">
        <v>1192</v>
      </c>
      <c r="B1193">
        <v>82.573828000000006</v>
      </c>
      <c r="C1193" s="2">
        <v>1</v>
      </c>
      <c r="D1193">
        <v>76.492551000000006</v>
      </c>
      <c r="E1193" s="5">
        <v>2</v>
      </c>
      <c r="F1193">
        <v>65.015690000000006</v>
      </c>
      <c r="G1193" s="3">
        <v>3</v>
      </c>
      <c r="H1193">
        <v>71.814439000000007</v>
      </c>
      <c r="I1193" s="4">
        <v>4</v>
      </c>
      <c r="P1193">
        <v>4</v>
      </c>
      <c r="Q1193" t="str">
        <f t="shared" si="19"/>
        <v>1234</v>
      </c>
    </row>
    <row r="1194" spans="1:17" x14ac:dyDescent="0.25">
      <c r="A1194">
        <v>1193</v>
      </c>
      <c r="B1194">
        <v>82.573828000000006</v>
      </c>
      <c r="C1194" s="2">
        <v>1</v>
      </c>
      <c r="D1194">
        <v>76.492551000000006</v>
      </c>
      <c r="E1194" s="5">
        <v>2</v>
      </c>
      <c r="H1194">
        <v>71.814439000000007</v>
      </c>
      <c r="I1194" s="4">
        <v>4</v>
      </c>
      <c r="P1194">
        <v>3</v>
      </c>
      <c r="Q1194" t="str">
        <f t="shared" si="19"/>
        <v>124</v>
      </c>
    </row>
    <row r="1195" spans="1:17" x14ac:dyDescent="0.25">
      <c r="A1195">
        <v>1194</v>
      </c>
      <c r="B1195">
        <v>82.573828000000006</v>
      </c>
      <c r="C1195" s="2">
        <v>1</v>
      </c>
      <c r="D1195">
        <v>76.502909000000002</v>
      </c>
      <c r="E1195" s="5">
        <v>2</v>
      </c>
      <c r="H1195">
        <v>71.814439000000007</v>
      </c>
      <c r="I1195" s="4">
        <v>4</v>
      </c>
      <c r="P1195">
        <v>3</v>
      </c>
      <c r="Q1195" t="str">
        <f t="shared" si="19"/>
        <v>124</v>
      </c>
    </row>
    <row r="1196" spans="1:17" x14ac:dyDescent="0.25">
      <c r="A1196">
        <v>1195</v>
      </c>
      <c r="B1196">
        <v>82.573828000000006</v>
      </c>
      <c r="C1196" s="2">
        <v>1</v>
      </c>
      <c r="H1196">
        <v>71.814439000000007</v>
      </c>
      <c r="I1196" s="4">
        <v>4</v>
      </c>
      <c r="P1196">
        <v>2</v>
      </c>
      <c r="Q1196" t="str">
        <f t="shared" si="19"/>
        <v>14</v>
      </c>
    </row>
    <row r="1197" spans="1:17" x14ac:dyDescent="0.25">
      <c r="A1197">
        <v>1196</v>
      </c>
      <c r="B1197">
        <v>82.573828000000006</v>
      </c>
      <c r="C1197" s="2">
        <v>1</v>
      </c>
      <c r="H1197">
        <v>71.814439000000007</v>
      </c>
      <c r="I1197" s="4">
        <v>4</v>
      </c>
      <c r="P1197">
        <v>2</v>
      </c>
      <c r="Q1197" t="str">
        <f t="shared" si="19"/>
        <v>14</v>
      </c>
    </row>
    <row r="1198" spans="1:17" x14ac:dyDescent="0.25">
      <c r="A1198">
        <v>1197</v>
      </c>
      <c r="B1198">
        <v>82.573828000000006</v>
      </c>
      <c r="C1198" s="2">
        <v>1</v>
      </c>
      <c r="H1198">
        <v>71.814439000000007</v>
      </c>
      <c r="I1198" s="4">
        <v>4</v>
      </c>
      <c r="P1198">
        <v>2</v>
      </c>
      <c r="Q1198" t="str">
        <f t="shared" si="19"/>
        <v>14</v>
      </c>
    </row>
    <row r="1199" spans="1:17" x14ac:dyDescent="0.25">
      <c r="A1199">
        <v>1198</v>
      </c>
      <c r="B1199">
        <v>82.573828000000006</v>
      </c>
      <c r="C1199" s="2">
        <v>1</v>
      </c>
      <c r="H1199">
        <v>71.814439000000007</v>
      </c>
      <c r="I1199" s="4">
        <v>4</v>
      </c>
      <c r="P1199">
        <v>2</v>
      </c>
      <c r="Q1199" t="str">
        <f t="shared" si="19"/>
        <v>14</v>
      </c>
    </row>
    <row r="1200" spans="1:17" x14ac:dyDescent="0.25">
      <c r="A1200">
        <v>1199</v>
      </c>
      <c r="B1200">
        <v>82.573828000000006</v>
      </c>
      <c r="C1200" s="2">
        <v>1</v>
      </c>
      <c r="H1200">
        <v>71.814439000000007</v>
      </c>
      <c r="I1200" s="4">
        <v>4</v>
      </c>
      <c r="P1200">
        <v>2</v>
      </c>
      <c r="Q1200" t="str">
        <f t="shared" si="19"/>
        <v>14</v>
      </c>
    </row>
    <row r="1201" spans="1:17" x14ac:dyDescent="0.25">
      <c r="A1201">
        <v>1200</v>
      </c>
      <c r="B1201">
        <v>82.573828000000006</v>
      </c>
      <c r="C1201" s="2">
        <v>1</v>
      </c>
      <c r="H1201">
        <v>71.814439000000007</v>
      </c>
      <c r="I1201" s="4">
        <v>4</v>
      </c>
      <c r="P1201">
        <v>2</v>
      </c>
      <c r="Q1201" t="str">
        <f t="shared" si="19"/>
        <v>14</v>
      </c>
    </row>
    <row r="1202" spans="1:17" x14ac:dyDescent="0.25">
      <c r="A1202">
        <v>1201</v>
      </c>
      <c r="B1202">
        <v>82.573828000000006</v>
      </c>
      <c r="C1202" s="2">
        <v>1</v>
      </c>
      <c r="H1202">
        <v>71.814439000000007</v>
      </c>
      <c r="I1202" s="4">
        <v>4</v>
      </c>
      <c r="P1202">
        <v>2</v>
      </c>
      <c r="Q1202" t="str">
        <f t="shared" si="19"/>
        <v>14</v>
      </c>
    </row>
    <row r="1203" spans="1:17" x14ac:dyDescent="0.25">
      <c r="A1203">
        <v>1202</v>
      </c>
      <c r="B1203">
        <v>82.573828000000006</v>
      </c>
      <c r="C1203" s="2">
        <v>1</v>
      </c>
      <c r="H1203">
        <v>71.814439000000007</v>
      </c>
      <c r="I1203" s="4">
        <v>4</v>
      </c>
      <c r="P1203">
        <v>2</v>
      </c>
      <c r="Q1203" t="str">
        <f t="shared" si="19"/>
        <v>14</v>
      </c>
    </row>
    <row r="1204" spans="1:17" x14ac:dyDescent="0.25">
      <c r="A1204">
        <v>1203</v>
      </c>
      <c r="B1204">
        <v>82.573828000000006</v>
      </c>
      <c r="C1204" s="2">
        <v>1</v>
      </c>
      <c r="H1204">
        <v>71.814439000000007</v>
      </c>
      <c r="I1204" s="4">
        <v>4</v>
      </c>
      <c r="P1204">
        <v>2</v>
      </c>
      <c r="Q1204" t="str">
        <f t="shared" si="19"/>
        <v>14</v>
      </c>
    </row>
    <row r="1205" spans="1:17" x14ac:dyDescent="0.25">
      <c r="A1205">
        <v>1204</v>
      </c>
      <c r="B1205">
        <v>82.573828000000006</v>
      </c>
      <c r="C1205" s="2">
        <v>1</v>
      </c>
      <c r="H1205">
        <v>71.814439000000007</v>
      </c>
      <c r="I1205" s="4">
        <v>4</v>
      </c>
      <c r="P1205">
        <v>2</v>
      </c>
      <c r="Q1205" t="str">
        <f t="shared" si="19"/>
        <v>14</v>
      </c>
    </row>
    <row r="1206" spans="1:17" x14ac:dyDescent="0.25">
      <c r="A1206">
        <v>1205</v>
      </c>
      <c r="B1206">
        <v>82.573828000000006</v>
      </c>
      <c r="C1206" s="2">
        <v>1</v>
      </c>
      <c r="H1206">
        <v>71.814439000000007</v>
      </c>
      <c r="I1206" s="4">
        <v>4</v>
      </c>
      <c r="P1206">
        <v>2</v>
      </c>
      <c r="Q1206" t="str">
        <f t="shared" si="19"/>
        <v>14</v>
      </c>
    </row>
    <row r="1207" spans="1:17" x14ac:dyDescent="0.25">
      <c r="A1207">
        <v>1206</v>
      </c>
      <c r="B1207">
        <v>82.573828000000006</v>
      </c>
      <c r="C1207" s="2">
        <v>1</v>
      </c>
      <c r="H1207">
        <v>71.814439000000007</v>
      </c>
      <c r="I1207" s="4">
        <v>4</v>
      </c>
      <c r="P1207">
        <v>2</v>
      </c>
      <c r="Q1207" t="str">
        <f t="shared" si="19"/>
        <v>14</v>
      </c>
    </row>
    <row r="1208" spans="1:17" x14ac:dyDescent="0.25">
      <c r="A1208">
        <v>1207</v>
      </c>
      <c r="B1208">
        <v>82.573828000000006</v>
      </c>
      <c r="C1208" s="2">
        <v>1</v>
      </c>
      <c r="F1208">
        <v>77.98913300000001</v>
      </c>
      <c r="G1208" s="3">
        <v>3</v>
      </c>
      <c r="H1208">
        <v>71.814439000000007</v>
      </c>
      <c r="I1208" s="4">
        <v>4</v>
      </c>
      <c r="P1208">
        <v>3</v>
      </c>
      <c r="Q1208" t="str">
        <f t="shared" si="19"/>
        <v>134</v>
      </c>
    </row>
    <row r="1209" spans="1:17" x14ac:dyDescent="0.25">
      <c r="A1209">
        <v>1208</v>
      </c>
      <c r="B1209">
        <v>82.573828000000006</v>
      </c>
      <c r="C1209" s="2">
        <v>1</v>
      </c>
      <c r="F1209">
        <v>78.124133</v>
      </c>
      <c r="G1209" s="3">
        <v>3</v>
      </c>
      <c r="H1209">
        <v>71.814439000000007</v>
      </c>
      <c r="I1209" s="4">
        <v>4</v>
      </c>
      <c r="P1209">
        <v>3</v>
      </c>
      <c r="Q1209" t="str">
        <f t="shared" si="19"/>
        <v>134</v>
      </c>
    </row>
    <row r="1210" spans="1:17" x14ac:dyDescent="0.25">
      <c r="A1210">
        <v>1209</v>
      </c>
      <c r="B1210">
        <v>82.573828000000006</v>
      </c>
      <c r="C1210" s="2">
        <v>1</v>
      </c>
      <c r="D1210">
        <v>89.753928999999999</v>
      </c>
      <c r="E1210" s="5">
        <v>2</v>
      </c>
      <c r="F1210">
        <v>78.124133</v>
      </c>
      <c r="G1210" s="3">
        <v>3</v>
      </c>
      <c r="P1210">
        <v>3</v>
      </c>
      <c r="Q1210" t="str">
        <f t="shared" si="19"/>
        <v>123</v>
      </c>
    </row>
    <row r="1211" spans="1:17" x14ac:dyDescent="0.25">
      <c r="A1211">
        <v>1210</v>
      </c>
      <c r="B1211">
        <v>82.483316000000002</v>
      </c>
      <c r="C1211" s="2">
        <v>1</v>
      </c>
      <c r="D1211">
        <v>89.841633000000002</v>
      </c>
      <c r="E1211" s="5">
        <v>2</v>
      </c>
      <c r="F1211">
        <v>78.124133</v>
      </c>
      <c r="G1211" s="3">
        <v>3</v>
      </c>
      <c r="P1211">
        <v>3</v>
      </c>
      <c r="Q1211" t="str">
        <f t="shared" si="19"/>
        <v>123</v>
      </c>
    </row>
    <row r="1212" spans="1:17" x14ac:dyDescent="0.25">
      <c r="A1212">
        <v>1211</v>
      </c>
      <c r="D1212">
        <v>89.841633000000002</v>
      </c>
      <c r="E1212" s="5">
        <v>2</v>
      </c>
      <c r="F1212">
        <v>78.124133</v>
      </c>
      <c r="G1212" s="3">
        <v>3</v>
      </c>
      <c r="P1212">
        <v>2</v>
      </c>
      <c r="Q1212" t="str">
        <f t="shared" si="19"/>
        <v>23</v>
      </c>
    </row>
    <row r="1213" spans="1:17" x14ac:dyDescent="0.25">
      <c r="A1213">
        <v>1212</v>
      </c>
      <c r="D1213">
        <v>89.841633000000002</v>
      </c>
      <c r="E1213" s="5">
        <v>2</v>
      </c>
      <c r="F1213">
        <v>78.124133</v>
      </c>
      <c r="G1213" s="3">
        <v>3</v>
      </c>
      <c r="P1213">
        <v>2</v>
      </c>
      <c r="Q1213" t="str">
        <f t="shared" si="19"/>
        <v>23</v>
      </c>
    </row>
    <row r="1214" spans="1:17" x14ac:dyDescent="0.25">
      <c r="A1214">
        <v>1213</v>
      </c>
      <c r="D1214">
        <v>89.841633000000002</v>
      </c>
      <c r="E1214" s="5">
        <v>2</v>
      </c>
      <c r="F1214">
        <v>78.124133</v>
      </c>
      <c r="G1214" s="3">
        <v>3</v>
      </c>
      <c r="P1214">
        <v>2</v>
      </c>
      <c r="Q1214" t="str">
        <f t="shared" si="19"/>
        <v>23</v>
      </c>
    </row>
    <row r="1215" spans="1:17" x14ac:dyDescent="0.25">
      <c r="A1215">
        <v>1214</v>
      </c>
      <c r="D1215">
        <v>89.841633000000002</v>
      </c>
      <c r="E1215" s="5">
        <v>2</v>
      </c>
      <c r="F1215">
        <v>78.124133</v>
      </c>
      <c r="G1215" s="3">
        <v>3</v>
      </c>
      <c r="P1215">
        <v>2</v>
      </c>
      <c r="Q1215" t="str">
        <f t="shared" si="19"/>
        <v>23</v>
      </c>
    </row>
    <row r="1216" spans="1:17" x14ac:dyDescent="0.25">
      <c r="A1216">
        <v>1215</v>
      </c>
      <c r="D1216">
        <v>89.841633000000002</v>
      </c>
      <c r="E1216" s="5">
        <v>2</v>
      </c>
      <c r="F1216">
        <v>78.124133</v>
      </c>
      <c r="G1216" s="3">
        <v>3</v>
      </c>
      <c r="P1216">
        <v>2</v>
      </c>
      <c r="Q1216" t="str">
        <f t="shared" si="19"/>
        <v>23</v>
      </c>
    </row>
    <row r="1217" spans="1:17" x14ac:dyDescent="0.25">
      <c r="A1217">
        <v>1216</v>
      </c>
      <c r="D1217">
        <v>89.841633000000002</v>
      </c>
      <c r="E1217" s="5">
        <v>2</v>
      </c>
      <c r="F1217">
        <v>78.124133</v>
      </c>
      <c r="G1217" s="3">
        <v>3</v>
      </c>
      <c r="P1217">
        <v>2</v>
      </c>
      <c r="Q1217" t="str">
        <f t="shared" si="19"/>
        <v>23</v>
      </c>
    </row>
    <row r="1218" spans="1:17" x14ac:dyDescent="0.25">
      <c r="A1218">
        <v>1217</v>
      </c>
      <c r="D1218">
        <v>89.841633000000002</v>
      </c>
      <c r="E1218" s="5">
        <v>2</v>
      </c>
      <c r="F1218">
        <v>78.124133</v>
      </c>
      <c r="G1218" s="3">
        <v>3</v>
      </c>
      <c r="P1218">
        <v>2</v>
      </c>
      <c r="Q1218" t="str">
        <f t="shared" ref="Q1218:Q1281" si="20">CONCATENATE(C1218,E1218,G1218,I1218)</f>
        <v>23</v>
      </c>
    </row>
    <row r="1219" spans="1:17" x14ac:dyDescent="0.25">
      <c r="A1219">
        <v>1218</v>
      </c>
      <c r="D1219">
        <v>89.841633000000002</v>
      </c>
      <c r="E1219" s="5">
        <v>2</v>
      </c>
      <c r="F1219">
        <v>78.124133</v>
      </c>
      <c r="G1219" s="3">
        <v>3</v>
      </c>
      <c r="P1219">
        <v>2</v>
      </c>
      <c r="Q1219" t="str">
        <f t="shared" si="20"/>
        <v>23</v>
      </c>
    </row>
    <row r="1220" spans="1:17" x14ac:dyDescent="0.25">
      <c r="A1220">
        <v>1219</v>
      </c>
      <c r="D1220">
        <v>89.841633000000002</v>
      </c>
      <c r="E1220" s="5">
        <v>2</v>
      </c>
      <c r="F1220">
        <v>78.124133</v>
      </c>
      <c r="G1220" s="3">
        <v>3</v>
      </c>
      <c r="P1220">
        <v>2</v>
      </c>
      <c r="Q1220" t="str">
        <f t="shared" si="20"/>
        <v>23</v>
      </c>
    </row>
    <row r="1221" spans="1:17" x14ac:dyDescent="0.25">
      <c r="A1221">
        <v>1220</v>
      </c>
      <c r="D1221">
        <v>89.841633000000002</v>
      </c>
      <c r="E1221" s="5">
        <v>2</v>
      </c>
      <c r="F1221">
        <v>78.124133</v>
      </c>
      <c r="G1221" s="3">
        <v>3</v>
      </c>
      <c r="P1221">
        <v>2</v>
      </c>
      <c r="Q1221" t="str">
        <f t="shared" si="20"/>
        <v>23</v>
      </c>
    </row>
    <row r="1222" spans="1:17" x14ac:dyDescent="0.25">
      <c r="A1222">
        <v>1221</v>
      </c>
      <c r="D1222">
        <v>89.841633000000002</v>
      </c>
      <c r="E1222" s="5">
        <v>2</v>
      </c>
      <c r="F1222">
        <v>78.124133</v>
      </c>
      <c r="G1222" s="3">
        <v>3</v>
      </c>
      <c r="P1222">
        <v>2</v>
      </c>
      <c r="Q1222" t="str">
        <f t="shared" si="20"/>
        <v>23</v>
      </c>
    </row>
    <row r="1223" spans="1:17" x14ac:dyDescent="0.25">
      <c r="A1223">
        <v>1222</v>
      </c>
      <c r="D1223">
        <v>89.841633000000002</v>
      </c>
      <c r="E1223" s="5">
        <v>2</v>
      </c>
      <c r="F1223">
        <v>78.124133</v>
      </c>
      <c r="G1223" s="3">
        <v>3</v>
      </c>
      <c r="P1223">
        <v>2</v>
      </c>
      <c r="Q1223" t="str">
        <f t="shared" si="20"/>
        <v>23</v>
      </c>
    </row>
    <row r="1224" spans="1:17" x14ac:dyDescent="0.25">
      <c r="A1224">
        <v>1223</v>
      </c>
      <c r="B1224">
        <v>96.771687000000014</v>
      </c>
      <c r="C1224" s="2">
        <v>1</v>
      </c>
      <c r="D1224">
        <v>89.841633000000002</v>
      </c>
      <c r="E1224" s="5">
        <v>2</v>
      </c>
      <c r="F1224">
        <v>78.124133</v>
      </c>
      <c r="G1224" s="3">
        <v>3</v>
      </c>
      <c r="P1224">
        <v>3</v>
      </c>
      <c r="Q1224" t="str">
        <f t="shared" si="20"/>
        <v>123</v>
      </c>
    </row>
    <row r="1225" spans="1:17" x14ac:dyDescent="0.25">
      <c r="A1225">
        <v>1224</v>
      </c>
      <c r="B1225">
        <v>96.911737000000016</v>
      </c>
      <c r="C1225" s="2">
        <v>1</v>
      </c>
      <c r="D1225">
        <v>89.841633000000002</v>
      </c>
      <c r="E1225" s="5">
        <v>2</v>
      </c>
      <c r="F1225">
        <v>78.124133</v>
      </c>
      <c r="G1225" s="3">
        <v>3</v>
      </c>
      <c r="P1225">
        <v>3</v>
      </c>
      <c r="Q1225" t="str">
        <f t="shared" si="20"/>
        <v>123</v>
      </c>
    </row>
    <row r="1226" spans="1:17" x14ac:dyDescent="0.25">
      <c r="A1226">
        <v>1225</v>
      </c>
      <c r="B1226">
        <v>96.911737000000016</v>
      </c>
      <c r="C1226" s="2">
        <v>1</v>
      </c>
      <c r="D1226">
        <v>89.753928999999999</v>
      </c>
      <c r="E1226" s="5">
        <v>2</v>
      </c>
      <c r="F1226">
        <v>78.124133</v>
      </c>
      <c r="G1226" s="3">
        <v>3</v>
      </c>
      <c r="H1226">
        <v>85.647093000000012</v>
      </c>
      <c r="I1226" s="4">
        <v>4</v>
      </c>
      <c r="P1226">
        <v>4</v>
      </c>
      <c r="Q1226" t="str">
        <f t="shared" si="20"/>
        <v>1234</v>
      </c>
    </row>
    <row r="1227" spans="1:17" x14ac:dyDescent="0.25">
      <c r="A1227">
        <v>1226</v>
      </c>
      <c r="B1227">
        <v>96.911737000000016</v>
      </c>
      <c r="C1227" s="2">
        <v>1</v>
      </c>
      <c r="D1227">
        <v>89.753928999999999</v>
      </c>
      <c r="E1227" s="5">
        <v>2</v>
      </c>
      <c r="F1227">
        <v>78.010459000000012</v>
      </c>
      <c r="G1227" s="3">
        <v>3</v>
      </c>
      <c r="H1227">
        <v>85.688623000000007</v>
      </c>
      <c r="I1227" s="4">
        <v>4</v>
      </c>
      <c r="P1227">
        <v>4</v>
      </c>
      <c r="Q1227" t="str">
        <f t="shared" si="20"/>
        <v>1234</v>
      </c>
    </row>
    <row r="1228" spans="1:17" x14ac:dyDescent="0.25">
      <c r="A1228">
        <v>1227</v>
      </c>
      <c r="B1228">
        <v>96.911737000000016</v>
      </c>
      <c r="C1228" s="2">
        <v>1</v>
      </c>
      <c r="D1228">
        <v>89.753928999999999</v>
      </c>
      <c r="E1228" s="5">
        <v>2</v>
      </c>
      <c r="H1228">
        <v>85.688623000000007</v>
      </c>
      <c r="I1228" s="4">
        <v>4</v>
      </c>
      <c r="P1228">
        <v>3</v>
      </c>
      <c r="Q1228" t="str">
        <f t="shared" si="20"/>
        <v>124</v>
      </c>
    </row>
    <row r="1229" spans="1:17" x14ac:dyDescent="0.25">
      <c r="A1229">
        <v>1228</v>
      </c>
      <c r="B1229">
        <v>96.911737000000016</v>
      </c>
      <c r="C1229" s="2">
        <v>1</v>
      </c>
      <c r="H1229">
        <v>85.688623000000007</v>
      </c>
      <c r="I1229" s="4">
        <v>4</v>
      </c>
      <c r="P1229">
        <v>2</v>
      </c>
      <c r="Q1229" t="str">
        <f t="shared" si="20"/>
        <v>14</v>
      </c>
    </row>
    <row r="1230" spans="1:17" x14ac:dyDescent="0.25">
      <c r="A1230">
        <v>1229</v>
      </c>
      <c r="B1230">
        <v>96.911737000000016</v>
      </c>
      <c r="C1230" s="2">
        <v>1</v>
      </c>
      <c r="H1230">
        <v>85.688623000000007</v>
      </c>
      <c r="I1230" s="4">
        <v>4</v>
      </c>
      <c r="P1230">
        <v>2</v>
      </c>
      <c r="Q1230" t="str">
        <f t="shared" si="20"/>
        <v>14</v>
      </c>
    </row>
    <row r="1231" spans="1:17" x14ac:dyDescent="0.25">
      <c r="A1231">
        <v>1230</v>
      </c>
      <c r="B1231">
        <v>96.911737000000016</v>
      </c>
      <c r="C1231" s="2">
        <v>1</v>
      </c>
      <c r="H1231">
        <v>85.688623000000007</v>
      </c>
      <c r="I1231" s="4">
        <v>4</v>
      </c>
      <c r="P1231">
        <v>2</v>
      </c>
      <c r="Q1231" t="str">
        <f t="shared" si="20"/>
        <v>14</v>
      </c>
    </row>
    <row r="1232" spans="1:17" x14ac:dyDescent="0.25">
      <c r="A1232">
        <v>1231</v>
      </c>
      <c r="B1232">
        <v>96.911737000000016</v>
      </c>
      <c r="C1232" s="2">
        <v>1</v>
      </c>
      <c r="H1232">
        <v>85.688623000000007</v>
      </c>
      <c r="I1232" s="4">
        <v>4</v>
      </c>
      <c r="P1232">
        <v>2</v>
      </c>
      <c r="Q1232" t="str">
        <f t="shared" si="20"/>
        <v>14</v>
      </c>
    </row>
    <row r="1233" spans="1:17" x14ac:dyDescent="0.25">
      <c r="A1233">
        <v>1232</v>
      </c>
      <c r="B1233">
        <v>96.911737000000016</v>
      </c>
      <c r="C1233" s="2">
        <v>1</v>
      </c>
      <c r="H1233">
        <v>85.688623000000007</v>
      </c>
      <c r="I1233" s="4">
        <v>4</v>
      </c>
      <c r="P1233">
        <v>2</v>
      </c>
      <c r="Q1233" t="str">
        <f t="shared" si="20"/>
        <v>14</v>
      </c>
    </row>
    <row r="1234" spans="1:17" x14ac:dyDescent="0.25">
      <c r="A1234">
        <v>1233</v>
      </c>
      <c r="B1234">
        <v>96.911737000000016</v>
      </c>
      <c r="C1234" s="2">
        <v>1</v>
      </c>
      <c r="H1234">
        <v>85.688623000000007</v>
      </c>
      <c r="I1234" s="4">
        <v>4</v>
      </c>
      <c r="P1234">
        <v>2</v>
      </c>
      <c r="Q1234" t="str">
        <f t="shared" si="20"/>
        <v>14</v>
      </c>
    </row>
    <row r="1235" spans="1:17" x14ac:dyDescent="0.25">
      <c r="A1235">
        <v>1234</v>
      </c>
      <c r="B1235">
        <v>96.911737000000016</v>
      </c>
      <c r="C1235" s="2">
        <v>1</v>
      </c>
      <c r="H1235">
        <v>85.688623000000007</v>
      </c>
      <c r="I1235" s="4">
        <v>4</v>
      </c>
      <c r="P1235">
        <v>2</v>
      </c>
      <c r="Q1235" t="str">
        <f t="shared" si="20"/>
        <v>14</v>
      </c>
    </row>
    <row r="1236" spans="1:17" x14ac:dyDescent="0.25">
      <c r="A1236">
        <v>1235</v>
      </c>
      <c r="B1236">
        <v>96.911737000000016</v>
      </c>
      <c r="C1236" s="2">
        <v>1</v>
      </c>
      <c r="H1236">
        <v>85.688623000000007</v>
      </c>
      <c r="I1236" s="4">
        <v>4</v>
      </c>
      <c r="P1236">
        <v>2</v>
      </c>
      <c r="Q1236" t="str">
        <f t="shared" si="20"/>
        <v>14</v>
      </c>
    </row>
    <row r="1237" spans="1:17" x14ac:dyDescent="0.25">
      <c r="A1237">
        <v>1236</v>
      </c>
      <c r="B1237">
        <v>96.911737000000016</v>
      </c>
      <c r="C1237" s="2">
        <v>1</v>
      </c>
      <c r="H1237">
        <v>85.688623000000007</v>
      </c>
      <c r="I1237" s="4">
        <v>4</v>
      </c>
      <c r="P1237">
        <v>2</v>
      </c>
      <c r="Q1237" t="str">
        <f t="shared" si="20"/>
        <v>14</v>
      </c>
    </row>
    <row r="1238" spans="1:17" x14ac:dyDescent="0.25">
      <c r="A1238">
        <v>1237</v>
      </c>
      <c r="B1238">
        <v>96.911737000000016</v>
      </c>
      <c r="C1238" s="2">
        <v>1</v>
      </c>
      <c r="H1238">
        <v>85.688623000000007</v>
      </c>
      <c r="I1238" s="4">
        <v>4</v>
      </c>
      <c r="P1238">
        <v>2</v>
      </c>
      <c r="Q1238" t="str">
        <f t="shared" si="20"/>
        <v>14</v>
      </c>
    </row>
    <row r="1239" spans="1:17" x14ac:dyDescent="0.25">
      <c r="A1239">
        <v>1238</v>
      </c>
      <c r="B1239">
        <v>96.911737000000016</v>
      </c>
      <c r="C1239" s="2">
        <v>1</v>
      </c>
      <c r="H1239">
        <v>85.688623000000007</v>
      </c>
      <c r="I1239" s="4">
        <v>4</v>
      </c>
      <c r="P1239">
        <v>2</v>
      </c>
      <c r="Q1239" t="str">
        <f t="shared" si="20"/>
        <v>14</v>
      </c>
    </row>
    <row r="1240" spans="1:17" x14ac:dyDescent="0.25">
      <c r="A1240">
        <v>1239</v>
      </c>
      <c r="B1240">
        <v>96.911737000000016</v>
      </c>
      <c r="C1240" s="2">
        <v>1</v>
      </c>
      <c r="H1240">
        <v>85.688623000000007</v>
      </c>
      <c r="I1240" s="4">
        <v>4</v>
      </c>
      <c r="P1240">
        <v>2</v>
      </c>
      <c r="Q1240" t="str">
        <f t="shared" si="20"/>
        <v>14</v>
      </c>
    </row>
    <row r="1241" spans="1:17" x14ac:dyDescent="0.25">
      <c r="A1241">
        <v>1240</v>
      </c>
      <c r="B1241">
        <v>96.911737000000016</v>
      </c>
      <c r="C1241" s="2">
        <v>1</v>
      </c>
      <c r="D1241">
        <v>105.60214400000001</v>
      </c>
      <c r="E1241" s="5">
        <v>2</v>
      </c>
      <c r="H1241">
        <v>85.688623000000007</v>
      </c>
      <c r="I1241" s="4">
        <v>4</v>
      </c>
      <c r="P1241">
        <v>3</v>
      </c>
      <c r="Q1241" t="str">
        <f t="shared" si="20"/>
        <v>124</v>
      </c>
    </row>
    <row r="1242" spans="1:17" x14ac:dyDescent="0.25">
      <c r="A1242">
        <v>1241</v>
      </c>
      <c r="B1242">
        <v>96.771687000000014</v>
      </c>
      <c r="C1242" s="2">
        <v>1</v>
      </c>
      <c r="D1242">
        <v>105.712248</v>
      </c>
      <c r="E1242" s="5">
        <v>2</v>
      </c>
      <c r="H1242">
        <v>85.688623000000007</v>
      </c>
      <c r="I1242" s="4">
        <v>4</v>
      </c>
      <c r="P1242">
        <v>3</v>
      </c>
      <c r="Q1242" t="str">
        <f t="shared" si="20"/>
        <v>124</v>
      </c>
    </row>
    <row r="1243" spans="1:17" x14ac:dyDescent="0.25">
      <c r="A1243">
        <v>1242</v>
      </c>
      <c r="B1243">
        <v>96.77194200000001</v>
      </c>
      <c r="C1243" s="2">
        <v>1</v>
      </c>
      <c r="D1243">
        <v>105.712248</v>
      </c>
      <c r="E1243" s="5">
        <v>2</v>
      </c>
      <c r="H1243">
        <v>85.688623000000007</v>
      </c>
      <c r="I1243" s="4">
        <v>4</v>
      </c>
      <c r="P1243">
        <v>3</v>
      </c>
      <c r="Q1243" t="str">
        <f t="shared" si="20"/>
        <v>124</v>
      </c>
    </row>
    <row r="1244" spans="1:17" x14ac:dyDescent="0.25">
      <c r="A1244">
        <v>1243</v>
      </c>
      <c r="D1244">
        <v>105.712248</v>
      </c>
      <c r="E1244" s="5">
        <v>2</v>
      </c>
      <c r="F1244">
        <v>93.637398000000005</v>
      </c>
      <c r="G1244" s="3">
        <v>3</v>
      </c>
      <c r="H1244">
        <v>85.688623000000007</v>
      </c>
      <c r="I1244" s="4">
        <v>4</v>
      </c>
      <c r="P1244">
        <v>3</v>
      </c>
      <c r="Q1244" t="str">
        <f t="shared" si="20"/>
        <v>234</v>
      </c>
    </row>
    <row r="1245" spans="1:17" x14ac:dyDescent="0.25">
      <c r="A1245">
        <v>1244</v>
      </c>
      <c r="D1245">
        <v>105.712248</v>
      </c>
      <c r="E1245" s="5">
        <v>2</v>
      </c>
      <c r="F1245">
        <v>93.796940000000006</v>
      </c>
      <c r="G1245" s="3">
        <v>3</v>
      </c>
      <c r="H1245">
        <v>85.688623000000007</v>
      </c>
      <c r="I1245" s="4">
        <v>4</v>
      </c>
      <c r="P1245">
        <v>3</v>
      </c>
      <c r="Q1245" t="str">
        <f t="shared" si="20"/>
        <v>234</v>
      </c>
    </row>
    <row r="1246" spans="1:17" x14ac:dyDescent="0.25">
      <c r="A1246">
        <v>1245</v>
      </c>
      <c r="D1246">
        <v>105.712248</v>
      </c>
      <c r="E1246" s="5">
        <v>2</v>
      </c>
      <c r="F1246">
        <v>93.796940000000006</v>
      </c>
      <c r="G1246" s="3">
        <v>3</v>
      </c>
      <c r="H1246">
        <v>85.647093000000012</v>
      </c>
      <c r="I1246" s="4">
        <v>4</v>
      </c>
      <c r="P1246">
        <v>3</v>
      </c>
      <c r="Q1246" t="str">
        <f t="shared" si="20"/>
        <v>234</v>
      </c>
    </row>
    <row r="1247" spans="1:17" x14ac:dyDescent="0.25">
      <c r="A1247">
        <v>1246</v>
      </c>
      <c r="D1247">
        <v>105.712248</v>
      </c>
      <c r="E1247" s="5">
        <v>2</v>
      </c>
      <c r="F1247">
        <v>93.796940000000006</v>
      </c>
      <c r="G1247" s="3">
        <v>3</v>
      </c>
      <c r="P1247">
        <v>2</v>
      </c>
      <c r="Q1247" t="str">
        <f t="shared" si="20"/>
        <v>23</v>
      </c>
    </row>
    <row r="1248" spans="1:17" x14ac:dyDescent="0.25">
      <c r="A1248">
        <v>1247</v>
      </c>
      <c r="D1248">
        <v>105.712248</v>
      </c>
      <c r="E1248" s="5">
        <v>2</v>
      </c>
      <c r="F1248">
        <v>93.796940000000006</v>
      </c>
      <c r="G1248" s="3">
        <v>3</v>
      </c>
      <c r="P1248">
        <v>2</v>
      </c>
      <c r="Q1248" t="str">
        <f t="shared" si="20"/>
        <v>23</v>
      </c>
    </row>
    <row r="1249" spans="1:17" x14ac:dyDescent="0.25">
      <c r="A1249">
        <v>1248</v>
      </c>
      <c r="D1249">
        <v>105.712248</v>
      </c>
      <c r="E1249" s="5">
        <v>2</v>
      </c>
      <c r="F1249">
        <v>93.796940000000006</v>
      </c>
      <c r="G1249" s="3">
        <v>3</v>
      </c>
      <c r="P1249">
        <v>2</v>
      </c>
      <c r="Q1249" t="str">
        <f t="shared" si="20"/>
        <v>23</v>
      </c>
    </row>
    <row r="1250" spans="1:17" x14ac:dyDescent="0.25">
      <c r="A1250">
        <v>1249</v>
      </c>
      <c r="D1250">
        <v>105.712248</v>
      </c>
      <c r="E1250" s="5">
        <v>2</v>
      </c>
      <c r="F1250">
        <v>93.796940000000006</v>
      </c>
      <c r="G1250" s="3">
        <v>3</v>
      </c>
      <c r="P1250">
        <v>2</v>
      </c>
      <c r="Q1250" t="str">
        <f t="shared" si="20"/>
        <v>23</v>
      </c>
    </row>
    <row r="1251" spans="1:17" x14ac:dyDescent="0.25">
      <c r="A1251">
        <v>1250</v>
      </c>
      <c r="D1251">
        <v>105.712248</v>
      </c>
      <c r="E1251" s="5">
        <v>2</v>
      </c>
      <c r="F1251">
        <v>93.796940000000006</v>
      </c>
      <c r="G1251" s="3">
        <v>3</v>
      </c>
      <c r="P1251">
        <v>2</v>
      </c>
      <c r="Q1251" t="str">
        <f t="shared" si="20"/>
        <v>23</v>
      </c>
    </row>
    <row r="1252" spans="1:17" x14ac:dyDescent="0.25">
      <c r="A1252">
        <v>1251</v>
      </c>
      <c r="D1252">
        <v>105.712248</v>
      </c>
      <c r="E1252" s="5">
        <v>2</v>
      </c>
      <c r="F1252">
        <v>93.796940000000006</v>
      </c>
      <c r="G1252" s="3">
        <v>3</v>
      </c>
      <c r="P1252">
        <v>2</v>
      </c>
      <c r="Q1252" t="str">
        <f t="shared" si="20"/>
        <v>23</v>
      </c>
    </row>
    <row r="1253" spans="1:17" x14ac:dyDescent="0.25">
      <c r="A1253">
        <v>1252</v>
      </c>
      <c r="D1253">
        <v>105.712248</v>
      </c>
      <c r="E1253" s="5">
        <v>2</v>
      </c>
      <c r="F1253">
        <v>93.796940000000006</v>
      </c>
      <c r="G1253" s="3">
        <v>3</v>
      </c>
      <c r="P1253">
        <v>2</v>
      </c>
      <c r="Q1253" t="str">
        <f t="shared" si="20"/>
        <v>23</v>
      </c>
    </row>
    <row r="1254" spans="1:17" x14ac:dyDescent="0.25">
      <c r="A1254">
        <v>1253</v>
      </c>
      <c r="D1254">
        <v>105.712248</v>
      </c>
      <c r="E1254" s="5">
        <v>2</v>
      </c>
      <c r="F1254">
        <v>93.796940000000006</v>
      </c>
      <c r="G1254" s="3">
        <v>3</v>
      </c>
      <c r="P1254">
        <v>2</v>
      </c>
      <c r="Q1254" t="str">
        <f t="shared" si="20"/>
        <v>23</v>
      </c>
    </row>
    <row r="1255" spans="1:17" x14ac:dyDescent="0.25">
      <c r="A1255">
        <v>1254</v>
      </c>
      <c r="D1255">
        <v>105.712248</v>
      </c>
      <c r="E1255" s="5">
        <v>2</v>
      </c>
      <c r="F1255">
        <v>93.796940000000006</v>
      </c>
      <c r="G1255" s="3">
        <v>3</v>
      </c>
      <c r="P1255">
        <v>2</v>
      </c>
      <c r="Q1255" t="str">
        <f t="shared" si="20"/>
        <v>23</v>
      </c>
    </row>
    <row r="1256" spans="1:17" x14ac:dyDescent="0.25">
      <c r="A1256">
        <v>1255</v>
      </c>
      <c r="D1256">
        <v>105.712248</v>
      </c>
      <c r="E1256" s="5">
        <v>2</v>
      </c>
      <c r="F1256">
        <v>93.796940000000006</v>
      </c>
      <c r="G1256" s="3">
        <v>3</v>
      </c>
      <c r="P1256">
        <v>2</v>
      </c>
      <c r="Q1256" t="str">
        <f t="shared" si="20"/>
        <v>23</v>
      </c>
    </row>
    <row r="1257" spans="1:17" x14ac:dyDescent="0.25">
      <c r="A1257">
        <v>1256</v>
      </c>
      <c r="B1257">
        <v>114.158522</v>
      </c>
      <c r="C1257" s="2">
        <v>1</v>
      </c>
      <c r="D1257">
        <v>105.712248</v>
      </c>
      <c r="E1257" s="5">
        <v>2</v>
      </c>
      <c r="F1257">
        <v>93.796940000000006</v>
      </c>
      <c r="G1257" s="3">
        <v>3</v>
      </c>
      <c r="P1257">
        <v>3</v>
      </c>
      <c r="Q1257" t="str">
        <f t="shared" si="20"/>
        <v>123</v>
      </c>
    </row>
    <row r="1258" spans="1:17" x14ac:dyDescent="0.25">
      <c r="A1258">
        <v>1257</v>
      </c>
      <c r="B1258">
        <v>114.21607400000001</v>
      </c>
      <c r="C1258" s="2">
        <v>1</v>
      </c>
      <c r="D1258">
        <v>105.712248</v>
      </c>
      <c r="E1258" s="5">
        <v>2</v>
      </c>
      <c r="F1258">
        <v>93.796940000000006</v>
      </c>
      <c r="G1258" s="3">
        <v>3</v>
      </c>
      <c r="P1258">
        <v>3</v>
      </c>
      <c r="Q1258" t="str">
        <f t="shared" si="20"/>
        <v>123</v>
      </c>
    </row>
    <row r="1259" spans="1:17" x14ac:dyDescent="0.25">
      <c r="A1259">
        <v>1258</v>
      </c>
      <c r="B1259">
        <v>114.21607400000001</v>
      </c>
      <c r="C1259" s="2">
        <v>1</v>
      </c>
      <c r="D1259">
        <v>105.712248</v>
      </c>
      <c r="E1259" s="5">
        <v>2</v>
      </c>
      <c r="F1259">
        <v>93.796940000000006</v>
      </c>
      <c r="G1259" s="3">
        <v>3</v>
      </c>
      <c r="P1259">
        <v>3</v>
      </c>
      <c r="Q1259" t="str">
        <f t="shared" si="20"/>
        <v>123</v>
      </c>
    </row>
    <row r="1260" spans="1:17" x14ac:dyDescent="0.25">
      <c r="A1260">
        <v>1259</v>
      </c>
      <c r="B1260">
        <v>114.21607400000001</v>
      </c>
      <c r="C1260" s="2">
        <v>1</v>
      </c>
      <c r="D1260">
        <v>105.60214400000001</v>
      </c>
      <c r="E1260" s="5">
        <v>2</v>
      </c>
      <c r="F1260">
        <v>93.796940000000006</v>
      </c>
      <c r="G1260" s="3">
        <v>3</v>
      </c>
      <c r="H1260">
        <v>102.66647900000001</v>
      </c>
      <c r="I1260" s="4">
        <v>4</v>
      </c>
      <c r="P1260">
        <v>4</v>
      </c>
      <c r="Q1260" t="str">
        <f t="shared" si="20"/>
        <v>1234</v>
      </c>
    </row>
    <row r="1261" spans="1:17" x14ac:dyDescent="0.25">
      <c r="A1261">
        <v>1260</v>
      </c>
      <c r="B1261">
        <v>114.21607400000001</v>
      </c>
      <c r="C1261" s="2">
        <v>1</v>
      </c>
      <c r="D1261">
        <v>105.58173600000001</v>
      </c>
      <c r="E1261" s="5">
        <v>2</v>
      </c>
      <c r="F1261">
        <v>93.796940000000006</v>
      </c>
      <c r="G1261" s="3">
        <v>3</v>
      </c>
      <c r="H1261">
        <v>102.66647900000001</v>
      </c>
      <c r="I1261" s="4">
        <v>4</v>
      </c>
      <c r="P1261">
        <v>4</v>
      </c>
      <c r="Q1261" t="str">
        <f t="shared" si="20"/>
        <v>1234</v>
      </c>
    </row>
    <row r="1262" spans="1:17" x14ac:dyDescent="0.25">
      <c r="A1262">
        <v>1261</v>
      </c>
      <c r="B1262">
        <v>114.21607400000001</v>
      </c>
      <c r="C1262" s="2">
        <v>1</v>
      </c>
      <c r="F1262">
        <v>93.637398000000005</v>
      </c>
      <c r="G1262" s="3">
        <v>3</v>
      </c>
      <c r="H1262">
        <v>102.89408299999999</v>
      </c>
      <c r="I1262" s="4">
        <v>4</v>
      </c>
      <c r="P1262">
        <v>3</v>
      </c>
      <c r="Q1262" t="str">
        <f t="shared" si="20"/>
        <v>134</v>
      </c>
    </row>
    <row r="1263" spans="1:17" x14ac:dyDescent="0.25">
      <c r="A1263">
        <v>1262</v>
      </c>
      <c r="B1263">
        <v>114.21607400000001</v>
      </c>
      <c r="C1263" s="2">
        <v>1</v>
      </c>
      <c r="F1263">
        <v>93.637398000000005</v>
      </c>
      <c r="G1263" s="3">
        <v>3</v>
      </c>
      <c r="H1263">
        <v>102.89408299999999</v>
      </c>
      <c r="I1263" s="4">
        <v>4</v>
      </c>
      <c r="P1263">
        <v>3</v>
      </c>
      <c r="Q1263" t="str">
        <f t="shared" si="20"/>
        <v>134</v>
      </c>
    </row>
    <row r="1264" spans="1:17" x14ac:dyDescent="0.25">
      <c r="A1264">
        <v>1263</v>
      </c>
      <c r="B1264">
        <v>114.21607400000001</v>
      </c>
      <c r="C1264" s="2">
        <v>1</v>
      </c>
      <c r="H1264">
        <v>102.89408299999999</v>
      </c>
      <c r="I1264" s="4">
        <v>4</v>
      </c>
      <c r="P1264">
        <v>2</v>
      </c>
      <c r="Q1264" t="str">
        <f t="shared" si="20"/>
        <v>14</v>
      </c>
    </row>
    <row r="1265" spans="1:17" x14ac:dyDescent="0.25">
      <c r="A1265">
        <v>1264</v>
      </c>
      <c r="B1265">
        <v>114.21607400000001</v>
      </c>
      <c r="C1265" s="2">
        <v>1</v>
      </c>
      <c r="H1265">
        <v>102.89408299999999</v>
      </c>
      <c r="I1265" s="4">
        <v>4</v>
      </c>
      <c r="P1265">
        <v>2</v>
      </c>
      <c r="Q1265" t="str">
        <f t="shared" si="20"/>
        <v>14</v>
      </c>
    </row>
    <row r="1266" spans="1:17" x14ac:dyDescent="0.25">
      <c r="A1266">
        <v>1265</v>
      </c>
      <c r="B1266">
        <v>114.21607400000001</v>
      </c>
      <c r="C1266" s="2">
        <v>1</v>
      </c>
      <c r="H1266">
        <v>102.89408299999999</v>
      </c>
      <c r="I1266" s="4">
        <v>4</v>
      </c>
      <c r="P1266">
        <v>2</v>
      </c>
      <c r="Q1266" t="str">
        <f t="shared" si="20"/>
        <v>14</v>
      </c>
    </row>
    <row r="1267" spans="1:17" x14ac:dyDescent="0.25">
      <c r="A1267">
        <v>1266</v>
      </c>
      <c r="B1267">
        <v>114.21607400000001</v>
      </c>
      <c r="C1267" s="2">
        <v>1</v>
      </c>
      <c r="H1267">
        <v>102.89408299999999</v>
      </c>
      <c r="I1267" s="4">
        <v>4</v>
      </c>
      <c r="P1267">
        <v>2</v>
      </c>
      <c r="Q1267" t="str">
        <f t="shared" si="20"/>
        <v>14</v>
      </c>
    </row>
    <row r="1268" spans="1:17" x14ac:dyDescent="0.25">
      <c r="A1268">
        <v>1267</v>
      </c>
      <c r="B1268">
        <v>114.21607400000001</v>
      </c>
      <c r="C1268" s="2">
        <v>1</v>
      </c>
      <c r="H1268">
        <v>102.89408299999999</v>
      </c>
      <c r="I1268" s="4">
        <v>4</v>
      </c>
      <c r="P1268">
        <v>2</v>
      </c>
      <c r="Q1268" t="str">
        <f t="shared" si="20"/>
        <v>14</v>
      </c>
    </row>
    <row r="1269" spans="1:17" x14ac:dyDescent="0.25">
      <c r="A1269">
        <v>1268</v>
      </c>
      <c r="B1269">
        <v>114.21607400000001</v>
      </c>
      <c r="C1269" s="2">
        <v>1</v>
      </c>
      <c r="H1269">
        <v>102.89408299999999</v>
      </c>
      <c r="I1269" s="4">
        <v>4</v>
      </c>
      <c r="P1269">
        <v>2</v>
      </c>
      <c r="Q1269" t="str">
        <f t="shared" si="20"/>
        <v>14</v>
      </c>
    </row>
    <row r="1270" spans="1:17" x14ac:dyDescent="0.25">
      <c r="A1270">
        <v>1269</v>
      </c>
      <c r="B1270">
        <v>114.21607400000001</v>
      </c>
      <c r="C1270" s="2">
        <v>1</v>
      </c>
      <c r="H1270">
        <v>102.89408299999999</v>
      </c>
      <c r="I1270" s="4">
        <v>4</v>
      </c>
      <c r="P1270">
        <v>2</v>
      </c>
      <c r="Q1270" t="str">
        <f t="shared" si="20"/>
        <v>14</v>
      </c>
    </row>
    <row r="1271" spans="1:17" x14ac:dyDescent="0.25">
      <c r="A1271">
        <v>1270</v>
      </c>
      <c r="B1271">
        <v>114.21607400000001</v>
      </c>
      <c r="C1271" s="2">
        <v>1</v>
      </c>
      <c r="H1271">
        <v>102.89408299999999</v>
      </c>
      <c r="I1271" s="4">
        <v>4</v>
      </c>
      <c r="P1271">
        <v>2</v>
      </c>
      <c r="Q1271" t="str">
        <f t="shared" si="20"/>
        <v>14</v>
      </c>
    </row>
    <row r="1272" spans="1:17" x14ac:dyDescent="0.25">
      <c r="A1272">
        <v>1271</v>
      </c>
      <c r="B1272">
        <v>114.21607400000001</v>
      </c>
      <c r="C1272" s="2">
        <v>1</v>
      </c>
      <c r="H1272">
        <v>102.89408299999999</v>
      </c>
      <c r="I1272" s="4">
        <v>4</v>
      </c>
      <c r="P1272">
        <v>2</v>
      </c>
      <c r="Q1272" t="str">
        <f t="shared" si="20"/>
        <v>14</v>
      </c>
    </row>
    <row r="1273" spans="1:17" x14ac:dyDescent="0.25">
      <c r="A1273">
        <v>1272</v>
      </c>
      <c r="B1273">
        <v>114.21607400000001</v>
      </c>
      <c r="C1273" s="2">
        <v>1</v>
      </c>
      <c r="H1273">
        <v>102.89408299999999</v>
      </c>
      <c r="I1273" s="4">
        <v>4</v>
      </c>
      <c r="P1273">
        <v>2</v>
      </c>
      <c r="Q1273" t="str">
        <f t="shared" si="20"/>
        <v>14</v>
      </c>
    </row>
    <row r="1274" spans="1:17" x14ac:dyDescent="0.25">
      <c r="A1274">
        <v>1273</v>
      </c>
      <c r="B1274">
        <v>114.21607400000001</v>
      </c>
      <c r="C1274" s="2">
        <v>1</v>
      </c>
      <c r="D1274">
        <v>122.56780800000001</v>
      </c>
      <c r="E1274" s="5">
        <v>2</v>
      </c>
      <c r="H1274">
        <v>102.89408299999999</v>
      </c>
      <c r="I1274" s="4">
        <v>4</v>
      </c>
      <c r="P1274">
        <v>3</v>
      </c>
      <c r="Q1274" t="str">
        <f t="shared" si="20"/>
        <v>124</v>
      </c>
    </row>
    <row r="1275" spans="1:17" x14ac:dyDescent="0.25">
      <c r="A1275">
        <v>1274</v>
      </c>
      <c r="B1275">
        <v>114.21607400000001</v>
      </c>
      <c r="C1275" s="2">
        <v>1</v>
      </c>
      <c r="D1275">
        <v>122.670511</v>
      </c>
      <c r="E1275" s="5">
        <v>2</v>
      </c>
      <c r="H1275">
        <v>102.89408299999999</v>
      </c>
      <c r="I1275" s="4">
        <v>4</v>
      </c>
      <c r="P1275">
        <v>3</v>
      </c>
      <c r="Q1275" t="str">
        <f t="shared" si="20"/>
        <v>124</v>
      </c>
    </row>
    <row r="1276" spans="1:17" x14ac:dyDescent="0.25">
      <c r="A1276">
        <v>1275</v>
      </c>
      <c r="B1276">
        <v>114.158522</v>
      </c>
      <c r="C1276" s="2">
        <v>1</v>
      </c>
      <c r="D1276">
        <v>122.670511</v>
      </c>
      <c r="E1276" s="5">
        <v>2</v>
      </c>
      <c r="H1276">
        <v>102.89408299999999</v>
      </c>
      <c r="I1276" s="4">
        <v>4</v>
      </c>
      <c r="P1276">
        <v>3</v>
      </c>
      <c r="Q1276" t="str">
        <f t="shared" si="20"/>
        <v>124</v>
      </c>
    </row>
    <row r="1277" spans="1:17" x14ac:dyDescent="0.25">
      <c r="A1277">
        <v>1276</v>
      </c>
      <c r="D1277">
        <v>122.670511</v>
      </c>
      <c r="E1277" s="5">
        <v>2</v>
      </c>
      <c r="F1277">
        <v>111.12433800000001</v>
      </c>
      <c r="G1277" s="3">
        <v>3</v>
      </c>
      <c r="H1277">
        <v>102.89408299999999</v>
      </c>
      <c r="I1277" s="4">
        <v>4</v>
      </c>
      <c r="P1277">
        <v>3</v>
      </c>
      <c r="Q1277" t="str">
        <f t="shared" si="20"/>
        <v>234</v>
      </c>
    </row>
    <row r="1278" spans="1:17" x14ac:dyDescent="0.25">
      <c r="A1278">
        <v>1277</v>
      </c>
      <c r="D1278">
        <v>122.670511</v>
      </c>
      <c r="E1278" s="5">
        <v>2</v>
      </c>
      <c r="F1278">
        <v>111.24964300000001</v>
      </c>
      <c r="G1278" s="3">
        <v>3</v>
      </c>
      <c r="H1278">
        <v>102.89408299999999</v>
      </c>
      <c r="I1278" s="4">
        <v>4</v>
      </c>
      <c r="P1278">
        <v>3</v>
      </c>
      <c r="Q1278" t="str">
        <f t="shared" si="20"/>
        <v>234</v>
      </c>
    </row>
    <row r="1279" spans="1:17" x14ac:dyDescent="0.25">
      <c r="A1279">
        <v>1278</v>
      </c>
      <c r="D1279">
        <v>122.670511</v>
      </c>
      <c r="E1279" s="5">
        <v>2</v>
      </c>
      <c r="F1279">
        <v>111.24964300000001</v>
      </c>
      <c r="G1279" s="3">
        <v>3</v>
      </c>
      <c r="H1279">
        <v>102.89408299999999</v>
      </c>
      <c r="I1279" s="4">
        <v>4</v>
      </c>
      <c r="P1279">
        <v>3</v>
      </c>
      <c r="Q1279" t="str">
        <f t="shared" si="20"/>
        <v>234</v>
      </c>
    </row>
    <row r="1280" spans="1:17" x14ac:dyDescent="0.25">
      <c r="A1280">
        <v>1279</v>
      </c>
      <c r="D1280">
        <v>122.670511</v>
      </c>
      <c r="E1280" s="5">
        <v>2</v>
      </c>
      <c r="F1280">
        <v>111.24964300000001</v>
      </c>
      <c r="G1280" s="3">
        <v>3</v>
      </c>
      <c r="H1280">
        <v>102.89408299999999</v>
      </c>
      <c r="I1280" s="4">
        <v>4</v>
      </c>
      <c r="P1280">
        <v>3</v>
      </c>
      <c r="Q1280" t="str">
        <f t="shared" si="20"/>
        <v>234</v>
      </c>
    </row>
    <row r="1281" spans="1:17" x14ac:dyDescent="0.25">
      <c r="A1281">
        <v>1280</v>
      </c>
      <c r="D1281">
        <v>122.670511</v>
      </c>
      <c r="E1281" s="5">
        <v>2</v>
      </c>
      <c r="F1281">
        <v>111.24964300000001</v>
      </c>
      <c r="G1281" s="3">
        <v>3</v>
      </c>
      <c r="H1281">
        <v>102.66647900000001</v>
      </c>
      <c r="I1281" s="4">
        <v>4</v>
      </c>
      <c r="P1281">
        <v>3</v>
      </c>
      <c r="Q1281" t="str">
        <f t="shared" si="20"/>
        <v>234</v>
      </c>
    </row>
    <row r="1282" spans="1:17" x14ac:dyDescent="0.25">
      <c r="A1282">
        <v>1281</v>
      </c>
      <c r="D1282">
        <v>122.670511</v>
      </c>
      <c r="E1282" s="5">
        <v>2</v>
      </c>
      <c r="F1282">
        <v>111.24964300000001</v>
      </c>
      <c r="G1282" s="3">
        <v>3</v>
      </c>
      <c r="P1282">
        <v>2</v>
      </c>
      <c r="Q1282" t="str">
        <f t="shared" ref="Q1282:Q1345" si="21">CONCATENATE(C1282,E1282,G1282,I1282)</f>
        <v>23</v>
      </c>
    </row>
    <row r="1283" spans="1:17" x14ac:dyDescent="0.25">
      <c r="A1283">
        <v>1282</v>
      </c>
      <c r="D1283">
        <v>122.670511</v>
      </c>
      <c r="E1283" s="5">
        <v>2</v>
      </c>
      <c r="F1283">
        <v>111.24964300000001</v>
      </c>
      <c r="G1283" s="3">
        <v>3</v>
      </c>
      <c r="P1283">
        <v>2</v>
      </c>
      <c r="Q1283" t="str">
        <f t="shared" si="21"/>
        <v>23</v>
      </c>
    </row>
    <row r="1284" spans="1:17" x14ac:dyDescent="0.25">
      <c r="A1284">
        <v>1283</v>
      </c>
      <c r="D1284">
        <v>122.670511</v>
      </c>
      <c r="E1284" s="5">
        <v>2</v>
      </c>
      <c r="F1284">
        <v>111.24964300000001</v>
      </c>
      <c r="G1284" s="3">
        <v>3</v>
      </c>
      <c r="P1284">
        <v>2</v>
      </c>
      <c r="Q1284" t="str">
        <f t="shared" si="21"/>
        <v>23</v>
      </c>
    </row>
    <row r="1285" spans="1:17" x14ac:dyDescent="0.25">
      <c r="A1285">
        <v>1284</v>
      </c>
      <c r="D1285">
        <v>122.670511</v>
      </c>
      <c r="E1285" s="5">
        <v>2</v>
      </c>
      <c r="F1285">
        <v>111.24964300000001</v>
      </c>
      <c r="G1285" s="3">
        <v>3</v>
      </c>
      <c r="P1285">
        <v>2</v>
      </c>
      <c r="Q1285" t="str">
        <f t="shared" si="21"/>
        <v>23</v>
      </c>
    </row>
    <row r="1286" spans="1:17" x14ac:dyDescent="0.25">
      <c r="A1286">
        <v>1285</v>
      </c>
      <c r="D1286">
        <v>122.670511</v>
      </c>
      <c r="E1286" s="5">
        <v>2</v>
      </c>
      <c r="F1286">
        <v>111.24964300000001</v>
      </c>
      <c r="G1286" s="3">
        <v>3</v>
      </c>
      <c r="P1286">
        <v>2</v>
      </c>
      <c r="Q1286" t="str">
        <f t="shared" si="21"/>
        <v>23</v>
      </c>
    </row>
    <row r="1287" spans="1:17" x14ac:dyDescent="0.25">
      <c r="A1287">
        <v>1286</v>
      </c>
      <c r="D1287">
        <v>122.670511</v>
      </c>
      <c r="E1287" s="5">
        <v>2</v>
      </c>
      <c r="F1287">
        <v>111.24964300000001</v>
      </c>
      <c r="G1287" s="3">
        <v>3</v>
      </c>
      <c r="P1287">
        <v>2</v>
      </c>
      <c r="Q1287" t="str">
        <f t="shared" si="21"/>
        <v>23</v>
      </c>
    </row>
    <row r="1288" spans="1:17" x14ac:dyDescent="0.25">
      <c r="A1288">
        <v>1287</v>
      </c>
      <c r="D1288">
        <v>122.670511</v>
      </c>
      <c r="E1288" s="5">
        <v>2</v>
      </c>
      <c r="F1288">
        <v>111.24964300000001</v>
      </c>
      <c r="G1288" s="3">
        <v>3</v>
      </c>
      <c r="P1288">
        <v>2</v>
      </c>
      <c r="Q1288" t="str">
        <f t="shared" si="21"/>
        <v>23</v>
      </c>
    </row>
    <row r="1289" spans="1:17" x14ac:dyDescent="0.25">
      <c r="A1289">
        <v>1288</v>
      </c>
      <c r="D1289">
        <v>122.670511</v>
      </c>
      <c r="E1289" s="5">
        <v>2</v>
      </c>
      <c r="F1289">
        <v>111.24964300000001</v>
      </c>
      <c r="G1289" s="3">
        <v>3</v>
      </c>
      <c r="P1289">
        <v>2</v>
      </c>
      <c r="Q1289" t="str">
        <f t="shared" si="21"/>
        <v>23</v>
      </c>
    </row>
    <row r="1290" spans="1:17" x14ac:dyDescent="0.25">
      <c r="A1290">
        <v>1289</v>
      </c>
      <c r="B1290">
        <v>130.482607</v>
      </c>
      <c r="C1290" s="2">
        <v>1</v>
      </c>
      <c r="D1290">
        <v>122.670511</v>
      </c>
      <c r="E1290" s="5">
        <v>2</v>
      </c>
      <c r="F1290">
        <v>111.24964300000001</v>
      </c>
      <c r="G1290" s="3">
        <v>3</v>
      </c>
      <c r="P1290">
        <v>3</v>
      </c>
      <c r="Q1290" t="str">
        <f t="shared" si="21"/>
        <v>123</v>
      </c>
    </row>
    <row r="1291" spans="1:17" x14ac:dyDescent="0.25">
      <c r="A1291">
        <v>1290</v>
      </c>
      <c r="B1291">
        <v>130.531633</v>
      </c>
      <c r="C1291" s="2">
        <v>1</v>
      </c>
      <c r="D1291">
        <v>122.670511</v>
      </c>
      <c r="E1291" s="5">
        <v>2</v>
      </c>
      <c r="F1291">
        <v>111.24964300000001</v>
      </c>
      <c r="G1291" s="3">
        <v>3</v>
      </c>
      <c r="P1291">
        <v>3</v>
      </c>
      <c r="Q1291" t="str">
        <f t="shared" si="21"/>
        <v>123</v>
      </c>
    </row>
    <row r="1292" spans="1:17" x14ac:dyDescent="0.25">
      <c r="A1292">
        <v>1291</v>
      </c>
      <c r="B1292">
        <v>130.531633</v>
      </c>
      <c r="C1292" s="2">
        <v>1</v>
      </c>
      <c r="D1292">
        <v>122.670511</v>
      </c>
      <c r="E1292" s="5">
        <v>2</v>
      </c>
      <c r="F1292">
        <v>111.24964300000001</v>
      </c>
      <c r="G1292" s="3">
        <v>3</v>
      </c>
      <c r="P1292">
        <v>3</v>
      </c>
      <c r="Q1292" t="str">
        <f t="shared" si="21"/>
        <v>123</v>
      </c>
    </row>
    <row r="1293" spans="1:17" x14ac:dyDescent="0.25">
      <c r="A1293">
        <v>1292</v>
      </c>
      <c r="B1293">
        <v>130.531633</v>
      </c>
      <c r="C1293" s="2">
        <v>1</v>
      </c>
      <c r="D1293">
        <v>122.56780800000001</v>
      </c>
      <c r="E1293" s="5">
        <v>2</v>
      </c>
      <c r="F1293">
        <v>111.24964300000001</v>
      </c>
      <c r="G1293" s="3">
        <v>3</v>
      </c>
      <c r="P1293">
        <v>3</v>
      </c>
      <c r="Q1293" t="str">
        <f t="shared" si="21"/>
        <v>123</v>
      </c>
    </row>
    <row r="1294" spans="1:17" x14ac:dyDescent="0.25">
      <c r="A1294">
        <v>1293</v>
      </c>
      <c r="B1294">
        <v>130.531633</v>
      </c>
      <c r="C1294" s="2">
        <v>1</v>
      </c>
      <c r="F1294">
        <v>111.24964300000001</v>
      </c>
      <c r="G1294" s="3">
        <v>3</v>
      </c>
      <c r="P1294">
        <v>2</v>
      </c>
      <c r="Q1294" t="str">
        <f t="shared" si="21"/>
        <v>13</v>
      </c>
    </row>
    <row r="1295" spans="1:17" x14ac:dyDescent="0.25">
      <c r="A1295">
        <v>1294</v>
      </c>
      <c r="B1295">
        <v>130.531633</v>
      </c>
      <c r="C1295" s="2">
        <v>1</v>
      </c>
      <c r="F1295">
        <v>111.24964300000001</v>
      </c>
      <c r="G1295" s="3">
        <v>3</v>
      </c>
      <c r="H1295">
        <v>120.38204400000001</v>
      </c>
      <c r="I1295" s="4">
        <v>4</v>
      </c>
      <c r="P1295">
        <v>3</v>
      </c>
      <c r="Q1295" t="str">
        <f t="shared" si="21"/>
        <v>134</v>
      </c>
    </row>
    <row r="1296" spans="1:17" x14ac:dyDescent="0.25">
      <c r="A1296">
        <v>1295</v>
      </c>
      <c r="B1296">
        <v>130.531633</v>
      </c>
      <c r="C1296" s="2">
        <v>1</v>
      </c>
      <c r="F1296">
        <v>111.24964300000001</v>
      </c>
      <c r="G1296" s="3">
        <v>3</v>
      </c>
      <c r="H1296">
        <v>120.54454200000001</v>
      </c>
      <c r="I1296" s="4">
        <v>4</v>
      </c>
      <c r="P1296">
        <v>3</v>
      </c>
      <c r="Q1296" t="str">
        <f t="shared" si="21"/>
        <v>134</v>
      </c>
    </row>
    <row r="1297" spans="1:17" x14ac:dyDescent="0.25">
      <c r="A1297">
        <v>1296</v>
      </c>
      <c r="B1297">
        <v>130.531633</v>
      </c>
      <c r="C1297" s="2">
        <v>1</v>
      </c>
      <c r="F1297">
        <v>111.12433800000001</v>
      </c>
      <c r="G1297" s="3">
        <v>3</v>
      </c>
      <c r="H1297">
        <v>120.54454200000001</v>
      </c>
      <c r="I1297" s="4">
        <v>4</v>
      </c>
      <c r="P1297">
        <v>3</v>
      </c>
      <c r="Q1297" t="str">
        <f t="shared" si="21"/>
        <v>134</v>
      </c>
    </row>
    <row r="1298" spans="1:17" x14ac:dyDescent="0.25">
      <c r="A1298">
        <v>1297</v>
      </c>
      <c r="B1298">
        <v>130.531633</v>
      </c>
      <c r="C1298" s="2">
        <v>1</v>
      </c>
      <c r="H1298">
        <v>120.54454200000001</v>
      </c>
      <c r="I1298" s="4">
        <v>4</v>
      </c>
      <c r="P1298">
        <v>2</v>
      </c>
      <c r="Q1298" t="str">
        <f t="shared" si="21"/>
        <v>14</v>
      </c>
    </row>
    <row r="1299" spans="1:17" x14ac:dyDescent="0.25">
      <c r="A1299">
        <v>1298</v>
      </c>
      <c r="B1299">
        <v>130.531633</v>
      </c>
      <c r="C1299" s="2">
        <v>1</v>
      </c>
      <c r="H1299">
        <v>120.54454200000001</v>
      </c>
      <c r="I1299" s="4">
        <v>4</v>
      </c>
      <c r="P1299">
        <v>2</v>
      </c>
      <c r="Q1299" t="str">
        <f t="shared" si="21"/>
        <v>14</v>
      </c>
    </row>
    <row r="1300" spans="1:17" x14ac:dyDescent="0.25">
      <c r="A1300">
        <v>1299</v>
      </c>
      <c r="B1300">
        <v>130.531633</v>
      </c>
      <c r="C1300" s="2">
        <v>1</v>
      </c>
      <c r="H1300">
        <v>120.54454200000001</v>
      </c>
      <c r="I1300" s="4">
        <v>4</v>
      </c>
      <c r="P1300">
        <v>2</v>
      </c>
      <c r="Q1300" t="str">
        <f t="shared" si="21"/>
        <v>14</v>
      </c>
    </row>
    <row r="1301" spans="1:17" x14ac:dyDescent="0.25">
      <c r="A1301">
        <v>1300</v>
      </c>
      <c r="B1301">
        <v>130.531633</v>
      </c>
      <c r="C1301" s="2">
        <v>1</v>
      </c>
      <c r="H1301">
        <v>120.54454200000001</v>
      </c>
      <c r="I1301" s="4">
        <v>4</v>
      </c>
      <c r="P1301">
        <v>2</v>
      </c>
      <c r="Q1301" t="str">
        <f t="shared" si="21"/>
        <v>14</v>
      </c>
    </row>
    <row r="1302" spans="1:17" x14ac:dyDescent="0.25">
      <c r="A1302">
        <v>1301</v>
      </c>
      <c r="B1302">
        <v>130.531633</v>
      </c>
      <c r="C1302" s="2">
        <v>1</v>
      </c>
      <c r="H1302">
        <v>120.54454200000001</v>
      </c>
      <c r="I1302" s="4">
        <v>4</v>
      </c>
      <c r="P1302">
        <v>2</v>
      </c>
      <c r="Q1302" t="str">
        <f t="shared" si="21"/>
        <v>14</v>
      </c>
    </row>
    <row r="1303" spans="1:17" x14ac:dyDescent="0.25">
      <c r="A1303">
        <v>1302</v>
      </c>
      <c r="B1303">
        <v>130.531633</v>
      </c>
      <c r="C1303" s="2">
        <v>1</v>
      </c>
      <c r="H1303">
        <v>120.54454200000001</v>
      </c>
      <c r="I1303" s="4">
        <v>4</v>
      </c>
      <c r="P1303">
        <v>2</v>
      </c>
      <c r="Q1303" t="str">
        <f t="shared" si="21"/>
        <v>14</v>
      </c>
    </row>
    <row r="1304" spans="1:17" x14ac:dyDescent="0.25">
      <c r="A1304">
        <v>1303</v>
      </c>
      <c r="B1304">
        <v>130.531633</v>
      </c>
      <c r="C1304" s="2">
        <v>1</v>
      </c>
      <c r="H1304">
        <v>120.54454200000001</v>
      </c>
      <c r="I1304" s="4">
        <v>4</v>
      </c>
      <c r="P1304">
        <v>2</v>
      </c>
      <c r="Q1304" t="str">
        <f t="shared" si="21"/>
        <v>14</v>
      </c>
    </row>
    <row r="1305" spans="1:17" x14ac:dyDescent="0.25">
      <c r="A1305">
        <v>1304</v>
      </c>
      <c r="B1305">
        <v>130.531633</v>
      </c>
      <c r="C1305" s="2">
        <v>1</v>
      </c>
      <c r="H1305">
        <v>120.54454200000001</v>
      </c>
      <c r="I1305" s="4">
        <v>4</v>
      </c>
      <c r="P1305">
        <v>2</v>
      </c>
      <c r="Q1305" t="str">
        <f t="shared" si="21"/>
        <v>14</v>
      </c>
    </row>
    <row r="1306" spans="1:17" x14ac:dyDescent="0.25">
      <c r="A1306">
        <v>1305</v>
      </c>
      <c r="B1306">
        <v>130.531633</v>
      </c>
      <c r="C1306" s="2">
        <v>1</v>
      </c>
      <c r="H1306">
        <v>120.54454200000001</v>
      </c>
      <c r="I1306" s="4">
        <v>4</v>
      </c>
      <c r="P1306">
        <v>2</v>
      </c>
      <c r="Q1306" t="str">
        <f t="shared" si="21"/>
        <v>14</v>
      </c>
    </row>
    <row r="1307" spans="1:17" x14ac:dyDescent="0.25">
      <c r="A1307">
        <v>1306</v>
      </c>
      <c r="B1307">
        <v>130.531633</v>
      </c>
      <c r="C1307" s="2">
        <v>1</v>
      </c>
      <c r="D1307">
        <v>137.26138500000002</v>
      </c>
      <c r="E1307" s="5">
        <v>2</v>
      </c>
      <c r="H1307">
        <v>120.54454200000001</v>
      </c>
      <c r="I1307" s="4">
        <v>4</v>
      </c>
      <c r="P1307">
        <v>3</v>
      </c>
      <c r="Q1307" t="str">
        <f t="shared" si="21"/>
        <v>124</v>
      </c>
    </row>
    <row r="1308" spans="1:17" x14ac:dyDescent="0.25">
      <c r="A1308">
        <v>1307</v>
      </c>
      <c r="B1308">
        <v>130.531633</v>
      </c>
      <c r="C1308" s="2">
        <v>1</v>
      </c>
      <c r="D1308">
        <v>137.26138500000002</v>
      </c>
      <c r="E1308" s="5">
        <v>2</v>
      </c>
      <c r="H1308">
        <v>120.54454200000001</v>
      </c>
      <c r="I1308" s="4">
        <v>4</v>
      </c>
      <c r="P1308">
        <v>3</v>
      </c>
      <c r="Q1308" t="str">
        <f t="shared" si="21"/>
        <v>124</v>
      </c>
    </row>
    <row r="1309" spans="1:17" x14ac:dyDescent="0.25">
      <c r="A1309">
        <v>1308</v>
      </c>
      <c r="B1309">
        <v>130.531633</v>
      </c>
      <c r="C1309" s="2">
        <v>1</v>
      </c>
      <c r="D1309">
        <v>137.26138500000002</v>
      </c>
      <c r="E1309" s="5">
        <v>2</v>
      </c>
      <c r="H1309">
        <v>120.54454200000001</v>
      </c>
      <c r="I1309" s="4">
        <v>4</v>
      </c>
      <c r="P1309">
        <v>3</v>
      </c>
      <c r="Q1309" t="str">
        <f t="shared" si="21"/>
        <v>124</v>
      </c>
    </row>
    <row r="1310" spans="1:17" x14ac:dyDescent="0.25">
      <c r="A1310">
        <v>1309</v>
      </c>
      <c r="B1310">
        <v>130.482607</v>
      </c>
      <c r="C1310" s="2">
        <v>1</v>
      </c>
      <c r="D1310">
        <v>137.26138500000002</v>
      </c>
      <c r="E1310" s="5">
        <v>2</v>
      </c>
      <c r="H1310">
        <v>120.54454200000001</v>
      </c>
      <c r="I1310" s="4">
        <v>4</v>
      </c>
      <c r="P1310">
        <v>3</v>
      </c>
      <c r="Q1310" t="str">
        <f t="shared" si="21"/>
        <v>124</v>
      </c>
    </row>
    <row r="1311" spans="1:17" x14ac:dyDescent="0.25">
      <c r="A1311">
        <v>1310</v>
      </c>
      <c r="B1311">
        <v>130.482607</v>
      </c>
      <c r="C1311" s="2">
        <v>1</v>
      </c>
      <c r="D1311">
        <v>137.26138500000002</v>
      </c>
      <c r="E1311" s="5">
        <v>2</v>
      </c>
      <c r="H1311">
        <v>120.54454200000001</v>
      </c>
      <c r="I1311" s="4">
        <v>4</v>
      </c>
      <c r="P1311">
        <v>3</v>
      </c>
      <c r="Q1311" t="str">
        <f t="shared" si="21"/>
        <v>124</v>
      </c>
    </row>
    <row r="1312" spans="1:17" x14ac:dyDescent="0.25">
      <c r="A1312">
        <v>1311</v>
      </c>
      <c r="D1312">
        <v>137.26138500000002</v>
      </c>
      <c r="E1312" s="5">
        <v>2</v>
      </c>
      <c r="F1312">
        <v>127.87464300000001</v>
      </c>
      <c r="G1312" s="3">
        <v>3</v>
      </c>
      <c r="H1312">
        <v>120.54454200000001</v>
      </c>
      <c r="I1312" s="4">
        <v>4</v>
      </c>
      <c r="P1312">
        <v>3</v>
      </c>
      <c r="Q1312" t="str">
        <f t="shared" si="21"/>
        <v>234</v>
      </c>
    </row>
    <row r="1313" spans="1:17" x14ac:dyDescent="0.25">
      <c r="A1313">
        <v>1312</v>
      </c>
      <c r="D1313">
        <v>137.26138500000002</v>
      </c>
      <c r="E1313" s="5">
        <v>2</v>
      </c>
      <c r="F1313">
        <v>128.10903000000002</v>
      </c>
      <c r="G1313" s="3">
        <v>3</v>
      </c>
      <c r="H1313">
        <v>120.54454200000001</v>
      </c>
      <c r="I1313" s="4">
        <v>4</v>
      </c>
      <c r="P1313">
        <v>3</v>
      </c>
      <c r="Q1313" t="str">
        <f t="shared" si="21"/>
        <v>234</v>
      </c>
    </row>
    <row r="1314" spans="1:17" x14ac:dyDescent="0.25">
      <c r="A1314">
        <v>1313</v>
      </c>
      <c r="D1314">
        <v>137.26138500000002</v>
      </c>
      <c r="E1314" s="5">
        <v>2</v>
      </c>
      <c r="F1314">
        <v>128.10903000000002</v>
      </c>
      <c r="G1314" s="3">
        <v>3</v>
      </c>
      <c r="H1314">
        <v>120.54454200000001</v>
      </c>
      <c r="I1314" s="4">
        <v>4</v>
      </c>
      <c r="P1314">
        <v>3</v>
      </c>
      <c r="Q1314" t="str">
        <f t="shared" si="21"/>
        <v>234</v>
      </c>
    </row>
    <row r="1315" spans="1:17" x14ac:dyDescent="0.25">
      <c r="A1315">
        <v>1314</v>
      </c>
      <c r="D1315">
        <v>137.26138500000002</v>
      </c>
      <c r="E1315" s="5">
        <v>2</v>
      </c>
      <c r="F1315">
        <v>128.10903000000002</v>
      </c>
      <c r="G1315" s="3">
        <v>3</v>
      </c>
      <c r="H1315">
        <v>120.54454200000001</v>
      </c>
      <c r="I1315" s="4">
        <v>4</v>
      </c>
      <c r="P1315">
        <v>3</v>
      </c>
      <c r="Q1315" t="str">
        <f t="shared" si="21"/>
        <v>234</v>
      </c>
    </row>
    <row r="1316" spans="1:17" x14ac:dyDescent="0.25">
      <c r="A1316">
        <v>1315</v>
      </c>
      <c r="D1316">
        <v>137.26138500000002</v>
      </c>
      <c r="E1316" s="5">
        <v>2</v>
      </c>
      <c r="F1316">
        <v>128.10903000000002</v>
      </c>
      <c r="G1316" s="3">
        <v>3</v>
      </c>
      <c r="H1316">
        <v>120.38204400000001</v>
      </c>
      <c r="I1316" s="4">
        <v>4</v>
      </c>
      <c r="P1316">
        <v>3</v>
      </c>
      <c r="Q1316" t="str">
        <f t="shared" si="21"/>
        <v>234</v>
      </c>
    </row>
    <row r="1317" spans="1:17" x14ac:dyDescent="0.25">
      <c r="A1317">
        <v>1316</v>
      </c>
      <c r="D1317">
        <v>137.26138500000002</v>
      </c>
      <c r="E1317" s="5">
        <v>2</v>
      </c>
      <c r="F1317">
        <v>128.10903000000002</v>
      </c>
      <c r="G1317" s="3">
        <v>3</v>
      </c>
      <c r="P1317">
        <v>2</v>
      </c>
      <c r="Q1317" t="str">
        <f t="shared" si="21"/>
        <v>23</v>
      </c>
    </row>
    <row r="1318" spans="1:17" x14ac:dyDescent="0.25">
      <c r="A1318">
        <v>1317</v>
      </c>
      <c r="D1318">
        <v>137.26138500000002</v>
      </c>
      <c r="E1318" s="5">
        <v>2</v>
      </c>
      <c r="F1318">
        <v>128.10903000000002</v>
      </c>
      <c r="G1318" s="3">
        <v>3</v>
      </c>
      <c r="P1318">
        <v>2</v>
      </c>
      <c r="Q1318" t="str">
        <f t="shared" si="21"/>
        <v>23</v>
      </c>
    </row>
    <row r="1319" spans="1:17" x14ac:dyDescent="0.25">
      <c r="A1319">
        <v>1318</v>
      </c>
      <c r="D1319">
        <v>137.26138500000002</v>
      </c>
      <c r="E1319" s="5">
        <v>2</v>
      </c>
      <c r="F1319">
        <v>128.10903000000002</v>
      </c>
      <c r="G1319" s="3">
        <v>3</v>
      </c>
      <c r="P1319">
        <v>2</v>
      </c>
      <c r="Q1319" t="str">
        <f t="shared" si="21"/>
        <v>23</v>
      </c>
    </row>
    <row r="1320" spans="1:17" x14ac:dyDescent="0.25">
      <c r="A1320">
        <v>1319</v>
      </c>
      <c r="D1320">
        <v>137.26138500000002</v>
      </c>
      <c r="E1320" s="5">
        <v>2</v>
      </c>
      <c r="F1320">
        <v>128.10903000000002</v>
      </c>
      <c r="G1320" s="3">
        <v>3</v>
      </c>
      <c r="P1320">
        <v>2</v>
      </c>
      <c r="Q1320" t="str">
        <f t="shared" si="21"/>
        <v>23</v>
      </c>
    </row>
    <row r="1321" spans="1:17" x14ac:dyDescent="0.25">
      <c r="A1321">
        <v>1320</v>
      </c>
      <c r="D1321">
        <v>137.26138500000002</v>
      </c>
      <c r="E1321" s="5">
        <v>2</v>
      </c>
      <c r="F1321">
        <v>128.10903000000002</v>
      </c>
      <c r="G1321" s="3">
        <v>3</v>
      </c>
      <c r="P1321">
        <v>2</v>
      </c>
      <c r="Q1321" t="str">
        <f t="shared" si="21"/>
        <v>23</v>
      </c>
    </row>
    <row r="1322" spans="1:17" x14ac:dyDescent="0.25">
      <c r="A1322">
        <v>1321</v>
      </c>
      <c r="D1322">
        <v>137.26138500000002</v>
      </c>
      <c r="E1322" s="5">
        <v>2</v>
      </c>
      <c r="F1322">
        <v>128.10903000000002</v>
      </c>
      <c r="G1322" s="3">
        <v>3</v>
      </c>
      <c r="P1322">
        <v>2</v>
      </c>
      <c r="Q1322" t="str">
        <f t="shared" si="21"/>
        <v>23</v>
      </c>
    </row>
    <row r="1323" spans="1:17" x14ac:dyDescent="0.25">
      <c r="A1323">
        <v>1322</v>
      </c>
      <c r="D1323">
        <v>137.26138500000002</v>
      </c>
      <c r="E1323" s="5">
        <v>2</v>
      </c>
      <c r="F1323">
        <v>128.10903000000002</v>
      </c>
      <c r="G1323" s="3">
        <v>3</v>
      </c>
      <c r="P1323">
        <v>2</v>
      </c>
      <c r="Q1323" t="str">
        <f t="shared" si="21"/>
        <v>23</v>
      </c>
    </row>
    <row r="1324" spans="1:17" x14ac:dyDescent="0.25">
      <c r="A1324">
        <v>1323</v>
      </c>
      <c r="B1324">
        <v>155.00482399999999</v>
      </c>
      <c r="C1324" s="2">
        <v>1</v>
      </c>
      <c r="D1324">
        <v>137.26138500000002</v>
      </c>
      <c r="E1324" s="5">
        <v>2</v>
      </c>
      <c r="F1324">
        <v>128.10903000000002</v>
      </c>
      <c r="G1324" s="3">
        <v>3</v>
      </c>
      <c r="P1324">
        <v>3</v>
      </c>
      <c r="Q1324" t="str">
        <f t="shared" si="21"/>
        <v>123</v>
      </c>
    </row>
    <row r="1325" spans="1:17" x14ac:dyDescent="0.25">
      <c r="A1325">
        <v>1324</v>
      </c>
      <c r="B1325">
        <v>155.07052099999999</v>
      </c>
      <c r="C1325" s="2">
        <v>1</v>
      </c>
      <c r="D1325">
        <v>137.26138500000002</v>
      </c>
      <c r="E1325" s="5">
        <v>2</v>
      </c>
      <c r="F1325">
        <v>128.10903000000002</v>
      </c>
      <c r="G1325" s="3">
        <v>3</v>
      </c>
      <c r="P1325">
        <v>3</v>
      </c>
      <c r="Q1325" t="str">
        <f t="shared" si="21"/>
        <v>123</v>
      </c>
    </row>
    <row r="1326" spans="1:17" x14ac:dyDescent="0.25">
      <c r="A1326">
        <v>1325</v>
      </c>
      <c r="B1326">
        <v>155.07052099999999</v>
      </c>
      <c r="C1326" s="2">
        <v>1</v>
      </c>
      <c r="D1326">
        <v>137.26138500000002</v>
      </c>
      <c r="E1326" s="5">
        <v>2</v>
      </c>
      <c r="F1326">
        <v>128.10903000000002</v>
      </c>
      <c r="G1326" s="3">
        <v>3</v>
      </c>
      <c r="P1326">
        <v>3</v>
      </c>
      <c r="Q1326" t="str">
        <f t="shared" si="21"/>
        <v>123</v>
      </c>
    </row>
    <row r="1327" spans="1:17" x14ac:dyDescent="0.25">
      <c r="A1327">
        <v>1326</v>
      </c>
      <c r="B1327">
        <v>155.07052099999999</v>
      </c>
      <c r="C1327" s="2">
        <v>1</v>
      </c>
      <c r="D1327">
        <v>137.26138500000002</v>
      </c>
      <c r="E1327" s="5">
        <v>2</v>
      </c>
      <c r="F1327">
        <v>128.10903000000002</v>
      </c>
      <c r="G1327" s="3">
        <v>3</v>
      </c>
      <c r="P1327">
        <v>3</v>
      </c>
      <c r="Q1327" t="str">
        <f t="shared" si="21"/>
        <v>123</v>
      </c>
    </row>
    <row r="1328" spans="1:17" x14ac:dyDescent="0.25">
      <c r="A1328">
        <v>1327</v>
      </c>
      <c r="B1328">
        <v>155.07052099999999</v>
      </c>
      <c r="C1328" s="2">
        <v>1</v>
      </c>
      <c r="D1328">
        <v>137.26138500000002</v>
      </c>
      <c r="E1328" s="5">
        <v>2</v>
      </c>
      <c r="F1328">
        <v>128.10903000000002</v>
      </c>
      <c r="G1328" s="3">
        <v>3</v>
      </c>
      <c r="P1328">
        <v>3</v>
      </c>
      <c r="Q1328" t="str">
        <f t="shared" si="21"/>
        <v>123</v>
      </c>
    </row>
    <row r="1329" spans="1:17" x14ac:dyDescent="0.25">
      <c r="A1329">
        <v>1328</v>
      </c>
      <c r="B1329">
        <v>155.07052099999999</v>
      </c>
      <c r="C1329" s="2">
        <v>1</v>
      </c>
      <c r="F1329">
        <v>128.10903000000002</v>
      </c>
      <c r="G1329" s="3">
        <v>3</v>
      </c>
      <c r="P1329">
        <v>2</v>
      </c>
      <c r="Q1329" t="str">
        <f t="shared" si="21"/>
        <v>13</v>
      </c>
    </row>
    <row r="1330" spans="1:17" x14ac:dyDescent="0.25">
      <c r="A1330">
        <v>1329</v>
      </c>
      <c r="B1330">
        <v>155.07052099999999</v>
      </c>
      <c r="C1330" s="2">
        <v>1</v>
      </c>
      <c r="F1330">
        <v>128.10903000000002</v>
      </c>
      <c r="G1330" s="3">
        <v>3</v>
      </c>
      <c r="H1330">
        <v>135.43005600000001</v>
      </c>
      <c r="I1330" s="4">
        <v>4</v>
      </c>
      <c r="P1330">
        <v>3</v>
      </c>
      <c r="Q1330" t="str">
        <f t="shared" si="21"/>
        <v>134</v>
      </c>
    </row>
    <row r="1331" spans="1:17" x14ac:dyDescent="0.25">
      <c r="A1331">
        <v>1330</v>
      </c>
      <c r="B1331">
        <v>155.07052099999999</v>
      </c>
      <c r="C1331" s="2">
        <v>1</v>
      </c>
      <c r="F1331">
        <v>128.10903000000002</v>
      </c>
      <c r="G1331" s="3">
        <v>3</v>
      </c>
      <c r="H1331">
        <v>135.475717</v>
      </c>
      <c r="I1331" s="4">
        <v>4</v>
      </c>
      <c r="P1331">
        <v>3</v>
      </c>
      <c r="Q1331" t="str">
        <f t="shared" si="21"/>
        <v>134</v>
      </c>
    </row>
    <row r="1332" spans="1:17" x14ac:dyDescent="0.25">
      <c r="A1332">
        <v>1331</v>
      </c>
      <c r="B1332">
        <v>155.07052099999999</v>
      </c>
      <c r="C1332" s="2">
        <v>1</v>
      </c>
      <c r="F1332">
        <v>128.10903000000002</v>
      </c>
      <c r="G1332" s="3">
        <v>3</v>
      </c>
      <c r="H1332">
        <v>135.475717</v>
      </c>
      <c r="I1332" s="4">
        <v>4</v>
      </c>
      <c r="P1332">
        <v>3</v>
      </c>
      <c r="Q1332" t="str">
        <f t="shared" si="21"/>
        <v>134</v>
      </c>
    </row>
    <row r="1333" spans="1:17" x14ac:dyDescent="0.25">
      <c r="A1333">
        <v>1332</v>
      </c>
      <c r="B1333">
        <v>155.07052099999999</v>
      </c>
      <c r="C1333" s="2">
        <v>1</v>
      </c>
      <c r="F1333">
        <v>128.10903000000002</v>
      </c>
      <c r="G1333" s="3">
        <v>3</v>
      </c>
      <c r="H1333">
        <v>135.475717</v>
      </c>
      <c r="I1333" s="4">
        <v>4</v>
      </c>
      <c r="P1333">
        <v>3</v>
      </c>
      <c r="Q1333" t="str">
        <f t="shared" si="21"/>
        <v>134</v>
      </c>
    </row>
    <row r="1334" spans="1:17" x14ac:dyDescent="0.25">
      <c r="A1334">
        <v>1333</v>
      </c>
      <c r="B1334">
        <v>155.07052099999999</v>
      </c>
      <c r="C1334" s="2">
        <v>1</v>
      </c>
      <c r="F1334">
        <v>127.87464300000001</v>
      </c>
      <c r="G1334" s="3">
        <v>3</v>
      </c>
      <c r="H1334">
        <v>135.475717</v>
      </c>
      <c r="I1334" s="4">
        <v>4</v>
      </c>
      <c r="P1334">
        <v>3</v>
      </c>
      <c r="Q1334" t="str">
        <f t="shared" si="21"/>
        <v>134</v>
      </c>
    </row>
    <row r="1335" spans="1:17" x14ac:dyDescent="0.25">
      <c r="A1335">
        <v>1334</v>
      </c>
      <c r="B1335">
        <v>155.07052099999999</v>
      </c>
      <c r="C1335" s="2">
        <v>1</v>
      </c>
      <c r="H1335">
        <v>135.475717</v>
      </c>
      <c r="I1335" s="4">
        <v>4</v>
      </c>
      <c r="P1335">
        <v>2</v>
      </c>
      <c r="Q1335" t="str">
        <f t="shared" si="21"/>
        <v>14</v>
      </c>
    </row>
    <row r="1336" spans="1:17" x14ac:dyDescent="0.25">
      <c r="A1336">
        <v>1335</v>
      </c>
      <c r="B1336">
        <v>155.07052099999999</v>
      </c>
      <c r="C1336" s="2">
        <v>1</v>
      </c>
      <c r="H1336">
        <v>135.475717</v>
      </c>
      <c r="I1336" s="4">
        <v>4</v>
      </c>
      <c r="P1336">
        <v>2</v>
      </c>
      <c r="Q1336" t="str">
        <f t="shared" si="21"/>
        <v>14</v>
      </c>
    </row>
    <row r="1337" spans="1:17" x14ac:dyDescent="0.25">
      <c r="A1337">
        <v>1336</v>
      </c>
      <c r="B1337">
        <v>155.07052099999999</v>
      </c>
      <c r="C1337" s="2">
        <v>1</v>
      </c>
      <c r="H1337">
        <v>135.475717</v>
      </c>
      <c r="I1337" s="4">
        <v>4</v>
      </c>
      <c r="P1337">
        <v>2</v>
      </c>
      <c r="Q1337" t="str">
        <f t="shared" si="21"/>
        <v>14</v>
      </c>
    </row>
    <row r="1338" spans="1:17" x14ac:dyDescent="0.25">
      <c r="A1338">
        <v>1337</v>
      </c>
      <c r="B1338">
        <v>155.07052099999999</v>
      </c>
      <c r="C1338" s="2">
        <v>1</v>
      </c>
      <c r="H1338">
        <v>135.475717</v>
      </c>
      <c r="I1338" s="4">
        <v>4</v>
      </c>
      <c r="P1338">
        <v>2</v>
      </c>
      <c r="Q1338" t="str">
        <f t="shared" si="21"/>
        <v>14</v>
      </c>
    </row>
    <row r="1339" spans="1:17" x14ac:dyDescent="0.25">
      <c r="A1339">
        <v>1338</v>
      </c>
      <c r="B1339">
        <v>155.07052099999999</v>
      </c>
      <c r="C1339" s="2">
        <v>1</v>
      </c>
      <c r="H1339">
        <v>135.475717</v>
      </c>
      <c r="I1339" s="4">
        <v>4</v>
      </c>
      <c r="P1339">
        <v>2</v>
      </c>
      <c r="Q1339" t="str">
        <f t="shared" si="21"/>
        <v>14</v>
      </c>
    </row>
    <row r="1340" spans="1:17" x14ac:dyDescent="0.25">
      <c r="A1340">
        <v>1339</v>
      </c>
      <c r="B1340">
        <v>155.07052099999999</v>
      </c>
      <c r="C1340" s="2">
        <v>1</v>
      </c>
      <c r="H1340">
        <v>135.475717</v>
      </c>
      <c r="I1340" s="4">
        <v>4</v>
      </c>
      <c r="P1340">
        <v>2</v>
      </c>
      <c r="Q1340" t="str">
        <f t="shared" si="21"/>
        <v>14</v>
      </c>
    </row>
    <row r="1341" spans="1:17" x14ac:dyDescent="0.25">
      <c r="A1341">
        <v>1340</v>
      </c>
      <c r="B1341">
        <v>155.07052099999999</v>
      </c>
      <c r="C1341" s="2">
        <v>1</v>
      </c>
      <c r="H1341">
        <v>135.475717</v>
      </c>
      <c r="I1341" s="4">
        <v>4</v>
      </c>
      <c r="P1341">
        <v>2</v>
      </c>
      <c r="Q1341" t="str">
        <f t="shared" si="21"/>
        <v>14</v>
      </c>
    </row>
    <row r="1342" spans="1:17" x14ac:dyDescent="0.25">
      <c r="A1342">
        <v>1341</v>
      </c>
      <c r="B1342">
        <v>155.07052099999999</v>
      </c>
      <c r="C1342" s="2">
        <v>1</v>
      </c>
      <c r="H1342">
        <v>135.475717</v>
      </c>
      <c r="I1342" s="4">
        <v>4</v>
      </c>
      <c r="P1342">
        <v>2</v>
      </c>
      <c r="Q1342" t="str">
        <f t="shared" si="21"/>
        <v>14</v>
      </c>
    </row>
    <row r="1343" spans="1:17" x14ac:dyDescent="0.25">
      <c r="A1343">
        <v>1342</v>
      </c>
      <c r="B1343">
        <v>155.07052099999999</v>
      </c>
      <c r="C1343" s="2">
        <v>1</v>
      </c>
      <c r="H1343">
        <v>135.475717</v>
      </c>
      <c r="I1343" s="4">
        <v>4</v>
      </c>
      <c r="P1343">
        <v>2</v>
      </c>
      <c r="Q1343" t="str">
        <f t="shared" si="21"/>
        <v>14</v>
      </c>
    </row>
    <row r="1344" spans="1:17" x14ac:dyDescent="0.25">
      <c r="A1344">
        <v>1343</v>
      </c>
      <c r="B1344">
        <v>155.07052099999999</v>
      </c>
      <c r="C1344" s="2">
        <v>1</v>
      </c>
      <c r="D1344">
        <v>161.06621999999999</v>
      </c>
      <c r="E1344" s="5">
        <v>2</v>
      </c>
      <c r="H1344">
        <v>135.475717</v>
      </c>
      <c r="I1344" s="4">
        <v>4</v>
      </c>
      <c r="P1344">
        <v>3</v>
      </c>
      <c r="Q1344" t="str">
        <f t="shared" si="21"/>
        <v>124</v>
      </c>
    </row>
    <row r="1345" spans="1:17" x14ac:dyDescent="0.25">
      <c r="A1345">
        <v>1344</v>
      </c>
      <c r="B1345">
        <v>155.07052099999999</v>
      </c>
      <c r="C1345" s="2">
        <v>1</v>
      </c>
      <c r="D1345">
        <v>161.272111</v>
      </c>
      <c r="E1345" s="5">
        <v>2</v>
      </c>
      <c r="H1345">
        <v>135.475717</v>
      </c>
      <c r="I1345" s="4">
        <v>4</v>
      </c>
      <c r="P1345">
        <v>3</v>
      </c>
      <c r="Q1345" t="str">
        <f t="shared" si="21"/>
        <v>124</v>
      </c>
    </row>
    <row r="1346" spans="1:17" x14ac:dyDescent="0.25">
      <c r="A1346">
        <v>1345</v>
      </c>
      <c r="B1346">
        <v>155.00482399999999</v>
      </c>
      <c r="C1346" s="2">
        <v>1</v>
      </c>
      <c r="D1346">
        <v>161.272111</v>
      </c>
      <c r="E1346" s="5">
        <v>2</v>
      </c>
      <c r="H1346">
        <v>135.475717</v>
      </c>
      <c r="I1346" s="4">
        <v>4</v>
      </c>
      <c r="P1346">
        <v>3</v>
      </c>
      <c r="Q1346" t="str">
        <f t="shared" ref="Q1346:Q1409" si="22">CONCATENATE(C1346,E1346,G1346,I1346)</f>
        <v>124</v>
      </c>
    </row>
    <row r="1347" spans="1:17" x14ac:dyDescent="0.25">
      <c r="A1347">
        <v>1346</v>
      </c>
      <c r="D1347">
        <v>161.272111</v>
      </c>
      <c r="E1347" s="5">
        <v>2</v>
      </c>
      <c r="H1347">
        <v>135.475717</v>
      </c>
      <c r="I1347" s="4">
        <v>4</v>
      </c>
      <c r="P1347">
        <v>2</v>
      </c>
      <c r="Q1347" t="str">
        <f t="shared" si="22"/>
        <v>24</v>
      </c>
    </row>
    <row r="1348" spans="1:17" x14ac:dyDescent="0.25">
      <c r="A1348">
        <v>1347</v>
      </c>
      <c r="D1348">
        <v>161.272111</v>
      </c>
      <c r="E1348" s="5">
        <v>2</v>
      </c>
      <c r="H1348">
        <v>135.475717</v>
      </c>
      <c r="I1348" s="4">
        <v>4</v>
      </c>
      <c r="P1348">
        <v>2</v>
      </c>
      <c r="Q1348" t="str">
        <f t="shared" si="22"/>
        <v>24</v>
      </c>
    </row>
    <row r="1349" spans="1:17" x14ac:dyDescent="0.25">
      <c r="A1349">
        <v>1348</v>
      </c>
      <c r="D1349">
        <v>161.272111</v>
      </c>
      <c r="E1349" s="5">
        <v>2</v>
      </c>
      <c r="F1349">
        <v>153.14176699999999</v>
      </c>
      <c r="G1349" s="3">
        <v>3</v>
      </c>
      <c r="H1349">
        <v>135.43005600000001</v>
      </c>
      <c r="I1349" s="4">
        <v>4</v>
      </c>
      <c r="P1349">
        <v>3</v>
      </c>
      <c r="Q1349" t="str">
        <f t="shared" si="22"/>
        <v>234</v>
      </c>
    </row>
    <row r="1350" spans="1:17" x14ac:dyDescent="0.25">
      <c r="A1350">
        <v>1349</v>
      </c>
      <c r="D1350">
        <v>161.272111</v>
      </c>
      <c r="E1350" s="5">
        <v>2</v>
      </c>
      <c r="F1350">
        <v>153.37480599999998</v>
      </c>
      <c r="G1350" s="3">
        <v>3</v>
      </c>
      <c r="H1350">
        <v>135.43005600000001</v>
      </c>
      <c r="I1350" s="4">
        <v>4</v>
      </c>
      <c r="P1350">
        <v>3</v>
      </c>
      <c r="Q1350" t="str">
        <f t="shared" si="22"/>
        <v>234</v>
      </c>
    </row>
    <row r="1351" spans="1:17" x14ac:dyDescent="0.25">
      <c r="A1351">
        <v>1350</v>
      </c>
      <c r="D1351">
        <v>161.272111</v>
      </c>
      <c r="E1351" s="5">
        <v>2</v>
      </c>
      <c r="F1351">
        <v>153.37480599999998</v>
      </c>
      <c r="G1351" s="3">
        <v>3</v>
      </c>
      <c r="H1351">
        <v>135.43005600000001</v>
      </c>
      <c r="I1351" s="4">
        <v>4</v>
      </c>
      <c r="P1351">
        <v>3</v>
      </c>
      <c r="Q1351" t="str">
        <f t="shared" si="22"/>
        <v>234</v>
      </c>
    </row>
    <row r="1352" spans="1:17" x14ac:dyDescent="0.25">
      <c r="A1352">
        <v>1351</v>
      </c>
      <c r="D1352">
        <v>161.272111</v>
      </c>
      <c r="E1352" s="5">
        <v>2</v>
      </c>
      <c r="F1352">
        <v>153.37480599999998</v>
      </c>
      <c r="G1352" s="3">
        <v>3</v>
      </c>
      <c r="H1352">
        <v>135.43005600000001</v>
      </c>
      <c r="I1352" s="4">
        <v>4</v>
      </c>
      <c r="P1352">
        <v>3</v>
      </c>
      <c r="Q1352" t="str">
        <f t="shared" si="22"/>
        <v>234</v>
      </c>
    </row>
    <row r="1353" spans="1:17" x14ac:dyDescent="0.25">
      <c r="A1353">
        <v>1352</v>
      </c>
      <c r="D1353">
        <v>161.272111</v>
      </c>
      <c r="E1353" s="5">
        <v>2</v>
      </c>
      <c r="F1353">
        <v>153.37480599999998</v>
      </c>
      <c r="G1353" s="3">
        <v>3</v>
      </c>
      <c r="H1353">
        <v>135.43005600000001</v>
      </c>
      <c r="I1353" s="4">
        <v>4</v>
      </c>
      <c r="P1353">
        <v>3</v>
      </c>
      <c r="Q1353" t="str">
        <f t="shared" si="22"/>
        <v>234</v>
      </c>
    </row>
    <row r="1354" spans="1:17" x14ac:dyDescent="0.25">
      <c r="A1354">
        <v>1353</v>
      </c>
      <c r="D1354">
        <v>161.272111</v>
      </c>
      <c r="E1354" s="5">
        <v>2</v>
      </c>
      <c r="F1354">
        <v>153.37480599999998</v>
      </c>
      <c r="G1354" s="3">
        <v>3</v>
      </c>
      <c r="H1354">
        <v>135.43005600000001</v>
      </c>
      <c r="I1354" s="4">
        <v>4</v>
      </c>
      <c r="P1354">
        <v>3</v>
      </c>
      <c r="Q1354" t="str">
        <f t="shared" si="22"/>
        <v>234</v>
      </c>
    </row>
    <row r="1355" spans="1:17" x14ac:dyDescent="0.25">
      <c r="A1355">
        <v>1354</v>
      </c>
      <c r="D1355">
        <v>161.272111</v>
      </c>
      <c r="E1355" s="5">
        <v>2</v>
      </c>
      <c r="F1355">
        <v>153.37480599999998</v>
      </c>
      <c r="G1355" s="3">
        <v>3</v>
      </c>
      <c r="P1355">
        <v>2</v>
      </c>
      <c r="Q1355" t="str">
        <f t="shared" si="22"/>
        <v>23</v>
      </c>
    </row>
    <row r="1356" spans="1:17" x14ac:dyDescent="0.25">
      <c r="A1356">
        <v>1355</v>
      </c>
      <c r="D1356">
        <v>161.272111</v>
      </c>
      <c r="E1356" s="5">
        <v>2</v>
      </c>
      <c r="F1356">
        <v>153.37480599999998</v>
      </c>
      <c r="G1356" s="3">
        <v>3</v>
      </c>
      <c r="P1356">
        <v>2</v>
      </c>
      <c r="Q1356" t="str">
        <f t="shared" si="22"/>
        <v>23</v>
      </c>
    </row>
    <row r="1357" spans="1:17" x14ac:dyDescent="0.25">
      <c r="A1357">
        <v>1356</v>
      </c>
      <c r="D1357">
        <v>161.272111</v>
      </c>
      <c r="E1357" s="5">
        <v>2</v>
      </c>
      <c r="F1357">
        <v>153.37480599999998</v>
      </c>
      <c r="G1357" s="3">
        <v>3</v>
      </c>
      <c r="P1357">
        <v>2</v>
      </c>
      <c r="Q1357" t="str">
        <f t="shared" si="22"/>
        <v>23</v>
      </c>
    </row>
    <row r="1358" spans="1:17" x14ac:dyDescent="0.25">
      <c r="A1358">
        <v>1357</v>
      </c>
      <c r="D1358">
        <v>161.272111</v>
      </c>
      <c r="E1358" s="5">
        <v>2</v>
      </c>
      <c r="F1358">
        <v>153.37480599999998</v>
      </c>
      <c r="G1358" s="3">
        <v>3</v>
      </c>
      <c r="P1358">
        <v>2</v>
      </c>
      <c r="Q1358" t="str">
        <f t="shared" si="22"/>
        <v>23</v>
      </c>
    </row>
    <row r="1359" spans="1:17" x14ac:dyDescent="0.25">
      <c r="A1359">
        <v>1358</v>
      </c>
      <c r="D1359">
        <v>161.272111</v>
      </c>
      <c r="E1359" s="5">
        <v>2</v>
      </c>
      <c r="F1359">
        <v>153.37480599999998</v>
      </c>
      <c r="G1359" s="3">
        <v>3</v>
      </c>
      <c r="P1359">
        <v>2</v>
      </c>
      <c r="Q1359" t="str">
        <f t="shared" si="22"/>
        <v>23</v>
      </c>
    </row>
    <row r="1360" spans="1:17" x14ac:dyDescent="0.25">
      <c r="A1360">
        <v>1359</v>
      </c>
      <c r="D1360">
        <v>161.272111</v>
      </c>
      <c r="E1360" s="5">
        <v>2</v>
      </c>
      <c r="F1360">
        <v>153.37480599999998</v>
      </c>
      <c r="G1360" s="3">
        <v>3</v>
      </c>
      <c r="P1360">
        <v>2</v>
      </c>
      <c r="Q1360" t="str">
        <f t="shared" si="22"/>
        <v>23</v>
      </c>
    </row>
    <row r="1361" spans="1:17" x14ac:dyDescent="0.25">
      <c r="A1361">
        <v>1360</v>
      </c>
      <c r="D1361">
        <v>161.272111</v>
      </c>
      <c r="E1361" s="5">
        <v>2</v>
      </c>
      <c r="F1361">
        <v>153.37480599999998</v>
      </c>
      <c r="G1361" s="3">
        <v>3</v>
      </c>
      <c r="P1361">
        <v>2</v>
      </c>
      <c r="Q1361" t="str">
        <f t="shared" si="22"/>
        <v>23</v>
      </c>
    </row>
    <row r="1362" spans="1:17" x14ac:dyDescent="0.25">
      <c r="A1362">
        <v>1361</v>
      </c>
      <c r="B1362">
        <v>167.981776</v>
      </c>
      <c r="C1362" s="2">
        <v>1</v>
      </c>
      <c r="D1362">
        <v>161.272111</v>
      </c>
      <c r="E1362" s="5">
        <v>2</v>
      </c>
      <c r="F1362">
        <v>153.37480599999998</v>
      </c>
      <c r="G1362" s="3">
        <v>3</v>
      </c>
      <c r="P1362">
        <v>3</v>
      </c>
      <c r="Q1362" t="str">
        <f t="shared" si="22"/>
        <v>123</v>
      </c>
    </row>
    <row r="1363" spans="1:17" x14ac:dyDescent="0.25">
      <c r="A1363">
        <v>1362</v>
      </c>
      <c r="B1363">
        <v>168.15196700000001</v>
      </c>
      <c r="C1363" s="2">
        <v>1</v>
      </c>
      <c r="D1363">
        <v>161.272111</v>
      </c>
      <c r="E1363" s="5">
        <v>2</v>
      </c>
      <c r="F1363">
        <v>153.37480599999998</v>
      </c>
      <c r="G1363" s="3">
        <v>3</v>
      </c>
      <c r="P1363">
        <v>3</v>
      </c>
      <c r="Q1363" t="str">
        <f t="shared" si="22"/>
        <v>123</v>
      </c>
    </row>
    <row r="1364" spans="1:17" x14ac:dyDescent="0.25">
      <c r="A1364">
        <v>1363</v>
      </c>
      <c r="B1364">
        <v>168.15196700000001</v>
      </c>
      <c r="C1364" s="2">
        <v>1</v>
      </c>
      <c r="D1364">
        <v>161.06621999999999</v>
      </c>
      <c r="E1364" s="5">
        <v>2</v>
      </c>
      <c r="F1364">
        <v>153.37480599999998</v>
      </c>
      <c r="G1364" s="3">
        <v>3</v>
      </c>
      <c r="P1364">
        <v>3</v>
      </c>
      <c r="Q1364" t="str">
        <f t="shared" si="22"/>
        <v>123</v>
      </c>
    </row>
    <row r="1365" spans="1:17" x14ac:dyDescent="0.25">
      <c r="A1365">
        <v>1364</v>
      </c>
      <c r="B1365">
        <v>168.15196700000001</v>
      </c>
      <c r="C1365" s="2">
        <v>1</v>
      </c>
      <c r="D1365">
        <v>161.06621999999999</v>
      </c>
      <c r="E1365" s="5">
        <v>2</v>
      </c>
      <c r="F1365">
        <v>153.37480599999998</v>
      </c>
      <c r="G1365" s="3">
        <v>3</v>
      </c>
      <c r="P1365">
        <v>3</v>
      </c>
      <c r="Q1365" t="str">
        <f t="shared" si="22"/>
        <v>123</v>
      </c>
    </row>
    <row r="1366" spans="1:17" x14ac:dyDescent="0.25">
      <c r="A1366">
        <v>1365</v>
      </c>
      <c r="B1366">
        <v>168.15196700000001</v>
      </c>
      <c r="C1366" s="2">
        <v>1</v>
      </c>
      <c r="F1366">
        <v>153.14176699999999</v>
      </c>
      <c r="G1366" s="3">
        <v>3</v>
      </c>
      <c r="P1366">
        <v>2</v>
      </c>
      <c r="Q1366" t="str">
        <f t="shared" si="22"/>
        <v>13</v>
      </c>
    </row>
    <row r="1367" spans="1:17" x14ac:dyDescent="0.25">
      <c r="A1367">
        <v>1366</v>
      </c>
      <c r="B1367">
        <v>168.15196700000001</v>
      </c>
      <c r="C1367" s="2">
        <v>1</v>
      </c>
      <c r="F1367">
        <v>153.14176699999999</v>
      </c>
      <c r="G1367" s="3">
        <v>3</v>
      </c>
      <c r="H1367">
        <v>159.443352</v>
      </c>
      <c r="I1367" s="4">
        <v>4</v>
      </c>
      <c r="P1367">
        <v>3</v>
      </c>
      <c r="Q1367" t="str">
        <f t="shared" si="22"/>
        <v>134</v>
      </c>
    </row>
    <row r="1368" spans="1:17" x14ac:dyDescent="0.25">
      <c r="A1368">
        <v>1367</v>
      </c>
      <c r="B1368">
        <v>168.15196700000001</v>
      </c>
      <c r="C1368" s="2">
        <v>1</v>
      </c>
      <c r="F1368">
        <v>153.14176699999999</v>
      </c>
      <c r="G1368" s="3">
        <v>3</v>
      </c>
      <c r="H1368">
        <v>159.52789799999999</v>
      </c>
      <c r="I1368" s="4">
        <v>4</v>
      </c>
      <c r="P1368">
        <v>3</v>
      </c>
      <c r="Q1368" t="str">
        <f t="shared" si="22"/>
        <v>134</v>
      </c>
    </row>
    <row r="1369" spans="1:17" x14ac:dyDescent="0.25">
      <c r="A1369">
        <v>1368</v>
      </c>
      <c r="B1369">
        <v>168.15196700000001</v>
      </c>
      <c r="C1369" s="2">
        <v>1</v>
      </c>
      <c r="F1369">
        <v>153.14176699999999</v>
      </c>
      <c r="G1369" s="3">
        <v>3</v>
      </c>
      <c r="H1369">
        <v>159.52789799999999</v>
      </c>
      <c r="I1369" s="4">
        <v>4</v>
      </c>
      <c r="P1369">
        <v>3</v>
      </c>
      <c r="Q1369" t="str">
        <f t="shared" si="22"/>
        <v>134</v>
      </c>
    </row>
    <row r="1370" spans="1:17" x14ac:dyDescent="0.25">
      <c r="A1370">
        <v>1369</v>
      </c>
      <c r="B1370">
        <v>168.15196700000001</v>
      </c>
      <c r="C1370" s="2">
        <v>1</v>
      </c>
      <c r="H1370">
        <v>159.52789799999999</v>
      </c>
      <c r="I1370" s="4">
        <v>4</v>
      </c>
      <c r="P1370">
        <v>2</v>
      </c>
      <c r="Q1370" t="str">
        <f t="shared" si="22"/>
        <v>14</v>
      </c>
    </row>
    <row r="1371" spans="1:17" x14ac:dyDescent="0.25">
      <c r="A1371">
        <v>1370</v>
      </c>
      <c r="B1371">
        <v>168.15196700000001</v>
      </c>
      <c r="C1371" s="2">
        <v>1</v>
      </c>
      <c r="H1371">
        <v>159.52789799999999</v>
      </c>
      <c r="I1371" s="4">
        <v>4</v>
      </c>
      <c r="P1371">
        <v>2</v>
      </c>
      <c r="Q1371" t="str">
        <f t="shared" si="22"/>
        <v>14</v>
      </c>
    </row>
    <row r="1372" spans="1:17" x14ac:dyDescent="0.25">
      <c r="A1372">
        <v>1371</v>
      </c>
      <c r="B1372">
        <v>168.15196700000001</v>
      </c>
      <c r="C1372" s="2">
        <v>1</v>
      </c>
      <c r="H1372">
        <v>159.52789799999999</v>
      </c>
      <c r="I1372" s="4">
        <v>4</v>
      </c>
      <c r="P1372">
        <v>2</v>
      </c>
      <c r="Q1372" t="str">
        <f t="shared" si="22"/>
        <v>14</v>
      </c>
    </row>
    <row r="1373" spans="1:17" x14ac:dyDescent="0.25">
      <c r="A1373">
        <v>1372</v>
      </c>
      <c r="B1373">
        <v>168.15196700000001</v>
      </c>
      <c r="C1373" s="2">
        <v>1</v>
      </c>
      <c r="H1373">
        <v>159.52789799999999</v>
      </c>
      <c r="I1373" s="4">
        <v>4</v>
      </c>
      <c r="P1373">
        <v>2</v>
      </c>
      <c r="Q1373" t="str">
        <f t="shared" si="22"/>
        <v>14</v>
      </c>
    </row>
    <row r="1374" spans="1:17" x14ac:dyDescent="0.25">
      <c r="A1374">
        <v>1373</v>
      </c>
      <c r="B1374">
        <v>168.15196700000001</v>
      </c>
      <c r="C1374" s="2">
        <v>1</v>
      </c>
      <c r="H1374">
        <v>159.52789799999999</v>
      </c>
      <c r="I1374" s="4">
        <v>4</v>
      </c>
      <c r="P1374">
        <v>2</v>
      </c>
      <c r="Q1374" t="str">
        <f t="shared" si="22"/>
        <v>14</v>
      </c>
    </row>
    <row r="1375" spans="1:17" x14ac:dyDescent="0.25">
      <c r="A1375">
        <v>1374</v>
      </c>
      <c r="B1375">
        <v>168.15196700000001</v>
      </c>
      <c r="C1375" s="2">
        <v>1</v>
      </c>
      <c r="H1375">
        <v>159.52789799999999</v>
      </c>
      <c r="I1375" s="4">
        <v>4</v>
      </c>
      <c r="P1375">
        <v>2</v>
      </c>
      <c r="Q1375" t="str">
        <f t="shared" si="22"/>
        <v>14</v>
      </c>
    </row>
    <row r="1376" spans="1:17" x14ac:dyDescent="0.25">
      <c r="A1376">
        <v>1375</v>
      </c>
      <c r="B1376">
        <v>168.15196700000001</v>
      </c>
      <c r="C1376" s="2">
        <v>1</v>
      </c>
      <c r="H1376">
        <v>159.52789799999999</v>
      </c>
      <c r="I1376" s="4">
        <v>4</v>
      </c>
      <c r="P1376">
        <v>2</v>
      </c>
      <c r="Q1376" t="str">
        <f t="shared" si="22"/>
        <v>14</v>
      </c>
    </row>
    <row r="1377" spans="1:17" x14ac:dyDescent="0.25">
      <c r="A1377">
        <v>1376</v>
      </c>
      <c r="B1377">
        <v>168.15196700000001</v>
      </c>
      <c r="C1377" s="2">
        <v>1</v>
      </c>
      <c r="H1377">
        <v>159.52789799999999</v>
      </c>
      <c r="I1377" s="4">
        <v>4</v>
      </c>
      <c r="P1377">
        <v>2</v>
      </c>
      <c r="Q1377" t="str">
        <f t="shared" si="22"/>
        <v>14</v>
      </c>
    </row>
    <row r="1378" spans="1:17" x14ac:dyDescent="0.25">
      <c r="A1378">
        <v>1377</v>
      </c>
      <c r="B1378">
        <v>168.15196700000001</v>
      </c>
      <c r="C1378" s="2">
        <v>1</v>
      </c>
      <c r="H1378">
        <v>159.52789799999999</v>
      </c>
      <c r="I1378" s="4">
        <v>4</v>
      </c>
      <c r="P1378">
        <v>2</v>
      </c>
      <c r="Q1378" t="str">
        <f t="shared" si="22"/>
        <v>14</v>
      </c>
    </row>
    <row r="1379" spans="1:17" x14ac:dyDescent="0.25">
      <c r="A1379">
        <v>1378</v>
      </c>
      <c r="B1379">
        <v>168.15196700000001</v>
      </c>
      <c r="C1379" s="2">
        <v>1</v>
      </c>
      <c r="H1379">
        <v>159.52789799999999</v>
      </c>
      <c r="I1379" s="4">
        <v>4</v>
      </c>
      <c r="P1379">
        <v>2</v>
      </c>
      <c r="Q1379" t="str">
        <f t="shared" si="22"/>
        <v>14</v>
      </c>
    </row>
    <row r="1380" spans="1:17" x14ac:dyDescent="0.25">
      <c r="A1380">
        <v>1379</v>
      </c>
      <c r="B1380">
        <v>168.15196700000001</v>
      </c>
      <c r="C1380" s="2">
        <v>1</v>
      </c>
      <c r="D1380">
        <v>175.756438</v>
      </c>
      <c r="E1380" s="5">
        <v>2</v>
      </c>
      <c r="H1380">
        <v>159.52789799999999</v>
      </c>
      <c r="I1380" s="4">
        <v>4</v>
      </c>
      <c r="P1380">
        <v>3</v>
      </c>
      <c r="Q1380" t="str">
        <f t="shared" si="22"/>
        <v>124</v>
      </c>
    </row>
    <row r="1381" spans="1:17" x14ac:dyDescent="0.25">
      <c r="A1381">
        <v>1380</v>
      </c>
      <c r="B1381">
        <v>168.15196700000001</v>
      </c>
      <c r="C1381" s="2">
        <v>1</v>
      </c>
      <c r="D1381">
        <v>175.855481</v>
      </c>
      <c r="E1381" s="5">
        <v>2</v>
      </c>
      <c r="H1381">
        <v>159.52789799999999</v>
      </c>
      <c r="I1381" s="4">
        <v>4</v>
      </c>
      <c r="P1381">
        <v>3</v>
      </c>
      <c r="Q1381" t="str">
        <f t="shared" si="22"/>
        <v>124</v>
      </c>
    </row>
    <row r="1382" spans="1:17" x14ac:dyDescent="0.25">
      <c r="A1382">
        <v>1381</v>
      </c>
      <c r="B1382">
        <v>167.981776</v>
      </c>
      <c r="C1382" s="2">
        <v>1</v>
      </c>
      <c r="D1382">
        <v>175.855481</v>
      </c>
      <c r="E1382" s="5">
        <v>2</v>
      </c>
      <c r="H1382">
        <v>159.52789799999999</v>
      </c>
      <c r="I1382" s="4">
        <v>4</v>
      </c>
      <c r="P1382">
        <v>3</v>
      </c>
      <c r="Q1382" t="str">
        <f t="shared" si="22"/>
        <v>124</v>
      </c>
    </row>
    <row r="1383" spans="1:17" x14ac:dyDescent="0.25">
      <c r="A1383">
        <v>1382</v>
      </c>
      <c r="B1383">
        <v>167.981776</v>
      </c>
      <c r="C1383" s="2">
        <v>1</v>
      </c>
      <c r="D1383">
        <v>175.855481</v>
      </c>
      <c r="E1383" s="5">
        <v>2</v>
      </c>
      <c r="H1383">
        <v>159.52789799999999</v>
      </c>
      <c r="I1383" s="4">
        <v>4</v>
      </c>
      <c r="P1383">
        <v>3</v>
      </c>
      <c r="Q1383" t="str">
        <f t="shared" si="22"/>
        <v>124</v>
      </c>
    </row>
    <row r="1384" spans="1:17" x14ac:dyDescent="0.25">
      <c r="A1384">
        <v>1383</v>
      </c>
      <c r="D1384">
        <v>175.855481</v>
      </c>
      <c r="E1384" s="5">
        <v>2</v>
      </c>
      <c r="H1384">
        <v>159.52789799999999</v>
      </c>
      <c r="I1384" s="4">
        <v>4</v>
      </c>
      <c r="P1384">
        <v>2</v>
      </c>
      <c r="Q1384" t="str">
        <f t="shared" si="22"/>
        <v>24</v>
      </c>
    </row>
    <row r="1385" spans="1:17" x14ac:dyDescent="0.25">
      <c r="A1385">
        <v>1384</v>
      </c>
      <c r="D1385">
        <v>175.855481</v>
      </c>
      <c r="E1385" s="5">
        <v>2</v>
      </c>
      <c r="F1385">
        <v>165.85913199999999</v>
      </c>
      <c r="G1385" s="3">
        <v>3</v>
      </c>
      <c r="H1385">
        <v>159.52789799999999</v>
      </c>
      <c r="I1385" s="4">
        <v>4</v>
      </c>
      <c r="P1385">
        <v>3</v>
      </c>
      <c r="Q1385" t="str">
        <f t="shared" si="22"/>
        <v>234</v>
      </c>
    </row>
    <row r="1386" spans="1:17" x14ac:dyDescent="0.25">
      <c r="A1386">
        <v>1385</v>
      </c>
      <c r="D1386">
        <v>175.855481</v>
      </c>
      <c r="E1386" s="5">
        <v>2</v>
      </c>
      <c r="F1386">
        <v>165.97172599999999</v>
      </c>
      <c r="G1386" s="3">
        <v>3</v>
      </c>
      <c r="H1386">
        <v>159.52789799999999</v>
      </c>
      <c r="I1386" s="4">
        <v>4</v>
      </c>
      <c r="P1386">
        <v>3</v>
      </c>
      <c r="Q1386" t="str">
        <f t="shared" si="22"/>
        <v>234</v>
      </c>
    </row>
    <row r="1387" spans="1:17" x14ac:dyDescent="0.25">
      <c r="A1387">
        <v>1386</v>
      </c>
      <c r="D1387">
        <v>175.855481</v>
      </c>
      <c r="E1387" s="5">
        <v>2</v>
      </c>
      <c r="F1387">
        <v>165.97172599999999</v>
      </c>
      <c r="G1387" s="3">
        <v>3</v>
      </c>
      <c r="H1387">
        <v>159.52789799999999</v>
      </c>
      <c r="I1387" s="4">
        <v>4</v>
      </c>
      <c r="P1387">
        <v>3</v>
      </c>
      <c r="Q1387" t="str">
        <f t="shared" si="22"/>
        <v>234</v>
      </c>
    </row>
    <row r="1388" spans="1:17" x14ac:dyDescent="0.25">
      <c r="A1388">
        <v>1387</v>
      </c>
      <c r="D1388">
        <v>175.855481</v>
      </c>
      <c r="E1388" s="5">
        <v>2</v>
      </c>
      <c r="F1388">
        <v>165.97172599999999</v>
      </c>
      <c r="G1388" s="3">
        <v>3</v>
      </c>
      <c r="H1388">
        <v>159.443352</v>
      </c>
      <c r="I1388" s="4">
        <v>4</v>
      </c>
      <c r="P1388">
        <v>3</v>
      </c>
      <c r="Q1388" t="str">
        <f t="shared" si="22"/>
        <v>234</v>
      </c>
    </row>
    <row r="1389" spans="1:17" x14ac:dyDescent="0.25">
      <c r="A1389">
        <v>1388</v>
      </c>
      <c r="D1389">
        <v>175.855481</v>
      </c>
      <c r="E1389" s="5">
        <v>2</v>
      </c>
      <c r="F1389">
        <v>165.97172599999999</v>
      </c>
      <c r="G1389" s="3">
        <v>3</v>
      </c>
      <c r="P1389">
        <v>2</v>
      </c>
      <c r="Q1389" t="str">
        <f t="shared" si="22"/>
        <v>23</v>
      </c>
    </row>
    <row r="1390" spans="1:17" x14ac:dyDescent="0.25">
      <c r="A1390">
        <v>1389</v>
      </c>
      <c r="D1390">
        <v>175.855481</v>
      </c>
      <c r="E1390" s="5">
        <v>2</v>
      </c>
      <c r="F1390">
        <v>165.97172599999999</v>
      </c>
      <c r="G1390" s="3">
        <v>3</v>
      </c>
      <c r="P1390">
        <v>2</v>
      </c>
      <c r="Q1390" t="str">
        <f t="shared" si="22"/>
        <v>23</v>
      </c>
    </row>
    <row r="1391" spans="1:17" x14ac:dyDescent="0.25">
      <c r="A1391">
        <v>1390</v>
      </c>
      <c r="D1391">
        <v>175.855481</v>
      </c>
      <c r="E1391" s="5">
        <v>2</v>
      </c>
      <c r="F1391">
        <v>165.97172599999999</v>
      </c>
      <c r="G1391" s="3">
        <v>3</v>
      </c>
      <c r="P1391">
        <v>2</v>
      </c>
      <c r="Q1391" t="str">
        <f t="shared" si="22"/>
        <v>23</v>
      </c>
    </row>
    <row r="1392" spans="1:17" x14ac:dyDescent="0.25">
      <c r="A1392">
        <v>1391</v>
      </c>
      <c r="D1392">
        <v>175.855481</v>
      </c>
      <c r="E1392" s="5">
        <v>2</v>
      </c>
      <c r="F1392">
        <v>165.97172599999999</v>
      </c>
      <c r="G1392" s="3">
        <v>3</v>
      </c>
      <c r="P1392">
        <v>2</v>
      </c>
      <c r="Q1392" t="str">
        <f t="shared" si="22"/>
        <v>23</v>
      </c>
    </row>
    <row r="1393" spans="1:17" x14ac:dyDescent="0.25">
      <c r="A1393">
        <v>1392</v>
      </c>
      <c r="D1393">
        <v>175.855481</v>
      </c>
      <c r="E1393" s="5">
        <v>2</v>
      </c>
      <c r="F1393">
        <v>165.97172599999999</v>
      </c>
      <c r="G1393" s="3">
        <v>3</v>
      </c>
      <c r="P1393">
        <v>2</v>
      </c>
      <c r="Q1393" t="str">
        <f t="shared" si="22"/>
        <v>23</v>
      </c>
    </row>
    <row r="1394" spans="1:17" x14ac:dyDescent="0.25">
      <c r="A1394">
        <v>1393</v>
      </c>
      <c r="D1394">
        <v>175.855481</v>
      </c>
      <c r="E1394" s="5">
        <v>2</v>
      </c>
      <c r="F1394">
        <v>165.97172599999999</v>
      </c>
      <c r="G1394" s="3">
        <v>3</v>
      </c>
      <c r="P1394">
        <v>2</v>
      </c>
      <c r="Q1394" t="str">
        <f t="shared" si="22"/>
        <v>23</v>
      </c>
    </row>
    <row r="1395" spans="1:17" x14ac:dyDescent="0.25">
      <c r="A1395">
        <v>1394</v>
      </c>
      <c r="D1395">
        <v>175.855481</v>
      </c>
      <c r="E1395" s="5">
        <v>2</v>
      </c>
      <c r="F1395">
        <v>165.97172599999999</v>
      </c>
      <c r="G1395" s="3">
        <v>3</v>
      </c>
      <c r="P1395">
        <v>2</v>
      </c>
      <c r="Q1395" t="str">
        <f t="shared" si="22"/>
        <v>23</v>
      </c>
    </row>
    <row r="1396" spans="1:17" x14ac:dyDescent="0.25">
      <c r="A1396">
        <v>1395</v>
      </c>
      <c r="D1396">
        <v>175.855481</v>
      </c>
      <c r="E1396" s="5">
        <v>2</v>
      </c>
      <c r="F1396">
        <v>165.97172599999999</v>
      </c>
      <c r="G1396" s="3">
        <v>3</v>
      </c>
      <c r="P1396">
        <v>2</v>
      </c>
      <c r="Q1396" t="str">
        <f t="shared" si="22"/>
        <v>23</v>
      </c>
    </row>
    <row r="1397" spans="1:17" x14ac:dyDescent="0.25">
      <c r="A1397">
        <v>1396</v>
      </c>
      <c r="D1397">
        <v>175.855481</v>
      </c>
      <c r="E1397" s="5">
        <v>2</v>
      </c>
      <c r="F1397">
        <v>165.97172599999999</v>
      </c>
      <c r="G1397" s="3">
        <v>3</v>
      </c>
      <c r="P1397">
        <v>2</v>
      </c>
      <c r="Q1397" t="str">
        <f t="shared" si="22"/>
        <v>23</v>
      </c>
    </row>
    <row r="1398" spans="1:17" x14ac:dyDescent="0.25">
      <c r="A1398">
        <v>1397</v>
      </c>
      <c r="B1398">
        <v>184.70299</v>
      </c>
      <c r="C1398" s="2">
        <v>1</v>
      </c>
      <c r="D1398">
        <v>175.855481</v>
      </c>
      <c r="E1398" s="5">
        <v>2</v>
      </c>
      <c r="F1398">
        <v>165.97172599999999</v>
      </c>
      <c r="G1398" s="3">
        <v>3</v>
      </c>
      <c r="P1398">
        <v>3</v>
      </c>
      <c r="Q1398" t="str">
        <f t="shared" si="22"/>
        <v>123</v>
      </c>
    </row>
    <row r="1399" spans="1:17" x14ac:dyDescent="0.25">
      <c r="A1399">
        <v>1398</v>
      </c>
      <c r="B1399">
        <v>184.673339</v>
      </c>
      <c r="C1399" s="2">
        <v>1</v>
      </c>
      <c r="D1399">
        <v>175.855481</v>
      </c>
      <c r="E1399" s="5">
        <v>2</v>
      </c>
      <c r="F1399">
        <v>165.97172599999999</v>
      </c>
      <c r="G1399" s="3">
        <v>3</v>
      </c>
      <c r="P1399">
        <v>3</v>
      </c>
      <c r="Q1399" t="str">
        <f t="shared" si="22"/>
        <v>123</v>
      </c>
    </row>
    <row r="1400" spans="1:17" x14ac:dyDescent="0.25">
      <c r="A1400">
        <v>1399</v>
      </c>
      <c r="B1400">
        <v>184.673339</v>
      </c>
      <c r="C1400" s="2">
        <v>1</v>
      </c>
      <c r="D1400">
        <v>175.855481</v>
      </c>
      <c r="E1400" s="5">
        <v>2</v>
      </c>
      <c r="F1400">
        <v>165.97172599999999</v>
      </c>
      <c r="G1400" s="3">
        <v>3</v>
      </c>
      <c r="P1400">
        <v>3</v>
      </c>
      <c r="Q1400" t="str">
        <f t="shared" si="22"/>
        <v>123</v>
      </c>
    </row>
    <row r="1401" spans="1:17" x14ac:dyDescent="0.25">
      <c r="A1401">
        <v>1400</v>
      </c>
      <c r="B1401">
        <v>184.673339</v>
      </c>
      <c r="C1401" s="2">
        <v>1</v>
      </c>
      <c r="D1401">
        <v>175.756438</v>
      </c>
      <c r="E1401" s="5">
        <v>2</v>
      </c>
      <c r="F1401">
        <v>165.97172599999999</v>
      </c>
      <c r="G1401" s="3">
        <v>3</v>
      </c>
      <c r="P1401">
        <v>3</v>
      </c>
      <c r="Q1401" t="str">
        <f t="shared" si="22"/>
        <v>123</v>
      </c>
    </row>
    <row r="1402" spans="1:17" x14ac:dyDescent="0.25">
      <c r="A1402">
        <v>1401</v>
      </c>
      <c r="B1402">
        <v>184.673339</v>
      </c>
      <c r="C1402" s="2">
        <v>1</v>
      </c>
      <c r="F1402">
        <v>165.97172599999999</v>
      </c>
      <c r="G1402" s="3">
        <v>3</v>
      </c>
      <c r="H1402">
        <v>173.62429299999999</v>
      </c>
      <c r="I1402" s="4">
        <v>4</v>
      </c>
      <c r="P1402">
        <v>3</v>
      </c>
      <c r="Q1402" t="str">
        <f t="shared" si="22"/>
        <v>134</v>
      </c>
    </row>
    <row r="1403" spans="1:17" x14ac:dyDescent="0.25">
      <c r="A1403">
        <v>1402</v>
      </c>
      <c r="B1403">
        <v>184.673339</v>
      </c>
      <c r="C1403" s="2">
        <v>1</v>
      </c>
      <c r="F1403">
        <v>165.97172599999999</v>
      </c>
      <c r="G1403" s="3">
        <v>3</v>
      </c>
      <c r="H1403">
        <v>173.72368899999998</v>
      </c>
      <c r="I1403" s="4">
        <v>4</v>
      </c>
      <c r="P1403">
        <v>3</v>
      </c>
      <c r="Q1403" t="str">
        <f t="shared" si="22"/>
        <v>134</v>
      </c>
    </row>
    <row r="1404" spans="1:17" x14ac:dyDescent="0.25">
      <c r="A1404">
        <v>1403</v>
      </c>
      <c r="B1404">
        <v>184.673339</v>
      </c>
      <c r="C1404" s="2">
        <v>1</v>
      </c>
      <c r="F1404">
        <v>165.85913199999999</v>
      </c>
      <c r="G1404" s="3">
        <v>3</v>
      </c>
      <c r="H1404">
        <v>173.72368899999998</v>
      </c>
      <c r="I1404" s="4">
        <v>4</v>
      </c>
      <c r="P1404">
        <v>3</v>
      </c>
      <c r="Q1404" t="str">
        <f t="shared" si="22"/>
        <v>134</v>
      </c>
    </row>
    <row r="1405" spans="1:17" x14ac:dyDescent="0.25">
      <c r="A1405">
        <v>1404</v>
      </c>
      <c r="B1405">
        <v>184.673339</v>
      </c>
      <c r="C1405" s="2">
        <v>1</v>
      </c>
      <c r="H1405">
        <v>173.72368899999998</v>
      </c>
      <c r="I1405" s="4">
        <v>4</v>
      </c>
      <c r="P1405">
        <v>2</v>
      </c>
      <c r="Q1405" t="str">
        <f t="shared" si="22"/>
        <v>14</v>
      </c>
    </row>
    <row r="1406" spans="1:17" x14ac:dyDescent="0.25">
      <c r="A1406">
        <v>1405</v>
      </c>
      <c r="B1406">
        <v>184.673339</v>
      </c>
      <c r="C1406" s="2">
        <v>1</v>
      </c>
      <c r="H1406">
        <v>173.72368899999998</v>
      </c>
      <c r="I1406" s="4">
        <v>4</v>
      </c>
      <c r="P1406">
        <v>2</v>
      </c>
      <c r="Q1406" t="str">
        <f t="shared" si="22"/>
        <v>14</v>
      </c>
    </row>
    <row r="1407" spans="1:17" x14ac:dyDescent="0.25">
      <c r="A1407">
        <v>1406</v>
      </c>
      <c r="B1407">
        <v>184.673339</v>
      </c>
      <c r="C1407" s="2">
        <v>1</v>
      </c>
      <c r="H1407">
        <v>173.72368899999998</v>
      </c>
      <c r="I1407" s="4">
        <v>4</v>
      </c>
      <c r="P1407">
        <v>2</v>
      </c>
      <c r="Q1407" t="str">
        <f t="shared" si="22"/>
        <v>14</v>
      </c>
    </row>
    <row r="1408" spans="1:17" x14ac:dyDescent="0.25">
      <c r="A1408">
        <v>1407</v>
      </c>
      <c r="B1408">
        <v>184.673339</v>
      </c>
      <c r="C1408" s="2">
        <v>1</v>
      </c>
      <c r="H1408">
        <v>173.72368899999998</v>
      </c>
      <c r="I1408" s="4">
        <v>4</v>
      </c>
      <c r="P1408">
        <v>2</v>
      </c>
      <c r="Q1408" t="str">
        <f t="shared" si="22"/>
        <v>14</v>
      </c>
    </row>
    <row r="1409" spans="1:17" x14ac:dyDescent="0.25">
      <c r="A1409">
        <v>1408</v>
      </c>
      <c r="B1409">
        <v>184.673339</v>
      </c>
      <c r="C1409" s="2">
        <v>1</v>
      </c>
      <c r="H1409">
        <v>173.72368899999998</v>
      </c>
      <c r="I1409" s="4">
        <v>4</v>
      </c>
      <c r="P1409">
        <v>2</v>
      </c>
      <c r="Q1409" t="str">
        <f t="shared" si="22"/>
        <v>14</v>
      </c>
    </row>
    <row r="1410" spans="1:17" x14ac:dyDescent="0.25">
      <c r="A1410">
        <v>1409</v>
      </c>
      <c r="B1410">
        <v>184.673339</v>
      </c>
      <c r="C1410" s="2">
        <v>1</v>
      </c>
      <c r="H1410">
        <v>173.72368899999998</v>
      </c>
      <c r="I1410" s="4">
        <v>4</v>
      </c>
      <c r="P1410">
        <v>2</v>
      </c>
      <c r="Q1410" t="str">
        <f t="shared" ref="Q1410:Q1473" si="23">CONCATENATE(C1410,E1410,G1410,I1410)</f>
        <v>14</v>
      </c>
    </row>
    <row r="1411" spans="1:17" x14ac:dyDescent="0.25">
      <c r="A1411">
        <v>1410</v>
      </c>
      <c r="B1411">
        <v>184.673339</v>
      </c>
      <c r="C1411" s="2">
        <v>1</v>
      </c>
      <c r="H1411">
        <v>173.72368899999998</v>
      </c>
      <c r="I1411" s="4">
        <v>4</v>
      </c>
      <c r="P1411">
        <v>2</v>
      </c>
      <c r="Q1411" t="str">
        <f t="shared" si="23"/>
        <v>14</v>
      </c>
    </row>
    <row r="1412" spans="1:17" x14ac:dyDescent="0.25">
      <c r="A1412">
        <v>1411</v>
      </c>
      <c r="B1412">
        <v>184.673339</v>
      </c>
      <c r="C1412" s="2">
        <v>1</v>
      </c>
      <c r="H1412">
        <v>173.72368899999998</v>
      </c>
      <c r="I1412" s="4">
        <v>4</v>
      </c>
      <c r="P1412">
        <v>2</v>
      </c>
      <c r="Q1412" t="str">
        <f t="shared" si="23"/>
        <v>14</v>
      </c>
    </row>
    <row r="1413" spans="1:17" x14ac:dyDescent="0.25">
      <c r="A1413">
        <v>1412</v>
      </c>
      <c r="B1413">
        <v>184.673339</v>
      </c>
      <c r="C1413" s="2">
        <v>1</v>
      </c>
      <c r="H1413">
        <v>173.72368899999998</v>
      </c>
      <c r="I1413" s="4">
        <v>4</v>
      </c>
      <c r="P1413">
        <v>2</v>
      </c>
      <c r="Q1413" t="str">
        <f t="shared" si="23"/>
        <v>14</v>
      </c>
    </row>
    <row r="1414" spans="1:17" x14ac:dyDescent="0.25">
      <c r="A1414">
        <v>1413</v>
      </c>
      <c r="B1414">
        <v>184.673339</v>
      </c>
      <c r="C1414" s="2">
        <v>1</v>
      </c>
      <c r="H1414">
        <v>173.72368899999998</v>
      </c>
      <c r="I1414" s="4">
        <v>4</v>
      </c>
      <c r="P1414">
        <v>2</v>
      </c>
      <c r="Q1414" t="str">
        <f t="shared" si="23"/>
        <v>14</v>
      </c>
    </row>
    <row r="1415" spans="1:17" x14ac:dyDescent="0.25">
      <c r="A1415">
        <v>1414</v>
      </c>
      <c r="B1415">
        <v>184.673339</v>
      </c>
      <c r="C1415" s="2">
        <v>1</v>
      </c>
      <c r="H1415">
        <v>173.72368899999998</v>
      </c>
      <c r="I1415" s="4">
        <v>4</v>
      </c>
      <c r="P1415">
        <v>2</v>
      </c>
      <c r="Q1415" t="str">
        <f t="shared" si="23"/>
        <v>14</v>
      </c>
    </row>
    <row r="1416" spans="1:17" x14ac:dyDescent="0.25">
      <c r="A1416">
        <v>1415</v>
      </c>
      <c r="B1416">
        <v>184.673339</v>
      </c>
      <c r="C1416" s="2">
        <v>1</v>
      </c>
      <c r="D1416">
        <v>192.87473199999999</v>
      </c>
      <c r="E1416" s="5">
        <v>2</v>
      </c>
      <c r="H1416">
        <v>173.72368899999998</v>
      </c>
      <c r="I1416" s="4">
        <v>4</v>
      </c>
      <c r="P1416">
        <v>3</v>
      </c>
      <c r="Q1416" t="str">
        <f t="shared" si="23"/>
        <v>124</v>
      </c>
    </row>
    <row r="1417" spans="1:17" x14ac:dyDescent="0.25">
      <c r="A1417">
        <v>1416</v>
      </c>
      <c r="B1417">
        <v>184.673339</v>
      </c>
      <c r="C1417" s="2">
        <v>1</v>
      </c>
      <c r="D1417">
        <v>193.00672399999999</v>
      </c>
      <c r="E1417" s="5">
        <v>2</v>
      </c>
      <c r="H1417">
        <v>173.72368899999998</v>
      </c>
      <c r="I1417" s="4">
        <v>4</v>
      </c>
      <c r="P1417">
        <v>3</v>
      </c>
      <c r="Q1417" t="str">
        <f t="shared" si="23"/>
        <v>124</v>
      </c>
    </row>
    <row r="1418" spans="1:17" x14ac:dyDescent="0.25">
      <c r="A1418">
        <v>1417</v>
      </c>
      <c r="B1418">
        <v>184.673339</v>
      </c>
      <c r="C1418" s="2">
        <v>1</v>
      </c>
      <c r="D1418">
        <v>193.00672399999999</v>
      </c>
      <c r="E1418" s="5">
        <v>2</v>
      </c>
      <c r="H1418">
        <v>173.72368899999998</v>
      </c>
      <c r="I1418" s="4">
        <v>4</v>
      </c>
      <c r="P1418">
        <v>3</v>
      </c>
      <c r="Q1418" t="str">
        <f t="shared" si="23"/>
        <v>124</v>
      </c>
    </row>
    <row r="1419" spans="1:17" x14ac:dyDescent="0.25">
      <c r="A1419">
        <v>1418</v>
      </c>
      <c r="B1419">
        <v>184.70299</v>
      </c>
      <c r="C1419" s="2">
        <v>1</v>
      </c>
      <c r="D1419">
        <v>193.00672399999999</v>
      </c>
      <c r="E1419" s="5">
        <v>2</v>
      </c>
      <c r="H1419">
        <v>173.72368899999998</v>
      </c>
      <c r="I1419" s="4">
        <v>4</v>
      </c>
      <c r="P1419">
        <v>3</v>
      </c>
      <c r="Q1419" t="str">
        <f t="shared" si="23"/>
        <v>124</v>
      </c>
    </row>
    <row r="1420" spans="1:17" x14ac:dyDescent="0.25">
      <c r="A1420">
        <v>1419</v>
      </c>
      <c r="D1420">
        <v>193.00672399999999</v>
      </c>
      <c r="E1420" s="5">
        <v>2</v>
      </c>
      <c r="F1420">
        <v>181.81188499999999</v>
      </c>
      <c r="G1420" s="3">
        <v>3</v>
      </c>
      <c r="H1420">
        <v>173.72368899999998</v>
      </c>
      <c r="I1420" s="4">
        <v>4</v>
      </c>
      <c r="P1420">
        <v>3</v>
      </c>
      <c r="Q1420" t="str">
        <f t="shared" si="23"/>
        <v>234</v>
      </c>
    </row>
    <row r="1421" spans="1:17" x14ac:dyDescent="0.25">
      <c r="A1421">
        <v>1420</v>
      </c>
      <c r="D1421">
        <v>193.00672399999999</v>
      </c>
      <c r="E1421" s="5">
        <v>2</v>
      </c>
      <c r="F1421">
        <v>182.008624</v>
      </c>
      <c r="G1421" s="3">
        <v>3</v>
      </c>
      <c r="H1421">
        <v>173.62429299999999</v>
      </c>
      <c r="I1421" s="4">
        <v>4</v>
      </c>
      <c r="P1421">
        <v>3</v>
      </c>
      <c r="Q1421" t="str">
        <f t="shared" si="23"/>
        <v>234</v>
      </c>
    </row>
    <row r="1422" spans="1:17" x14ac:dyDescent="0.25">
      <c r="A1422">
        <v>1421</v>
      </c>
      <c r="D1422">
        <v>193.00672399999999</v>
      </c>
      <c r="E1422" s="5">
        <v>2</v>
      </c>
      <c r="F1422">
        <v>182.008624</v>
      </c>
      <c r="G1422" s="3">
        <v>3</v>
      </c>
      <c r="H1422">
        <v>173.62429299999999</v>
      </c>
      <c r="I1422" s="4">
        <v>4</v>
      </c>
      <c r="P1422">
        <v>3</v>
      </c>
      <c r="Q1422" t="str">
        <f t="shared" si="23"/>
        <v>234</v>
      </c>
    </row>
    <row r="1423" spans="1:17" x14ac:dyDescent="0.25">
      <c r="A1423">
        <v>1422</v>
      </c>
      <c r="D1423">
        <v>193.00672399999999</v>
      </c>
      <c r="E1423" s="5">
        <v>2</v>
      </c>
      <c r="F1423">
        <v>182.008624</v>
      </c>
      <c r="G1423" s="3">
        <v>3</v>
      </c>
      <c r="H1423">
        <v>173.62429299999999</v>
      </c>
      <c r="I1423" s="4">
        <v>4</v>
      </c>
      <c r="P1423">
        <v>3</v>
      </c>
      <c r="Q1423" t="str">
        <f t="shared" si="23"/>
        <v>234</v>
      </c>
    </row>
    <row r="1424" spans="1:17" x14ac:dyDescent="0.25">
      <c r="A1424">
        <v>1423</v>
      </c>
      <c r="D1424">
        <v>193.00672399999999</v>
      </c>
      <c r="E1424" s="5">
        <v>2</v>
      </c>
      <c r="F1424">
        <v>182.008624</v>
      </c>
      <c r="G1424" s="3">
        <v>3</v>
      </c>
      <c r="P1424">
        <v>2</v>
      </c>
      <c r="Q1424" t="str">
        <f t="shared" si="23"/>
        <v>23</v>
      </c>
    </row>
    <row r="1425" spans="1:17" x14ac:dyDescent="0.25">
      <c r="A1425">
        <v>1424</v>
      </c>
      <c r="D1425">
        <v>193.00672399999999</v>
      </c>
      <c r="E1425" s="5">
        <v>2</v>
      </c>
      <c r="F1425">
        <v>182.008624</v>
      </c>
      <c r="G1425" s="3">
        <v>3</v>
      </c>
      <c r="P1425">
        <v>2</v>
      </c>
      <c r="Q1425" t="str">
        <f t="shared" si="23"/>
        <v>23</v>
      </c>
    </row>
    <row r="1426" spans="1:17" x14ac:dyDescent="0.25">
      <c r="A1426">
        <v>1425</v>
      </c>
      <c r="D1426">
        <v>193.00672399999999</v>
      </c>
      <c r="E1426" s="5">
        <v>2</v>
      </c>
      <c r="F1426">
        <v>182.008624</v>
      </c>
      <c r="G1426" s="3">
        <v>3</v>
      </c>
      <c r="P1426">
        <v>2</v>
      </c>
      <c r="Q1426" t="str">
        <f t="shared" si="23"/>
        <v>23</v>
      </c>
    </row>
    <row r="1427" spans="1:17" x14ac:dyDescent="0.25">
      <c r="A1427">
        <v>1426</v>
      </c>
      <c r="D1427">
        <v>193.00672399999999</v>
      </c>
      <c r="E1427" s="5">
        <v>2</v>
      </c>
      <c r="F1427">
        <v>182.008624</v>
      </c>
      <c r="G1427" s="3">
        <v>3</v>
      </c>
      <c r="P1427">
        <v>2</v>
      </c>
      <c r="Q1427" t="str">
        <f t="shared" si="23"/>
        <v>23</v>
      </c>
    </row>
    <row r="1428" spans="1:17" x14ac:dyDescent="0.25">
      <c r="A1428">
        <v>1427</v>
      </c>
      <c r="D1428">
        <v>193.00672399999999</v>
      </c>
      <c r="E1428" s="5">
        <v>2</v>
      </c>
      <c r="F1428">
        <v>182.008624</v>
      </c>
      <c r="G1428" s="3">
        <v>3</v>
      </c>
      <c r="P1428">
        <v>2</v>
      </c>
      <c r="Q1428" t="str">
        <f t="shared" si="23"/>
        <v>23</v>
      </c>
    </row>
    <row r="1429" spans="1:17" x14ac:dyDescent="0.25">
      <c r="A1429">
        <v>1428</v>
      </c>
      <c r="D1429">
        <v>193.00672399999999</v>
      </c>
      <c r="E1429" s="5">
        <v>2</v>
      </c>
      <c r="F1429">
        <v>182.008624</v>
      </c>
      <c r="G1429" s="3">
        <v>3</v>
      </c>
      <c r="P1429">
        <v>2</v>
      </c>
      <c r="Q1429" t="str">
        <f t="shared" si="23"/>
        <v>23</v>
      </c>
    </row>
    <row r="1430" spans="1:17" x14ac:dyDescent="0.25">
      <c r="A1430">
        <v>1429</v>
      </c>
      <c r="D1430">
        <v>193.00672399999999</v>
      </c>
      <c r="E1430" s="5">
        <v>2</v>
      </c>
      <c r="F1430">
        <v>182.008624</v>
      </c>
      <c r="G1430" s="3">
        <v>3</v>
      </c>
      <c r="P1430">
        <v>2</v>
      </c>
      <c r="Q1430" t="str">
        <f t="shared" si="23"/>
        <v>23</v>
      </c>
    </row>
    <row r="1431" spans="1:17" x14ac:dyDescent="0.25">
      <c r="A1431">
        <v>1430</v>
      </c>
      <c r="D1431">
        <v>193.00672399999999</v>
      </c>
      <c r="E1431" s="5">
        <v>2</v>
      </c>
      <c r="F1431">
        <v>182.008624</v>
      </c>
      <c r="G1431" s="3">
        <v>3</v>
      </c>
      <c r="P1431">
        <v>2</v>
      </c>
      <c r="Q1431" t="str">
        <f t="shared" si="23"/>
        <v>23</v>
      </c>
    </row>
    <row r="1432" spans="1:17" x14ac:dyDescent="0.25">
      <c r="A1432">
        <v>1431</v>
      </c>
      <c r="D1432">
        <v>193.00672399999999</v>
      </c>
      <c r="E1432" s="5">
        <v>2</v>
      </c>
      <c r="F1432">
        <v>182.008624</v>
      </c>
      <c r="G1432" s="3">
        <v>3</v>
      </c>
      <c r="P1432">
        <v>2</v>
      </c>
      <c r="Q1432" t="str">
        <f t="shared" si="23"/>
        <v>23</v>
      </c>
    </row>
    <row r="1433" spans="1:17" x14ac:dyDescent="0.25">
      <c r="A1433">
        <v>1432</v>
      </c>
      <c r="D1433">
        <v>193.00672399999999</v>
      </c>
      <c r="E1433" s="5">
        <v>2</v>
      </c>
      <c r="F1433">
        <v>182.008624</v>
      </c>
      <c r="G1433" s="3">
        <v>3</v>
      </c>
      <c r="P1433">
        <v>2</v>
      </c>
      <c r="Q1433" t="str">
        <f t="shared" si="23"/>
        <v>23</v>
      </c>
    </row>
    <row r="1434" spans="1:17" x14ac:dyDescent="0.25">
      <c r="A1434">
        <v>1433</v>
      </c>
      <c r="B1434">
        <v>201.53109999999998</v>
      </c>
      <c r="C1434" s="2">
        <v>1</v>
      </c>
      <c r="D1434">
        <v>193.00672399999999</v>
      </c>
      <c r="E1434" s="5">
        <v>2</v>
      </c>
      <c r="F1434">
        <v>182.008624</v>
      </c>
      <c r="G1434" s="3">
        <v>3</v>
      </c>
      <c r="P1434">
        <v>3</v>
      </c>
      <c r="Q1434" t="str">
        <f t="shared" si="23"/>
        <v>123</v>
      </c>
    </row>
    <row r="1435" spans="1:17" x14ac:dyDescent="0.25">
      <c r="A1435">
        <v>1434</v>
      </c>
      <c r="B1435">
        <v>201.58234299999998</v>
      </c>
      <c r="C1435" s="2">
        <v>1</v>
      </c>
      <c r="D1435">
        <v>193.00672399999999</v>
      </c>
      <c r="E1435" s="5">
        <v>2</v>
      </c>
      <c r="F1435">
        <v>182.008624</v>
      </c>
      <c r="G1435" s="3">
        <v>3</v>
      </c>
      <c r="P1435">
        <v>3</v>
      </c>
      <c r="Q1435" t="str">
        <f t="shared" si="23"/>
        <v>123</v>
      </c>
    </row>
    <row r="1436" spans="1:17" x14ac:dyDescent="0.25">
      <c r="A1436">
        <v>1435</v>
      </c>
      <c r="B1436">
        <v>201.58234299999998</v>
      </c>
      <c r="C1436" s="2">
        <v>1</v>
      </c>
      <c r="D1436">
        <v>192.87473199999999</v>
      </c>
      <c r="E1436" s="5">
        <v>2</v>
      </c>
      <c r="F1436">
        <v>182.008624</v>
      </c>
      <c r="G1436" s="3">
        <v>3</v>
      </c>
      <c r="P1436">
        <v>3</v>
      </c>
      <c r="Q1436" t="str">
        <f t="shared" si="23"/>
        <v>123</v>
      </c>
    </row>
    <row r="1437" spans="1:17" x14ac:dyDescent="0.25">
      <c r="A1437">
        <v>1436</v>
      </c>
      <c r="B1437">
        <v>201.58234299999998</v>
      </c>
      <c r="C1437" s="2">
        <v>1</v>
      </c>
      <c r="D1437">
        <v>192.87473199999999</v>
      </c>
      <c r="E1437" s="5">
        <v>2</v>
      </c>
      <c r="F1437">
        <v>182.008624</v>
      </c>
      <c r="G1437" s="3">
        <v>3</v>
      </c>
      <c r="P1437">
        <v>3</v>
      </c>
      <c r="Q1437" t="str">
        <f t="shared" si="23"/>
        <v>123</v>
      </c>
    </row>
    <row r="1438" spans="1:17" x14ac:dyDescent="0.25">
      <c r="A1438">
        <v>1437</v>
      </c>
      <c r="B1438">
        <v>201.58234299999998</v>
      </c>
      <c r="C1438" s="2">
        <v>1</v>
      </c>
      <c r="F1438">
        <v>182.008624</v>
      </c>
      <c r="G1438" s="3">
        <v>3</v>
      </c>
      <c r="H1438">
        <v>190.97522599999999</v>
      </c>
      <c r="I1438" s="4">
        <v>4</v>
      </c>
      <c r="P1438">
        <v>3</v>
      </c>
      <c r="Q1438" t="str">
        <f t="shared" si="23"/>
        <v>134</v>
      </c>
    </row>
    <row r="1439" spans="1:17" x14ac:dyDescent="0.25">
      <c r="A1439">
        <v>1438</v>
      </c>
      <c r="B1439">
        <v>201.58234299999998</v>
      </c>
      <c r="C1439" s="2">
        <v>1</v>
      </c>
      <c r="F1439">
        <v>182.008624</v>
      </c>
      <c r="G1439" s="3">
        <v>3</v>
      </c>
      <c r="H1439">
        <v>191.06872099999998</v>
      </c>
      <c r="I1439" s="4">
        <v>4</v>
      </c>
      <c r="P1439">
        <v>3</v>
      </c>
      <c r="Q1439" t="str">
        <f t="shared" si="23"/>
        <v>134</v>
      </c>
    </row>
    <row r="1440" spans="1:17" x14ac:dyDescent="0.25">
      <c r="A1440">
        <v>1439</v>
      </c>
      <c r="B1440">
        <v>201.58234299999998</v>
      </c>
      <c r="C1440" s="2">
        <v>1</v>
      </c>
      <c r="F1440">
        <v>181.81188499999999</v>
      </c>
      <c r="G1440" s="3">
        <v>3</v>
      </c>
      <c r="H1440">
        <v>191.06872099999998</v>
      </c>
      <c r="I1440" s="4">
        <v>4</v>
      </c>
      <c r="P1440">
        <v>3</v>
      </c>
      <c r="Q1440" t="str">
        <f t="shared" si="23"/>
        <v>134</v>
      </c>
    </row>
    <row r="1441" spans="1:17" x14ac:dyDescent="0.25">
      <c r="A1441">
        <v>1440</v>
      </c>
      <c r="B1441">
        <v>201.58234299999998</v>
      </c>
      <c r="C1441" s="2">
        <v>1</v>
      </c>
      <c r="F1441">
        <v>181.81188499999999</v>
      </c>
      <c r="G1441" s="3">
        <v>3</v>
      </c>
      <c r="H1441">
        <v>191.06872099999998</v>
      </c>
      <c r="I1441" s="4">
        <v>4</v>
      </c>
      <c r="P1441">
        <v>3</v>
      </c>
      <c r="Q1441" t="str">
        <f t="shared" si="23"/>
        <v>134</v>
      </c>
    </row>
    <row r="1442" spans="1:17" x14ac:dyDescent="0.25">
      <c r="A1442">
        <v>1441</v>
      </c>
      <c r="B1442">
        <v>201.58234299999998</v>
      </c>
      <c r="C1442" s="2">
        <v>1</v>
      </c>
      <c r="H1442">
        <v>191.06872099999998</v>
      </c>
      <c r="I1442" s="4">
        <v>4</v>
      </c>
      <c r="P1442">
        <v>2</v>
      </c>
      <c r="Q1442" t="str">
        <f t="shared" si="23"/>
        <v>14</v>
      </c>
    </row>
    <row r="1443" spans="1:17" x14ac:dyDescent="0.25">
      <c r="A1443">
        <v>1442</v>
      </c>
      <c r="B1443">
        <v>201.58234299999998</v>
      </c>
      <c r="C1443" s="2">
        <v>1</v>
      </c>
      <c r="H1443">
        <v>191.06872099999998</v>
      </c>
      <c r="I1443" s="4">
        <v>4</v>
      </c>
      <c r="P1443">
        <v>2</v>
      </c>
      <c r="Q1443" t="str">
        <f t="shared" si="23"/>
        <v>14</v>
      </c>
    </row>
    <row r="1444" spans="1:17" x14ac:dyDescent="0.25">
      <c r="A1444">
        <v>1443</v>
      </c>
      <c r="B1444">
        <v>201.58234299999998</v>
      </c>
      <c r="C1444" s="2">
        <v>1</v>
      </c>
      <c r="H1444">
        <v>191.06872099999998</v>
      </c>
      <c r="I1444" s="4">
        <v>4</v>
      </c>
      <c r="P1444">
        <v>2</v>
      </c>
      <c r="Q1444" t="str">
        <f t="shared" si="23"/>
        <v>14</v>
      </c>
    </row>
    <row r="1445" spans="1:17" x14ac:dyDescent="0.25">
      <c r="A1445">
        <v>1444</v>
      </c>
      <c r="B1445">
        <v>201.58234299999998</v>
      </c>
      <c r="C1445" s="2">
        <v>1</v>
      </c>
      <c r="H1445">
        <v>191.06872099999998</v>
      </c>
      <c r="I1445" s="4">
        <v>4</v>
      </c>
      <c r="P1445">
        <v>2</v>
      </c>
      <c r="Q1445" t="str">
        <f t="shared" si="23"/>
        <v>14</v>
      </c>
    </row>
    <row r="1446" spans="1:17" x14ac:dyDescent="0.25">
      <c r="A1446">
        <v>1445</v>
      </c>
      <c r="B1446">
        <v>201.58234299999998</v>
      </c>
      <c r="C1446" s="2">
        <v>1</v>
      </c>
      <c r="H1446">
        <v>191.06872099999998</v>
      </c>
      <c r="I1446" s="4">
        <v>4</v>
      </c>
      <c r="P1446">
        <v>2</v>
      </c>
      <c r="Q1446" t="str">
        <f t="shared" si="23"/>
        <v>14</v>
      </c>
    </row>
    <row r="1447" spans="1:17" x14ac:dyDescent="0.25">
      <c r="A1447">
        <v>1446</v>
      </c>
      <c r="B1447">
        <v>201.58234299999998</v>
      </c>
      <c r="C1447" s="2">
        <v>1</v>
      </c>
      <c r="H1447">
        <v>191.06872099999998</v>
      </c>
      <c r="I1447" s="4">
        <v>4</v>
      </c>
      <c r="P1447">
        <v>2</v>
      </c>
      <c r="Q1447" t="str">
        <f t="shared" si="23"/>
        <v>14</v>
      </c>
    </row>
    <row r="1448" spans="1:17" x14ac:dyDescent="0.25">
      <c r="A1448">
        <v>1447</v>
      </c>
      <c r="B1448">
        <v>201.58234299999998</v>
      </c>
      <c r="C1448" s="2">
        <v>1</v>
      </c>
      <c r="H1448">
        <v>191.06872099999998</v>
      </c>
      <c r="I1448" s="4">
        <v>4</v>
      </c>
      <c r="P1448">
        <v>2</v>
      </c>
      <c r="Q1448" t="str">
        <f t="shared" si="23"/>
        <v>14</v>
      </c>
    </row>
    <row r="1449" spans="1:17" x14ac:dyDescent="0.25">
      <c r="A1449">
        <v>1448</v>
      </c>
      <c r="B1449">
        <v>201.58234299999998</v>
      </c>
      <c r="C1449" s="2">
        <v>1</v>
      </c>
      <c r="H1449">
        <v>191.06872099999998</v>
      </c>
      <c r="I1449" s="4">
        <v>4</v>
      </c>
      <c r="P1449">
        <v>2</v>
      </c>
      <c r="Q1449" t="str">
        <f t="shared" si="23"/>
        <v>14</v>
      </c>
    </row>
    <row r="1450" spans="1:17" x14ac:dyDescent="0.25">
      <c r="A1450">
        <v>1449</v>
      </c>
      <c r="B1450">
        <v>201.58234299999998</v>
      </c>
      <c r="C1450" s="2">
        <v>1</v>
      </c>
      <c r="H1450">
        <v>191.06872099999998</v>
      </c>
      <c r="I1450" s="4">
        <v>4</v>
      </c>
      <c r="P1450">
        <v>2</v>
      </c>
      <c r="Q1450" t="str">
        <f t="shared" si="23"/>
        <v>14</v>
      </c>
    </row>
    <row r="1451" spans="1:17" x14ac:dyDescent="0.25">
      <c r="A1451">
        <v>1450</v>
      </c>
      <c r="B1451">
        <v>201.58234299999998</v>
      </c>
      <c r="C1451" s="2">
        <v>1</v>
      </c>
      <c r="H1451">
        <v>191.06872099999998</v>
      </c>
      <c r="I1451" s="4">
        <v>4</v>
      </c>
      <c r="P1451">
        <v>2</v>
      </c>
      <c r="Q1451" t="str">
        <f t="shared" si="23"/>
        <v>14</v>
      </c>
    </row>
    <row r="1452" spans="1:17" x14ac:dyDescent="0.25">
      <c r="A1452">
        <v>1451</v>
      </c>
      <c r="B1452">
        <v>201.58234299999998</v>
      </c>
      <c r="C1452" s="2">
        <v>1</v>
      </c>
      <c r="H1452">
        <v>191.06872099999998</v>
      </c>
      <c r="I1452" s="4">
        <v>4</v>
      </c>
      <c r="P1452">
        <v>2</v>
      </c>
      <c r="Q1452" t="str">
        <f t="shared" si="23"/>
        <v>14</v>
      </c>
    </row>
    <row r="1453" spans="1:17" x14ac:dyDescent="0.25">
      <c r="A1453">
        <v>1452</v>
      </c>
      <c r="B1453">
        <v>201.58234299999998</v>
      </c>
      <c r="C1453" s="2">
        <v>1</v>
      </c>
      <c r="D1453">
        <v>209.077372</v>
      </c>
      <c r="E1453" s="5">
        <v>2</v>
      </c>
      <c r="H1453">
        <v>191.06872099999998</v>
      </c>
      <c r="I1453" s="4">
        <v>4</v>
      </c>
      <c r="P1453">
        <v>3</v>
      </c>
      <c r="Q1453" t="str">
        <f t="shared" si="23"/>
        <v>124</v>
      </c>
    </row>
    <row r="1454" spans="1:17" x14ac:dyDescent="0.25">
      <c r="A1454">
        <v>1453</v>
      </c>
      <c r="B1454">
        <v>201.58234299999998</v>
      </c>
      <c r="C1454" s="2">
        <v>1</v>
      </c>
      <c r="D1454">
        <v>209.04362</v>
      </c>
      <c r="E1454" s="5">
        <v>2</v>
      </c>
      <c r="H1454">
        <v>191.06872099999998</v>
      </c>
      <c r="I1454" s="4">
        <v>4</v>
      </c>
      <c r="P1454">
        <v>3</v>
      </c>
      <c r="Q1454" t="str">
        <f t="shared" si="23"/>
        <v>124</v>
      </c>
    </row>
    <row r="1455" spans="1:17" x14ac:dyDescent="0.25">
      <c r="A1455">
        <v>1454</v>
      </c>
      <c r="B1455">
        <v>201.53109999999998</v>
      </c>
      <c r="C1455" s="2">
        <v>1</v>
      </c>
      <c r="D1455">
        <v>209.04362</v>
      </c>
      <c r="E1455" s="5">
        <v>2</v>
      </c>
      <c r="H1455">
        <v>191.06872099999998</v>
      </c>
      <c r="I1455" s="4">
        <v>4</v>
      </c>
      <c r="P1455">
        <v>3</v>
      </c>
      <c r="Q1455" t="str">
        <f t="shared" si="23"/>
        <v>124</v>
      </c>
    </row>
    <row r="1456" spans="1:17" x14ac:dyDescent="0.25">
      <c r="A1456">
        <v>1455</v>
      </c>
      <c r="D1456">
        <v>209.04362</v>
      </c>
      <c r="E1456" s="5">
        <v>2</v>
      </c>
      <c r="F1456">
        <v>198.345305</v>
      </c>
      <c r="G1456" s="3">
        <v>3</v>
      </c>
      <c r="H1456">
        <v>191.06872099999998</v>
      </c>
      <c r="I1456" s="4">
        <v>4</v>
      </c>
      <c r="P1456">
        <v>3</v>
      </c>
      <c r="Q1456" t="str">
        <f t="shared" si="23"/>
        <v>234</v>
      </c>
    </row>
    <row r="1457" spans="1:17" x14ac:dyDescent="0.25">
      <c r="A1457">
        <v>1456</v>
      </c>
      <c r="D1457">
        <v>209.04362</v>
      </c>
      <c r="E1457" s="5">
        <v>2</v>
      </c>
      <c r="F1457">
        <v>198.4331</v>
      </c>
      <c r="G1457" s="3">
        <v>3</v>
      </c>
      <c r="H1457">
        <v>191.06872099999998</v>
      </c>
      <c r="I1457" s="4">
        <v>4</v>
      </c>
      <c r="P1457">
        <v>3</v>
      </c>
      <c r="Q1457" t="str">
        <f t="shared" si="23"/>
        <v>234</v>
      </c>
    </row>
    <row r="1458" spans="1:17" x14ac:dyDescent="0.25">
      <c r="A1458">
        <v>1457</v>
      </c>
      <c r="D1458">
        <v>209.04362</v>
      </c>
      <c r="E1458" s="5">
        <v>2</v>
      </c>
      <c r="F1458">
        <v>198.4331</v>
      </c>
      <c r="G1458" s="3">
        <v>3</v>
      </c>
      <c r="H1458">
        <v>191.06872099999998</v>
      </c>
      <c r="I1458" s="4">
        <v>4</v>
      </c>
      <c r="P1458">
        <v>3</v>
      </c>
      <c r="Q1458" t="str">
        <f t="shared" si="23"/>
        <v>234</v>
      </c>
    </row>
    <row r="1459" spans="1:17" x14ac:dyDescent="0.25">
      <c r="A1459">
        <v>1458</v>
      </c>
      <c r="D1459">
        <v>209.04362</v>
      </c>
      <c r="E1459" s="5">
        <v>2</v>
      </c>
      <c r="F1459">
        <v>198.4331</v>
      </c>
      <c r="G1459" s="3">
        <v>3</v>
      </c>
      <c r="H1459">
        <v>190.97522599999999</v>
      </c>
      <c r="I1459" s="4">
        <v>4</v>
      </c>
      <c r="P1459">
        <v>3</v>
      </c>
      <c r="Q1459" t="str">
        <f t="shared" si="23"/>
        <v>234</v>
      </c>
    </row>
    <row r="1460" spans="1:17" x14ac:dyDescent="0.25">
      <c r="A1460">
        <v>1459</v>
      </c>
      <c r="D1460">
        <v>209.04362</v>
      </c>
      <c r="E1460" s="5">
        <v>2</v>
      </c>
      <c r="F1460">
        <v>198.4331</v>
      </c>
      <c r="G1460" s="3">
        <v>3</v>
      </c>
      <c r="P1460">
        <v>2</v>
      </c>
      <c r="Q1460" t="str">
        <f t="shared" si="23"/>
        <v>23</v>
      </c>
    </row>
    <row r="1461" spans="1:17" x14ac:dyDescent="0.25">
      <c r="A1461">
        <v>1460</v>
      </c>
      <c r="D1461">
        <v>209.04362</v>
      </c>
      <c r="E1461" s="5">
        <v>2</v>
      </c>
      <c r="F1461">
        <v>198.4331</v>
      </c>
      <c r="G1461" s="3">
        <v>3</v>
      </c>
      <c r="P1461">
        <v>2</v>
      </c>
      <c r="Q1461" t="str">
        <f t="shared" si="23"/>
        <v>23</v>
      </c>
    </row>
    <row r="1462" spans="1:17" x14ac:dyDescent="0.25">
      <c r="A1462">
        <v>1461</v>
      </c>
      <c r="D1462">
        <v>209.04362</v>
      </c>
      <c r="E1462" s="5">
        <v>2</v>
      </c>
      <c r="F1462">
        <v>198.4331</v>
      </c>
      <c r="G1462" s="3">
        <v>3</v>
      </c>
      <c r="P1462">
        <v>2</v>
      </c>
      <c r="Q1462" t="str">
        <f t="shared" si="23"/>
        <v>23</v>
      </c>
    </row>
    <row r="1463" spans="1:17" x14ac:dyDescent="0.25">
      <c r="A1463">
        <v>1462</v>
      </c>
      <c r="D1463">
        <v>209.04362</v>
      </c>
      <c r="E1463" s="5">
        <v>2</v>
      </c>
      <c r="F1463">
        <v>198.4331</v>
      </c>
      <c r="G1463" s="3">
        <v>3</v>
      </c>
      <c r="P1463">
        <v>2</v>
      </c>
      <c r="Q1463" t="str">
        <f t="shared" si="23"/>
        <v>23</v>
      </c>
    </row>
    <row r="1464" spans="1:17" x14ac:dyDescent="0.25">
      <c r="A1464">
        <v>1463</v>
      </c>
      <c r="D1464">
        <v>209.04362</v>
      </c>
      <c r="E1464" s="5">
        <v>2</v>
      </c>
      <c r="F1464">
        <v>198.4331</v>
      </c>
      <c r="G1464" s="3">
        <v>3</v>
      </c>
      <c r="P1464">
        <v>2</v>
      </c>
      <c r="Q1464" t="str">
        <f t="shared" si="23"/>
        <v>23</v>
      </c>
    </row>
    <row r="1465" spans="1:17" x14ac:dyDescent="0.25">
      <c r="A1465">
        <v>1464</v>
      </c>
      <c r="D1465">
        <v>209.04362</v>
      </c>
      <c r="E1465" s="5">
        <v>2</v>
      </c>
      <c r="F1465">
        <v>198.4331</v>
      </c>
      <c r="G1465" s="3">
        <v>3</v>
      </c>
      <c r="P1465">
        <v>2</v>
      </c>
      <c r="Q1465" t="str">
        <f t="shared" si="23"/>
        <v>23</v>
      </c>
    </row>
    <row r="1466" spans="1:17" x14ac:dyDescent="0.25">
      <c r="A1466">
        <v>1465</v>
      </c>
      <c r="D1466">
        <v>209.04362</v>
      </c>
      <c r="E1466" s="5">
        <v>2</v>
      </c>
      <c r="F1466">
        <v>198.4331</v>
      </c>
      <c r="G1466" s="3">
        <v>3</v>
      </c>
      <c r="P1466">
        <v>2</v>
      </c>
      <c r="Q1466" t="str">
        <f t="shared" si="23"/>
        <v>23</v>
      </c>
    </row>
    <row r="1467" spans="1:17" x14ac:dyDescent="0.25">
      <c r="A1467">
        <v>1466</v>
      </c>
      <c r="D1467">
        <v>209.04362</v>
      </c>
      <c r="E1467" s="5">
        <v>2</v>
      </c>
      <c r="F1467">
        <v>198.4331</v>
      </c>
      <c r="G1467" s="3">
        <v>3</v>
      </c>
      <c r="P1467">
        <v>2</v>
      </c>
      <c r="Q1467" t="str">
        <f t="shared" si="23"/>
        <v>23</v>
      </c>
    </row>
    <row r="1468" spans="1:17" x14ac:dyDescent="0.25">
      <c r="A1468">
        <v>1467</v>
      </c>
      <c r="D1468">
        <v>209.04362</v>
      </c>
      <c r="E1468" s="5">
        <v>2</v>
      </c>
      <c r="F1468">
        <v>198.4331</v>
      </c>
      <c r="G1468" s="3">
        <v>3</v>
      </c>
      <c r="P1468">
        <v>2</v>
      </c>
      <c r="Q1468" t="str">
        <f t="shared" si="23"/>
        <v>23</v>
      </c>
    </row>
    <row r="1469" spans="1:17" x14ac:dyDescent="0.25">
      <c r="A1469">
        <v>1468</v>
      </c>
      <c r="D1469">
        <v>209.04362</v>
      </c>
      <c r="E1469" s="5">
        <v>2</v>
      </c>
      <c r="F1469">
        <v>198.4331</v>
      </c>
      <c r="G1469" s="3">
        <v>3</v>
      </c>
      <c r="P1469">
        <v>2</v>
      </c>
      <c r="Q1469" t="str">
        <f t="shared" si="23"/>
        <v>23</v>
      </c>
    </row>
    <row r="1470" spans="1:17" x14ac:dyDescent="0.25">
      <c r="A1470">
        <v>1469</v>
      </c>
      <c r="B1470">
        <v>216.93330699999999</v>
      </c>
      <c r="C1470" s="2">
        <v>1</v>
      </c>
      <c r="D1470">
        <v>209.04362</v>
      </c>
      <c r="E1470" s="5">
        <v>2</v>
      </c>
      <c r="F1470">
        <v>198.4331</v>
      </c>
      <c r="G1470" s="3">
        <v>3</v>
      </c>
      <c r="P1470">
        <v>3</v>
      </c>
      <c r="Q1470" t="str">
        <f t="shared" si="23"/>
        <v>123</v>
      </c>
    </row>
    <row r="1471" spans="1:17" x14ac:dyDescent="0.25">
      <c r="A1471">
        <v>1470</v>
      </c>
      <c r="B1471">
        <v>217.06623300000001</v>
      </c>
      <c r="C1471" s="2">
        <v>1</v>
      </c>
      <c r="D1471">
        <v>209.04362</v>
      </c>
      <c r="E1471" s="5">
        <v>2</v>
      </c>
      <c r="F1471">
        <v>198.4331</v>
      </c>
      <c r="G1471" s="3">
        <v>3</v>
      </c>
      <c r="P1471">
        <v>3</v>
      </c>
      <c r="Q1471" t="str">
        <f t="shared" si="23"/>
        <v>123</v>
      </c>
    </row>
    <row r="1472" spans="1:17" x14ac:dyDescent="0.25">
      <c r="A1472">
        <v>1471</v>
      </c>
      <c r="B1472">
        <v>217.06623300000001</v>
      </c>
      <c r="C1472" s="2">
        <v>1</v>
      </c>
      <c r="D1472">
        <v>209.04362</v>
      </c>
      <c r="E1472" s="5">
        <v>2</v>
      </c>
      <c r="F1472">
        <v>198.4331</v>
      </c>
      <c r="G1472" s="3">
        <v>3</v>
      </c>
      <c r="P1472">
        <v>3</v>
      </c>
      <c r="Q1472" t="str">
        <f t="shared" si="23"/>
        <v>123</v>
      </c>
    </row>
    <row r="1473" spans="1:17" x14ac:dyDescent="0.25">
      <c r="A1473">
        <v>1472</v>
      </c>
      <c r="B1473">
        <v>217.06623300000001</v>
      </c>
      <c r="C1473" s="2">
        <v>1</v>
      </c>
      <c r="D1473">
        <v>209.077372</v>
      </c>
      <c r="E1473" s="5">
        <v>2</v>
      </c>
      <c r="F1473">
        <v>198.4331</v>
      </c>
      <c r="G1473" s="3">
        <v>3</v>
      </c>
      <c r="P1473">
        <v>3</v>
      </c>
      <c r="Q1473" t="str">
        <f t="shared" si="23"/>
        <v>123</v>
      </c>
    </row>
    <row r="1474" spans="1:17" x14ac:dyDescent="0.25">
      <c r="A1474">
        <v>1473</v>
      </c>
      <c r="B1474">
        <v>217.06623300000001</v>
      </c>
      <c r="C1474" s="2">
        <v>1</v>
      </c>
      <c r="F1474">
        <v>198.4331</v>
      </c>
      <c r="G1474" s="3">
        <v>3</v>
      </c>
      <c r="H1474">
        <v>207.174666</v>
      </c>
      <c r="I1474" s="4">
        <v>4</v>
      </c>
      <c r="P1474">
        <v>3</v>
      </c>
      <c r="Q1474" t="str">
        <f t="shared" ref="Q1474:Q1537" si="24">CONCATENATE(C1474,E1474,G1474,I1474)</f>
        <v>134</v>
      </c>
    </row>
    <row r="1475" spans="1:17" x14ac:dyDescent="0.25">
      <c r="A1475">
        <v>1474</v>
      </c>
      <c r="B1475">
        <v>217.06623300000001</v>
      </c>
      <c r="C1475" s="2">
        <v>1</v>
      </c>
      <c r="F1475">
        <v>198.345305</v>
      </c>
      <c r="G1475" s="3">
        <v>3</v>
      </c>
      <c r="H1475">
        <v>207.29941099999999</v>
      </c>
      <c r="I1475" s="4">
        <v>4</v>
      </c>
      <c r="P1475">
        <v>3</v>
      </c>
      <c r="Q1475" t="str">
        <f t="shared" si="24"/>
        <v>134</v>
      </c>
    </row>
    <row r="1476" spans="1:17" x14ac:dyDescent="0.25">
      <c r="A1476">
        <v>1475</v>
      </c>
      <c r="B1476">
        <v>217.06623300000001</v>
      </c>
      <c r="C1476" s="2">
        <v>1</v>
      </c>
      <c r="H1476">
        <v>207.29941099999999</v>
      </c>
      <c r="I1476" s="4">
        <v>4</v>
      </c>
      <c r="P1476">
        <v>2</v>
      </c>
      <c r="Q1476" t="str">
        <f t="shared" si="24"/>
        <v>14</v>
      </c>
    </row>
    <row r="1477" spans="1:17" x14ac:dyDescent="0.25">
      <c r="A1477">
        <v>1476</v>
      </c>
      <c r="B1477">
        <v>217.06623300000001</v>
      </c>
      <c r="C1477" s="2">
        <v>1</v>
      </c>
      <c r="H1477">
        <v>207.29941099999999</v>
      </c>
      <c r="I1477" s="4">
        <v>4</v>
      </c>
      <c r="P1477">
        <v>2</v>
      </c>
      <c r="Q1477" t="str">
        <f t="shared" si="24"/>
        <v>14</v>
      </c>
    </row>
    <row r="1478" spans="1:17" x14ac:dyDescent="0.25">
      <c r="A1478">
        <v>1477</v>
      </c>
      <c r="B1478">
        <v>217.06623300000001</v>
      </c>
      <c r="C1478" s="2">
        <v>1</v>
      </c>
      <c r="H1478">
        <v>207.29941099999999</v>
      </c>
      <c r="I1478" s="4">
        <v>4</v>
      </c>
      <c r="P1478">
        <v>2</v>
      </c>
      <c r="Q1478" t="str">
        <f t="shared" si="24"/>
        <v>14</v>
      </c>
    </row>
    <row r="1479" spans="1:17" x14ac:dyDescent="0.25">
      <c r="A1479">
        <v>1478</v>
      </c>
      <c r="B1479">
        <v>217.06623300000001</v>
      </c>
      <c r="C1479" s="2">
        <v>1</v>
      </c>
      <c r="H1479">
        <v>207.29941099999999</v>
      </c>
      <c r="I1479" s="4">
        <v>4</v>
      </c>
      <c r="P1479">
        <v>2</v>
      </c>
      <c r="Q1479" t="str">
        <f t="shared" si="24"/>
        <v>14</v>
      </c>
    </row>
    <row r="1480" spans="1:17" x14ac:dyDescent="0.25">
      <c r="A1480">
        <v>1479</v>
      </c>
      <c r="B1480">
        <v>217.06623300000001</v>
      </c>
      <c r="C1480" s="2">
        <v>1</v>
      </c>
      <c r="H1480">
        <v>207.29941099999999</v>
      </c>
      <c r="I1480" s="4">
        <v>4</v>
      </c>
      <c r="P1480">
        <v>2</v>
      </c>
      <c r="Q1480" t="str">
        <f t="shared" si="24"/>
        <v>14</v>
      </c>
    </row>
    <row r="1481" spans="1:17" x14ac:dyDescent="0.25">
      <c r="A1481">
        <v>1480</v>
      </c>
      <c r="B1481">
        <v>217.06623300000001</v>
      </c>
      <c r="C1481" s="2">
        <v>1</v>
      </c>
      <c r="H1481">
        <v>207.29941099999999</v>
      </c>
      <c r="I1481" s="4">
        <v>4</v>
      </c>
      <c r="P1481">
        <v>2</v>
      </c>
      <c r="Q1481" t="str">
        <f t="shared" si="24"/>
        <v>14</v>
      </c>
    </row>
    <row r="1482" spans="1:17" x14ac:dyDescent="0.25">
      <c r="A1482">
        <v>1481</v>
      </c>
      <c r="B1482">
        <v>217.06623300000001</v>
      </c>
      <c r="C1482" s="2">
        <v>1</v>
      </c>
      <c r="H1482">
        <v>207.29941099999999</v>
      </c>
      <c r="I1482" s="4">
        <v>4</v>
      </c>
      <c r="P1482">
        <v>2</v>
      </c>
      <c r="Q1482" t="str">
        <f t="shared" si="24"/>
        <v>14</v>
      </c>
    </row>
    <row r="1483" spans="1:17" x14ac:dyDescent="0.25">
      <c r="A1483">
        <v>1482</v>
      </c>
      <c r="B1483">
        <v>217.06623300000001</v>
      </c>
      <c r="C1483" s="2">
        <v>1</v>
      </c>
      <c r="H1483">
        <v>207.29941099999999</v>
      </c>
      <c r="I1483" s="4">
        <v>4</v>
      </c>
      <c r="P1483">
        <v>2</v>
      </c>
      <c r="Q1483" t="str">
        <f t="shared" si="24"/>
        <v>14</v>
      </c>
    </row>
    <row r="1484" spans="1:17" x14ac:dyDescent="0.25">
      <c r="A1484">
        <v>1483</v>
      </c>
      <c r="B1484">
        <v>217.06623300000001</v>
      </c>
      <c r="C1484" s="2">
        <v>1</v>
      </c>
      <c r="H1484">
        <v>207.29941099999999</v>
      </c>
      <c r="I1484" s="4">
        <v>4</v>
      </c>
      <c r="P1484">
        <v>2</v>
      </c>
      <c r="Q1484" t="str">
        <f t="shared" si="24"/>
        <v>14</v>
      </c>
    </row>
    <row r="1485" spans="1:17" x14ac:dyDescent="0.25">
      <c r="A1485">
        <v>1484</v>
      </c>
      <c r="B1485">
        <v>217.06623300000001</v>
      </c>
      <c r="C1485" s="2">
        <v>1</v>
      </c>
      <c r="H1485">
        <v>207.29941099999999</v>
      </c>
      <c r="I1485" s="4">
        <v>4</v>
      </c>
      <c r="P1485">
        <v>2</v>
      </c>
      <c r="Q1485" t="str">
        <f t="shared" si="24"/>
        <v>14</v>
      </c>
    </row>
    <row r="1486" spans="1:17" x14ac:dyDescent="0.25">
      <c r="A1486">
        <v>1485</v>
      </c>
      <c r="B1486">
        <v>217.06623300000001</v>
      </c>
      <c r="C1486" s="2">
        <v>1</v>
      </c>
      <c r="H1486">
        <v>207.29941099999999</v>
      </c>
      <c r="I1486" s="4">
        <v>4</v>
      </c>
      <c r="P1486">
        <v>2</v>
      </c>
      <c r="Q1486" t="str">
        <f t="shared" si="24"/>
        <v>14</v>
      </c>
    </row>
    <row r="1487" spans="1:17" x14ac:dyDescent="0.25">
      <c r="A1487">
        <v>1486</v>
      </c>
      <c r="B1487">
        <v>217.06623300000001</v>
      </c>
      <c r="C1487" s="2">
        <v>1</v>
      </c>
      <c r="H1487">
        <v>207.29941099999999</v>
      </c>
      <c r="I1487" s="4">
        <v>4</v>
      </c>
      <c r="P1487">
        <v>2</v>
      </c>
      <c r="Q1487" t="str">
        <f t="shared" si="24"/>
        <v>14</v>
      </c>
    </row>
    <row r="1488" spans="1:17" x14ac:dyDescent="0.25">
      <c r="A1488">
        <v>1487</v>
      </c>
      <c r="B1488">
        <v>217.06623300000001</v>
      </c>
      <c r="C1488" s="2">
        <v>1</v>
      </c>
      <c r="D1488">
        <v>223.610578</v>
      </c>
      <c r="E1488" s="5">
        <v>2</v>
      </c>
      <c r="H1488">
        <v>207.29941099999999</v>
      </c>
      <c r="I1488" s="4">
        <v>4</v>
      </c>
      <c r="P1488">
        <v>3</v>
      </c>
      <c r="Q1488" t="str">
        <f t="shared" si="24"/>
        <v>124</v>
      </c>
    </row>
    <row r="1489" spans="1:17" x14ac:dyDescent="0.25">
      <c r="A1489">
        <v>1488</v>
      </c>
      <c r="B1489">
        <v>217.06623300000001</v>
      </c>
      <c r="C1489" s="2">
        <v>1</v>
      </c>
      <c r="D1489">
        <v>223.65653499999999</v>
      </c>
      <c r="E1489" s="5">
        <v>2</v>
      </c>
      <c r="H1489">
        <v>207.29941099999999</v>
      </c>
      <c r="I1489" s="4">
        <v>4</v>
      </c>
      <c r="P1489">
        <v>3</v>
      </c>
      <c r="Q1489" t="str">
        <f t="shared" si="24"/>
        <v>124</v>
      </c>
    </row>
    <row r="1490" spans="1:17" x14ac:dyDescent="0.25">
      <c r="A1490">
        <v>1489</v>
      </c>
      <c r="B1490">
        <v>216.93330699999999</v>
      </c>
      <c r="C1490" s="2">
        <v>1</v>
      </c>
      <c r="D1490">
        <v>223.65653499999999</v>
      </c>
      <c r="E1490" s="5">
        <v>2</v>
      </c>
      <c r="H1490">
        <v>207.29941099999999</v>
      </c>
      <c r="I1490" s="4">
        <v>4</v>
      </c>
      <c r="P1490">
        <v>3</v>
      </c>
      <c r="Q1490" t="str">
        <f t="shared" si="24"/>
        <v>124</v>
      </c>
    </row>
    <row r="1491" spans="1:17" x14ac:dyDescent="0.25">
      <c r="A1491">
        <v>1490</v>
      </c>
      <c r="B1491">
        <v>216.93330699999999</v>
      </c>
      <c r="C1491" s="2">
        <v>1</v>
      </c>
      <c r="D1491">
        <v>223.65653499999999</v>
      </c>
      <c r="E1491" s="5">
        <v>2</v>
      </c>
      <c r="H1491">
        <v>207.29941099999999</v>
      </c>
      <c r="I1491" s="4">
        <v>4</v>
      </c>
      <c r="P1491">
        <v>3</v>
      </c>
      <c r="Q1491" t="str">
        <f t="shared" si="24"/>
        <v>124</v>
      </c>
    </row>
    <row r="1492" spans="1:17" x14ac:dyDescent="0.25">
      <c r="A1492">
        <v>1491</v>
      </c>
      <c r="D1492">
        <v>223.65653499999999</v>
      </c>
      <c r="E1492" s="5">
        <v>2</v>
      </c>
      <c r="H1492">
        <v>207.29941099999999</v>
      </c>
      <c r="I1492" s="4">
        <v>4</v>
      </c>
      <c r="P1492">
        <v>2</v>
      </c>
      <c r="Q1492" t="str">
        <f t="shared" si="24"/>
        <v>24</v>
      </c>
    </row>
    <row r="1493" spans="1:17" x14ac:dyDescent="0.25">
      <c r="A1493">
        <v>1492</v>
      </c>
      <c r="D1493">
        <v>223.65653499999999</v>
      </c>
      <c r="E1493" s="5">
        <v>2</v>
      </c>
      <c r="F1493">
        <v>215.22046599999999</v>
      </c>
      <c r="G1493" s="3">
        <v>3</v>
      </c>
      <c r="H1493">
        <v>207.29941099999999</v>
      </c>
      <c r="I1493" s="4">
        <v>4</v>
      </c>
      <c r="P1493">
        <v>3</v>
      </c>
      <c r="Q1493" t="str">
        <f t="shared" si="24"/>
        <v>234</v>
      </c>
    </row>
    <row r="1494" spans="1:17" x14ac:dyDescent="0.25">
      <c r="A1494">
        <v>1493</v>
      </c>
      <c r="D1494">
        <v>223.65653499999999</v>
      </c>
      <c r="E1494" s="5">
        <v>2</v>
      </c>
      <c r="F1494">
        <v>215.22046599999999</v>
      </c>
      <c r="G1494" s="3">
        <v>3</v>
      </c>
      <c r="H1494">
        <v>207.174666</v>
      </c>
      <c r="I1494" s="4">
        <v>4</v>
      </c>
      <c r="P1494">
        <v>3</v>
      </c>
      <c r="Q1494" t="str">
        <f t="shared" si="24"/>
        <v>234</v>
      </c>
    </row>
    <row r="1495" spans="1:17" x14ac:dyDescent="0.25">
      <c r="A1495">
        <v>1494</v>
      </c>
      <c r="D1495">
        <v>223.65653499999999</v>
      </c>
      <c r="E1495" s="5">
        <v>2</v>
      </c>
      <c r="F1495">
        <v>215.22046599999999</v>
      </c>
      <c r="G1495" s="3">
        <v>3</v>
      </c>
      <c r="H1495">
        <v>207.174666</v>
      </c>
      <c r="I1495" s="4">
        <v>4</v>
      </c>
      <c r="P1495">
        <v>3</v>
      </c>
      <c r="Q1495" t="str">
        <f t="shared" si="24"/>
        <v>234</v>
      </c>
    </row>
    <row r="1496" spans="1:17" x14ac:dyDescent="0.25">
      <c r="A1496">
        <v>1495</v>
      </c>
      <c r="D1496">
        <v>223.65653499999999</v>
      </c>
      <c r="E1496" s="5">
        <v>2</v>
      </c>
      <c r="F1496">
        <v>215.22046599999999</v>
      </c>
      <c r="G1496" s="3">
        <v>3</v>
      </c>
      <c r="H1496">
        <v>207.174666</v>
      </c>
      <c r="I1496" s="4">
        <v>4</v>
      </c>
      <c r="P1496">
        <v>3</v>
      </c>
      <c r="Q1496" t="str">
        <f t="shared" si="24"/>
        <v>234</v>
      </c>
    </row>
    <row r="1497" spans="1:17" x14ac:dyDescent="0.25">
      <c r="A1497">
        <v>1496</v>
      </c>
      <c r="D1497">
        <v>223.65653499999999</v>
      </c>
      <c r="E1497" s="5">
        <v>2</v>
      </c>
      <c r="F1497">
        <v>215.22046599999999</v>
      </c>
      <c r="G1497" s="3">
        <v>3</v>
      </c>
      <c r="H1497">
        <v>207.174666</v>
      </c>
      <c r="I1497" s="4">
        <v>4</v>
      </c>
      <c r="P1497">
        <v>3</v>
      </c>
      <c r="Q1497" t="str">
        <f t="shared" si="24"/>
        <v>234</v>
      </c>
    </row>
    <row r="1498" spans="1:17" x14ac:dyDescent="0.25">
      <c r="A1498">
        <v>1497</v>
      </c>
      <c r="D1498">
        <v>223.65653499999999</v>
      </c>
      <c r="E1498" s="5">
        <v>2</v>
      </c>
      <c r="F1498">
        <v>215.22046599999999</v>
      </c>
      <c r="G1498" s="3">
        <v>3</v>
      </c>
      <c r="P1498">
        <v>2</v>
      </c>
      <c r="Q1498" t="str">
        <f t="shared" si="24"/>
        <v>23</v>
      </c>
    </row>
    <row r="1499" spans="1:17" x14ac:dyDescent="0.25">
      <c r="A1499">
        <v>1498</v>
      </c>
      <c r="D1499">
        <v>223.65653499999999</v>
      </c>
      <c r="E1499" s="5">
        <v>2</v>
      </c>
      <c r="F1499">
        <v>215.22046599999999</v>
      </c>
      <c r="G1499" s="3">
        <v>3</v>
      </c>
      <c r="P1499">
        <v>2</v>
      </c>
      <c r="Q1499" t="str">
        <f t="shared" si="24"/>
        <v>23</v>
      </c>
    </row>
    <row r="1500" spans="1:17" x14ac:dyDescent="0.25">
      <c r="A1500">
        <v>1499</v>
      </c>
      <c r="D1500">
        <v>223.65653499999999</v>
      </c>
      <c r="E1500" s="5">
        <v>2</v>
      </c>
      <c r="F1500">
        <v>215.22046599999999</v>
      </c>
      <c r="G1500" s="3">
        <v>3</v>
      </c>
      <c r="P1500">
        <v>2</v>
      </c>
      <c r="Q1500" t="str">
        <f t="shared" si="24"/>
        <v>23</v>
      </c>
    </row>
    <row r="1501" spans="1:17" x14ac:dyDescent="0.25">
      <c r="A1501">
        <v>1500</v>
      </c>
      <c r="D1501">
        <v>223.65653499999999</v>
      </c>
      <c r="E1501" s="5">
        <v>2</v>
      </c>
      <c r="F1501">
        <v>215.22046599999999</v>
      </c>
      <c r="G1501" s="3">
        <v>3</v>
      </c>
      <c r="P1501">
        <v>2</v>
      </c>
      <c r="Q1501" t="str">
        <f t="shared" si="24"/>
        <v>23</v>
      </c>
    </row>
    <row r="1502" spans="1:17" x14ac:dyDescent="0.25">
      <c r="A1502">
        <v>1501</v>
      </c>
      <c r="D1502">
        <v>223.65653499999999</v>
      </c>
      <c r="E1502" s="5">
        <v>2</v>
      </c>
      <c r="F1502">
        <v>215.22046599999999</v>
      </c>
      <c r="G1502" s="3">
        <v>3</v>
      </c>
      <c r="P1502">
        <v>2</v>
      </c>
      <c r="Q1502" t="str">
        <f t="shared" si="24"/>
        <v>23</v>
      </c>
    </row>
    <row r="1503" spans="1:17" x14ac:dyDescent="0.25">
      <c r="A1503">
        <v>1502</v>
      </c>
      <c r="D1503">
        <v>223.65653499999999</v>
      </c>
      <c r="E1503" s="5">
        <v>2</v>
      </c>
      <c r="F1503">
        <v>215.22046599999999</v>
      </c>
      <c r="G1503" s="3">
        <v>3</v>
      </c>
      <c r="P1503">
        <v>2</v>
      </c>
      <c r="Q1503" t="str">
        <f t="shared" si="24"/>
        <v>23</v>
      </c>
    </row>
    <row r="1504" spans="1:17" x14ac:dyDescent="0.25">
      <c r="A1504">
        <v>1503</v>
      </c>
      <c r="D1504">
        <v>223.65653499999999</v>
      </c>
      <c r="E1504" s="5">
        <v>2</v>
      </c>
      <c r="F1504">
        <v>215.22046599999999</v>
      </c>
      <c r="G1504" s="3">
        <v>3</v>
      </c>
      <c r="P1504">
        <v>2</v>
      </c>
      <c r="Q1504" t="str">
        <f t="shared" si="24"/>
        <v>23</v>
      </c>
    </row>
    <row r="1505" spans="1:17" x14ac:dyDescent="0.25">
      <c r="A1505">
        <v>1504</v>
      </c>
      <c r="D1505">
        <v>223.65653499999999</v>
      </c>
      <c r="E1505" s="5">
        <v>2</v>
      </c>
      <c r="F1505">
        <v>215.22046599999999</v>
      </c>
      <c r="G1505" s="3">
        <v>3</v>
      </c>
      <c r="P1505">
        <v>2</v>
      </c>
      <c r="Q1505" t="str">
        <f t="shared" si="24"/>
        <v>23</v>
      </c>
    </row>
    <row r="1506" spans="1:17" x14ac:dyDescent="0.25">
      <c r="A1506">
        <v>1505</v>
      </c>
      <c r="B1506">
        <v>231.38407799999999</v>
      </c>
      <c r="C1506" s="2">
        <v>1</v>
      </c>
      <c r="D1506">
        <v>223.65653499999999</v>
      </c>
      <c r="E1506" s="5">
        <v>2</v>
      </c>
      <c r="F1506">
        <v>215.22046599999999</v>
      </c>
      <c r="G1506" s="3">
        <v>3</v>
      </c>
      <c r="P1506">
        <v>3</v>
      </c>
      <c r="Q1506" t="str">
        <f t="shared" si="24"/>
        <v>123</v>
      </c>
    </row>
    <row r="1507" spans="1:17" x14ac:dyDescent="0.25">
      <c r="A1507">
        <v>1506</v>
      </c>
      <c r="B1507">
        <v>231.59490499999998</v>
      </c>
      <c r="C1507" s="2">
        <v>1</v>
      </c>
      <c r="D1507">
        <v>223.65653499999999</v>
      </c>
      <c r="E1507" s="5">
        <v>2</v>
      </c>
      <c r="F1507">
        <v>215.22046599999999</v>
      </c>
      <c r="G1507" s="3">
        <v>3</v>
      </c>
      <c r="P1507">
        <v>3</v>
      </c>
      <c r="Q1507" t="str">
        <f t="shared" si="24"/>
        <v>123</v>
      </c>
    </row>
    <row r="1508" spans="1:17" x14ac:dyDescent="0.25">
      <c r="A1508">
        <v>1507</v>
      </c>
      <c r="B1508">
        <v>231.59490499999998</v>
      </c>
      <c r="C1508" s="2">
        <v>1</v>
      </c>
      <c r="D1508">
        <v>223.65653499999999</v>
      </c>
      <c r="E1508" s="5">
        <v>2</v>
      </c>
      <c r="F1508">
        <v>215.22046599999999</v>
      </c>
      <c r="G1508" s="3">
        <v>3</v>
      </c>
      <c r="P1508">
        <v>3</v>
      </c>
      <c r="Q1508" t="str">
        <f t="shared" si="24"/>
        <v>123</v>
      </c>
    </row>
    <row r="1509" spans="1:17" x14ac:dyDescent="0.25">
      <c r="A1509">
        <v>1508</v>
      </c>
      <c r="B1509">
        <v>231.59490499999998</v>
      </c>
      <c r="C1509" s="2">
        <v>1</v>
      </c>
      <c r="D1509">
        <v>223.65653499999999</v>
      </c>
      <c r="E1509" s="5">
        <v>2</v>
      </c>
      <c r="F1509">
        <v>215.22046599999999</v>
      </c>
      <c r="G1509" s="3">
        <v>3</v>
      </c>
      <c r="P1509">
        <v>3</v>
      </c>
      <c r="Q1509" t="str">
        <f t="shared" si="24"/>
        <v>123</v>
      </c>
    </row>
    <row r="1510" spans="1:17" x14ac:dyDescent="0.25">
      <c r="A1510">
        <v>1509</v>
      </c>
      <c r="B1510">
        <v>231.59490499999998</v>
      </c>
      <c r="C1510" s="2">
        <v>1</v>
      </c>
      <c r="D1510">
        <v>223.610578</v>
      </c>
      <c r="E1510" s="5">
        <v>2</v>
      </c>
      <c r="F1510">
        <v>215.22046599999999</v>
      </c>
      <c r="G1510" s="3">
        <v>3</v>
      </c>
      <c r="P1510">
        <v>3</v>
      </c>
      <c r="Q1510" t="str">
        <f t="shared" si="24"/>
        <v>123</v>
      </c>
    </row>
    <row r="1511" spans="1:17" x14ac:dyDescent="0.25">
      <c r="A1511">
        <v>1510</v>
      </c>
      <c r="B1511">
        <v>231.59490499999998</v>
      </c>
      <c r="C1511" s="2">
        <v>1</v>
      </c>
      <c r="F1511">
        <v>215.22046599999999</v>
      </c>
      <c r="G1511" s="3">
        <v>3</v>
      </c>
      <c r="H1511">
        <v>221.73977199999999</v>
      </c>
      <c r="I1511" s="4">
        <v>4</v>
      </c>
      <c r="P1511">
        <v>3</v>
      </c>
      <c r="Q1511" t="str">
        <f t="shared" si="24"/>
        <v>134</v>
      </c>
    </row>
    <row r="1512" spans="1:17" x14ac:dyDescent="0.25">
      <c r="A1512">
        <v>1511</v>
      </c>
      <c r="B1512">
        <v>231.59490499999998</v>
      </c>
      <c r="C1512" s="2">
        <v>1</v>
      </c>
      <c r="F1512">
        <v>215.22046599999999</v>
      </c>
      <c r="G1512" s="3">
        <v>3</v>
      </c>
      <c r="H1512">
        <v>221.73977199999999</v>
      </c>
      <c r="I1512" s="4">
        <v>4</v>
      </c>
      <c r="P1512">
        <v>3</v>
      </c>
      <c r="Q1512" t="str">
        <f t="shared" si="24"/>
        <v>134</v>
      </c>
    </row>
    <row r="1513" spans="1:17" x14ac:dyDescent="0.25">
      <c r="A1513">
        <v>1512</v>
      </c>
      <c r="B1513">
        <v>231.59490499999998</v>
      </c>
      <c r="C1513" s="2">
        <v>1</v>
      </c>
      <c r="F1513">
        <v>215.22046599999999</v>
      </c>
      <c r="G1513" s="3">
        <v>3</v>
      </c>
      <c r="H1513">
        <v>221.73977199999999</v>
      </c>
      <c r="I1513" s="4">
        <v>4</v>
      </c>
      <c r="P1513">
        <v>3</v>
      </c>
      <c r="Q1513" t="str">
        <f t="shared" si="24"/>
        <v>134</v>
      </c>
    </row>
    <row r="1514" spans="1:17" x14ac:dyDescent="0.25">
      <c r="A1514">
        <v>1513</v>
      </c>
      <c r="B1514">
        <v>231.59490499999998</v>
      </c>
      <c r="C1514" s="2">
        <v>1</v>
      </c>
      <c r="F1514">
        <v>215.22046599999999</v>
      </c>
      <c r="G1514" s="3">
        <v>3</v>
      </c>
      <c r="H1514">
        <v>221.73977199999999</v>
      </c>
      <c r="I1514" s="4">
        <v>4</v>
      </c>
      <c r="P1514">
        <v>3</v>
      </c>
      <c r="Q1514" t="str">
        <f t="shared" si="24"/>
        <v>134</v>
      </c>
    </row>
    <row r="1515" spans="1:17" x14ac:dyDescent="0.25">
      <c r="A1515">
        <v>1514</v>
      </c>
      <c r="B1515">
        <v>231.59490499999998</v>
      </c>
      <c r="C1515" s="2">
        <v>1</v>
      </c>
      <c r="F1515">
        <v>215.22046599999999</v>
      </c>
      <c r="G1515" s="3">
        <v>3</v>
      </c>
      <c r="H1515">
        <v>221.73977199999999</v>
      </c>
      <c r="I1515" s="4">
        <v>4</v>
      </c>
      <c r="P1515">
        <v>3</v>
      </c>
      <c r="Q1515" t="str">
        <f t="shared" si="24"/>
        <v>134</v>
      </c>
    </row>
    <row r="1516" spans="1:17" x14ac:dyDescent="0.25">
      <c r="A1516">
        <v>1515</v>
      </c>
      <c r="B1516">
        <v>231.59490499999998</v>
      </c>
      <c r="C1516" s="2">
        <v>1</v>
      </c>
      <c r="H1516">
        <v>221.73977199999999</v>
      </c>
      <c r="I1516" s="4">
        <v>4</v>
      </c>
      <c r="P1516">
        <v>2</v>
      </c>
      <c r="Q1516" t="str">
        <f t="shared" si="24"/>
        <v>14</v>
      </c>
    </row>
    <row r="1517" spans="1:17" x14ac:dyDescent="0.25">
      <c r="A1517">
        <v>1516</v>
      </c>
      <c r="B1517">
        <v>231.59490499999998</v>
      </c>
      <c r="C1517" s="2">
        <v>1</v>
      </c>
      <c r="H1517">
        <v>221.73977199999999</v>
      </c>
      <c r="I1517" s="4">
        <v>4</v>
      </c>
      <c r="P1517">
        <v>2</v>
      </c>
      <c r="Q1517" t="str">
        <f t="shared" si="24"/>
        <v>14</v>
      </c>
    </row>
    <row r="1518" spans="1:17" x14ac:dyDescent="0.25">
      <c r="A1518">
        <v>1517</v>
      </c>
      <c r="B1518">
        <v>231.59490499999998</v>
      </c>
      <c r="C1518" s="2">
        <v>1</v>
      </c>
      <c r="H1518">
        <v>221.73977199999999</v>
      </c>
      <c r="I1518" s="4">
        <v>4</v>
      </c>
      <c r="P1518">
        <v>2</v>
      </c>
      <c r="Q1518" t="str">
        <f t="shared" si="24"/>
        <v>14</v>
      </c>
    </row>
    <row r="1519" spans="1:17" x14ac:dyDescent="0.25">
      <c r="A1519">
        <v>1518</v>
      </c>
      <c r="B1519">
        <v>231.59490499999998</v>
      </c>
      <c r="C1519" s="2">
        <v>1</v>
      </c>
      <c r="H1519">
        <v>221.73977199999999</v>
      </c>
      <c r="I1519" s="4">
        <v>4</v>
      </c>
      <c r="P1519">
        <v>2</v>
      </c>
      <c r="Q1519" t="str">
        <f t="shared" si="24"/>
        <v>14</v>
      </c>
    </row>
    <row r="1520" spans="1:17" x14ac:dyDescent="0.25">
      <c r="A1520">
        <v>1519</v>
      </c>
      <c r="B1520">
        <v>231.59490499999998</v>
      </c>
      <c r="C1520" s="2">
        <v>1</v>
      </c>
      <c r="H1520">
        <v>221.73977199999999</v>
      </c>
      <c r="I1520" s="4">
        <v>4</v>
      </c>
      <c r="P1520">
        <v>2</v>
      </c>
      <c r="Q1520" t="str">
        <f t="shared" si="24"/>
        <v>14</v>
      </c>
    </row>
    <row r="1521" spans="1:17" x14ac:dyDescent="0.25">
      <c r="A1521">
        <v>1520</v>
      </c>
      <c r="B1521">
        <v>231.59490499999998</v>
      </c>
      <c r="C1521" s="2">
        <v>1</v>
      </c>
      <c r="H1521">
        <v>221.73977199999999</v>
      </c>
      <c r="I1521" s="4">
        <v>4</v>
      </c>
      <c r="P1521">
        <v>2</v>
      </c>
      <c r="Q1521" t="str">
        <f t="shared" si="24"/>
        <v>14</v>
      </c>
    </row>
    <row r="1522" spans="1:17" x14ac:dyDescent="0.25">
      <c r="A1522">
        <v>1521</v>
      </c>
      <c r="B1522">
        <v>231.59490499999998</v>
      </c>
      <c r="C1522" s="2">
        <v>1</v>
      </c>
      <c r="H1522">
        <v>221.73977199999999</v>
      </c>
      <c r="I1522" s="4">
        <v>4</v>
      </c>
      <c r="P1522">
        <v>2</v>
      </c>
      <c r="Q1522" t="str">
        <f t="shared" si="24"/>
        <v>14</v>
      </c>
    </row>
    <row r="1523" spans="1:17" x14ac:dyDescent="0.25">
      <c r="A1523">
        <v>1522</v>
      </c>
      <c r="B1523">
        <v>231.59490499999998</v>
      </c>
      <c r="C1523" s="2">
        <v>1</v>
      </c>
      <c r="H1523">
        <v>221.73977199999999</v>
      </c>
      <c r="I1523" s="4">
        <v>4</v>
      </c>
      <c r="P1523">
        <v>2</v>
      </c>
      <c r="Q1523" t="str">
        <f t="shared" si="24"/>
        <v>14</v>
      </c>
    </row>
    <row r="1524" spans="1:17" x14ac:dyDescent="0.25">
      <c r="A1524">
        <v>1523</v>
      </c>
      <c r="B1524">
        <v>231.59490499999998</v>
      </c>
      <c r="C1524" s="2">
        <v>1</v>
      </c>
      <c r="D1524">
        <v>238.54936499999999</v>
      </c>
      <c r="E1524" s="5">
        <v>2</v>
      </c>
      <c r="H1524">
        <v>221.73977199999999</v>
      </c>
      <c r="I1524" s="4">
        <v>4</v>
      </c>
      <c r="P1524">
        <v>3</v>
      </c>
      <c r="Q1524" t="str">
        <f t="shared" si="24"/>
        <v>124</v>
      </c>
    </row>
    <row r="1525" spans="1:17" x14ac:dyDescent="0.25">
      <c r="A1525">
        <v>1524</v>
      </c>
      <c r="B1525">
        <v>231.59490499999998</v>
      </c>
      <c r="C1525" s="2">
        <v>1</v>
      </c>
      <c r="D1525">
        <v>238.54936499999999</v>
      </c>
      <c r="E1525" s="5">
        <v>2</v>
      </c>
      <c r="H1525">
        <v>221.73977199999999</v>
      </c>
      <c r="I1525" s="4">
        <v>4</v>
      </c>
      <c r="P1525">
        <v>3</v>
      </c>
      <c r="Q1525" t="str">
        <f t="shared" si="24"/>
        <v>124</v>
      </c>
    </row>
    <row r="1526" spans="1:17" x14ac:dyDescent="0.25">
      <c r="A1526">
        <v>1525</v>
      </c>
      <c r="B1526">
        <v>231.59490499999998</v>
      </c>
      <c r="C1526" s="2">
        <v>1</v>
      </c>
      <c r="D1526">
        <v>238.58470700000001</v>
      </c>
      <c r="E1526" s="5">
        <v>2</v>
      </c>
      <c r="H1526">
        <v>221.73977199999999</v>
      </c>
      <c r="I1526" s="4">
        <v>4</v>
      </c>
      <c r="P1526">
        <v>3</v>
      </c>
      <c r="Q1526" t="str">
        <f t="shared" si="24"/>
        <v>124</v>
      </c>
    </row>
    <row r="1527" spans="1:17" x14ac:dyDescent="0.25">
      <c r="A1527">
        <v>1526</v>
      </c>
      <c r="B1527">
        <v>231.59490499999998</v>
      </c>
      <c r="C1527" s="2">
        <v>1</v>
      </c>
      <c r="D1527">
        <v>238.58470700000001</v>
      </c>
      <c r="E1527" s="5">
        <v>2</v>
      </c>
      <c r="H1527">
        <v>221.73977199999999</v>
      </c>
      <c r="I1527" s="4">
        <v>4</v>
      </c>
      <c r="P1527">
        <v>3</v>
      </c>
      <c r="Q1527" t="str">
        <f t="shared" si="24"/>
        <v>124</v>
      </c>
    </row>
    <row r="1528" spans="1:17" x14ac:dyDescent="0.25">
      <c r="A1528">
        <v>1527</v>
      </c>
      <c r="B1528">
        <v>231.38407799999999</v>
      </c>
      <c r="C1528" s="2">
        <v>1</v>
      </c>
      <c r="D1528">
        <v>238.58470700000001</v>
      </c>
      <c r="E1528" s="5">
        <v>2</v>
      </c>
      <c r="H1528">
        <v>221.73977199999999</v>
      </c>
      <c r="I1528" s="4">
        <v>4</v>
      </c>
      <c r="P1528">
        <v>3</v>
      </c>
      <c r="Q1528" t="str">
        <f t="shared" si="24"/>
        <v>124</v>
      </c>
    </row>
    <row r="1529" spans="1:17" x14ac:dyDescent="0.25">
      <c r="A1529">
        <v>1528</v>
      </c>
      <c r="B1529">
        <v>231.38407799999999</v>
      </c>
      <c r="C1529" s="2">
        <v>1</v>
      </c>
      <c r="D1529">
        <v>238.58470700000001</v>
      </c>
      <c r="E1529" s="5">
        <v>2</v>
      </c>
      <c r="H1529">
        <v>221.73977199999999</v>
      </c>
      <c r="I1529" s="4">
        <v>4</v>
      </c>
      <c r="P1529">
        <v>3</v>
      </c>
      <c r="Q1529" t="str">
        <f t="shared" si="24"/>
        <v>124</v>
      </c>
    </row>
    <row r="1530" spans="1:17" x14ac:dyDescent="0.25">
      <c r="A1530">
        <v>1529</v>
      </c>
      <c r="D1530">
        <v>238.58470700000001</v>
      </c>
      <c r="E1530" s="5">
        <v>2</v>
      </c>
      <c r="H1530">
        <v>221.73977199999999</v>
      </c>
      <c r="I1530" s="4">
        <v>4</v>
      </c>
      <c r="P1530">
        <v>2</v>
      </c>
      <c r="Q1530" t="str">
        <f t="shared" si="24"/>
        <v>24</v>
      </c>
    </row>
    <row r="1531" spans="1:17" x14ac:dyDescent="0.25">
      <c r="A1531">
        <v>1530</v>
      </c>
      <c r="D1531">
        <v>238.58470700000001</v>
      </c>
      <c r="E1531" s="5">
        <v>2</v>
      </c>
      <c r="F1531">
        <v>228.52472399999999</v>
      </c>
      <c r="G1531" s="3">
        <v>3</v>
      </c>
      <c r="H1531">
        <v>221.73977199999999</v>
      </c>
      <c r="I1531" s="4">
        <v>4</v>
      </c>
      <c r="P1531">
        <v>3</v>
      </c>
      <c r="Q1531" t="str">
        <f t="shared" si="24"/>
        <v>234</v>
      </c>
    </row>
    <row r="1532" spans="1:17" x14ac:dyDescent="0.25">
      <c r="A1532">
        <v>1531</v>
      </c>
      <c r="D1532">
        <v>238.58470700000001</v>
      </c>
      <c r="E1532" s="5">
        <v>2</v>
      </c>
      <c r="F1532">
        <v>228.52472399999999</v>
      </c>
      <c r="G1532" s="3">
        <v>3</v>
      </c>
      <c r="H1532">
        <v>221.73977199999999</v>
      </c>
      <c r="I1532" s="4">
        <v>4</v>
      </c>
      <c r="P1532">
        <v>3</v>
      </c>
      <c r="Q1532" t="str">
        <f t="shared" si="24"/>
        <v>234</v>
      </c>
    </row>
    <row r="1533" spans="1:17" x14ac:dyDescent="0.25">
      <c r="A1533">
        <v>1532</v>
      </c>
      <c r="D1533">
        <v>238.58470700000001</v>
      </c>
      <c r="E1533" s="5">
        <v>2</v>
      </c>
      <c r="F1533">
        <v>228.52472399999999</v>
      </c>
      <c r="G1533" s="3">
        <v>3</v>
      </c>
      <c r="H1533">
        <v>221.73977199999999</v>
      </c>
      <c r="I1533" s="4">
        <v>4</v>
      </c>
      <c r="P1533">
        <v>3</v>
      </c>
      <c r="Q1533" t="str">
        <f t="shared" si="24"/>
        <v>234</v>
      </c>
    </row>
    <row r="1534" spans="1:17" x14ac:dyDescent="0.25">
      <c r="A1534">
        <v>1533</v>
      </c>
      <c r="D1534">
        <v>238.58470700000001</v>
      </c>
      <c r="E1534" s="5">
        <v>2</v>
      </c>
      <c r="F1534">
        <v>228.52472399999999</v>
      </c>
      <c r="G1534" s="3">
        <v>3</v>
      </c>
      <c r="H1534">
        <v>221.73977199999999</v>
      </c>
      <c r="I1534" s="4">
        <v>4</v>
      </c>
      <c r="P1534">
        <v>3</v>
      </c>
      <c r="Q1534" t="str">
        <f t="shared" si="24"/>
        <v>234</v>
      </c>
    </row>
    <row r="1535" spans="1:17" x14ac:dyDescent="0.25">
      <c r="A1535">
        <v>1534</v>
      </c>
      <c r="D1535">
        <v>238.58470700000001</v>
      </c>
      <c r="E1535" s="5">
        <v>2</v>
      </c>
      <c r="F1535">
        <v>228.52472399999999</v>
      </c>
      <c r="G1535" s="3">
        <v>3</v>
      </c>
      <c r="H1535">
        <v>221.73977199999999</v>
      </c>
      <c r="I1535" s="4">
        <v>4</v>
      </c>
      <c r="P1535">
        <v>3</v>
      </c>
      <c r="Q1535" t="str">
        <f t="shared" si="24"/>
        <v>234</v>
      </c>
    </row>
    <row r="1536" spans="1:17" x14ac:dyDescent="0.25">
      <c r="A1536">
        <v>1535</v>
      </c>
      <c r="D1536">
        <v>238.58470700000001</v>
      </c>
      <c r="E1536" s="5">
        <v>2</v>
      </c>
      <c r="F1536">
        <v>228.52472399999999</v>
      </c>
      <c r="G1536" s="3">
        <v>3</v>
      </c>
      <c r="H1536">
        <v>221.73977199999999</v>
      </c>
      <c r="I1536" s="4">
        <v>4</v>
      </c>
      <c r="P1536">
        <v>3</v>
      </c>
      <c r="Q1536" t="str">
        <f t="shared" si="24"/>
        <v>234</v>
      </c>
    </row>
    <row r="1537" spans="1:17" x14ac:dyDescent="0.25">
      <c r="A1537">
        <v>1536</v>
      </c>
      <c r="D1537">
        <v>238.58470700000001</v>
      </c>
      <c r="E1537" s="5">
        <v>2</v>
      </c>
      <c r="F1537">
        <v>228.52472399999999</v>
      </c>
      <c r="G1537" s="3">
        <v>3</v>
      </c>
      <c r="H1537">
        <v>221.73977199999999</v>
      </c>
      <c r="I1537" s="4">
        <v>4</v>
      </c>
      <c r="P1537">
        <v>3</v>
      </c>
      <c r="Q1537" t="str">
        <f t="shared" si="24"/>
        <v>234</v>
      </c>
    </row>
    <row r="1538" spans="1:17" x14ac:dyDescent="0.25">
      <c r="A1538">
        <v>1537</v>
      </c>
      <c r="D1538">
        <v>238.58470700000001</v>
      </c>
      <c r="E1538" s="5">
        <v>2</v>
      </c>
      <c r="F1538">
        <v>228.52472399999999</v>
      </c>
      <c r="G1538" s="3">
        <v>3</v>
      </c>
      <c r="P1538">
        <v>2</v>
      </c>
      <c r="Q1538" t="str">
        <f t="shared" ref="Q1538:Q1590" si="25">CONCATENATE(C1538,E1538,G1538,I1538)</f>
        <v>23</v>
      </c>
    </row>
    <row r="1539" spans="1:17" x14ac:dyDescent="0.25">
      <c r="A1539">
        <v>1538</v>
      </c>
      <c r="D1539">
        <v>238.58470700000001</v>
      </c>
      <c r="E1539" s="5">
        <v>2</v>
      </c>
      <c r="F1539">
        <v>228.52472399999999</v>
      </c>
      <c r="G1539" s="3">
        <v>3</v>
      </c>
      <c r="P1539">
        <v>2</v>
      </c>
      <c r="Q1539" t="str">
        <f t="shared" si="25"/>
        <v>23</v>
      </c>
    </row>
    <row r="1540" spans="1:17" x14ac:dyDescent="0.25">
      <c r="A1540">
        <v>1539</v>
      </c>
      <c r="D1540">
        <v>238.58470700000001</v>
      </c>
      <c r="E1540" s="5">
        <v>2</v>
      </c>
      <c r="F1540">
        <v>228.52472399999999</v>
      </c>
      <c r="G1540" s="3">
        <v>3</v>
      </c>
      <c r="P1540">
        <v>2</v>
      </c>
      <c r="Q1540" t="str">
        <f t="shared" si="25"/>
        <v>23</v>
      </c>
    </row>
    <row r="1541" spans="1:17" x14ac:dyDescent="0.25">
      <c r="A1541">
        <v>1540</v>
      </c>
      <c r="D1541">
        <v>238.58470700000001</v>
      </c>
      <c r="E1541" s="5">
        <v>2</v>
      </c>
      <c r="F1541">
        <v>228.52472399999999</v>
      </c>
      <c r="G1541" s="3">
        <v>3</v>
      </c>
      <c r="P1541">
        <v>2</v>
      </c>
      <c r="Q1541" t="str">
        <f t="shared" si="25"/>
        <v>23</v>
      </c>
    </row>
    <row r="1542" spans="1:17" x14ac:dyDescent="0.25">
      <c r="A1542">
        <v>1541</v>
      </c>
      <c r="D1542">
        <v>238.58470700000001</v>
      </c>
      <c r="E1542" s="5">
        <v>2</v>
      </c>
      <c r="F1542">
        <v>228.52472399999999</v>
      </c>
      <c r="G1542" s="3">
        <v>3</v>
      </c>
      <c r="P1542">
        <v>2</v>
      </c>
      <c r="Q1542" t="str">
        <f t="shared" si="25"/>
        <v>23</v>
      </c>
    </row>
    <row r="1543" spans="1:17" x14ac:dyDescent="0.25">
      <c r="A1543">
        <v>1542</v>
      </c>
      <c r="B1543">
        <v>247.07847899999999</v>
      </c>
      <c r="C1543" s="2">
        <v>1</v>
      </c>
      <c r="D1543">
        <v>238.58470700000001</v>
      </c>
      <c r="E1543" s="5">
        <v>2</v>
      </c>
      <c r="F1543">
        <v>228.52472399999999</v>
      </c>
      <c r="G1543" s="3">
        <v>3</v>
      </c>
      <c r="P1543">
        <v>3</v>
      </c>
      <c r="Q1543" t="str">
        <f t="shared" si="25"/>
        <v>123</v>
      </c>
    </row>
    <row r="1544" spans="1:17" x14ac:dyDescent="0.25">
      <c r="A1544">
        <v>1543</v>
      </c>
      <c r="B1544">
        <v>247.22201799999999</v>
      </c>
      <c r="C1544" s="2">
        <v>1</v>
      </c>
      <c r="D1544">
        <v>238.58470700000001</v>
      </c>
      <c r="E1544" s="5">
        <v>2</v>
      </c>
      <c r="F1544">
        <v>228.52472399999999</v>
      </c>
      <c r="G1544" s="3">
        <v>3</v>
      </c>
      <c r="P1544">
        <v>3</v>
      </c>
      <c r="Q1544" t="str">
        <f t="shared" si="25"/>
        <v>123</v>
      </c>
    </row>
    <row r="1545" spans="1:17" x14ac:dyDescent="0.25">
      <c r="A1545">
        <v>1544</v>
      </c>
      <c r="B1545">
        <v>247.22201799999999</v>
      </c>
      <c r="C1545" s="2">
        <v>1</v>
      </c>
      <c r="D1545">
        <v>238.58470700000001</v>
      </c>
      <c r="E1545" s="5">
        <v>2</v>
      </c>
      <c r="F1545">
        <v>228.52472399999999</v>
      </c>
      <c r="G1545" s="3">
        <v>3</v>
      </c>
      <c r="P1545">
        <v>3</v>
      </c>
      <c r="Q1545" t="str">
        <f t="shared" si="25"/>
        <v>123</v>
      </c>
    </row>
    <row r="1546" spans="1:17" x14ac:dyDescent="0.25">
      <c r="A1546">
        <v>1545</v>
      </c>
      <c r="B1546">
        <v>247.22201799999999</v>
      </c>
      <c r="C1546" s="2">
        <v>1</v>
      </c>
      <c r="D1546">
        <v>238.58470700000001</v>
      </c>
      <c r="E1546" s="5">
        <v>2</v>
      </c>
      <c r="F1546">
        <v>228.52472399999999</v>
      </c>
      <c r="G1546" s="3">
        <v>3</v>
      </c>
      <c r="P1546">
        <v>3</v>
      </c>
      <c r="Q1546" t="str">
        <f t="shared" si="25"/>
        <v>123</v>
      </c>
    </row>
    <row r="1547" spans="1:17" x14ac:dyDescent="0.25">
      <c r="A1547">
        <v>1546</v>
      </c>
      <c r="B1547">
        <v>247.22201799999999</v>
      </c>
      <c r="C1547" s="2">
        <v>1</v>
      </c>
      <c r="D1547">
        <v>238.54936499999999</v>
      </c>
      <c r="E1547" s="5">
        <v>2</v>
      </c>
      <c r="F1547">
        <v>228.52472399999999</v>
      </c>
      <c r="G1547" s="3">
        <v>3</v>
      </c>
      <c r="P1547">
        <v>3</v>
      </c>
      <c r="Q1547" t="str">
        <f t="shared" si="25"/>
        <v>123</v>
      </c>
    </row>
    <row r="1548" spans="1:17" x14ac:dyDescent="0.25">
      <c r="A1548">
        <v>1547</v>
      </c>
      <c r="B1548">
        <v>247.22201799999999</v>
      </c>
      <c r="C1548" s="2">
        <v>1</v>
      </c>
      <c r="D1548">
        <v>238.54936499999999</v>
      </c>
      <c r="E1548" s="5">
        <v>2</v>
      </c>
      <c r="F1548">
        <v>228.52472399999999</v>
      </c>
      <c r="G1548" s="3">
        <v>3</v>
      </c>
      <c r="P1548">
        <v>3</v>
      </c>
      <c r="Q1548" t="str">
        <f t="shared" si="25"/>
        <v>123</v>
      </c>
    </row>
    <row r="1549" spans="1:17" x14ac:dyDescent="0.25">
      <c r="A1549">
        <v>1548</v>
      </c>
      <c r="B1549">
        <v>247.22201799999999</v>
      </c>
      <c r="C1549" s="2">
        <v>1</v>
      </c>
      <c r="F1549">
        <v>228.52472399999999</v>
      </c>
      <c r="G1549" s="3">
        <v>3</v>
      </c>
      <c r="P1549">
        <v>2</v>
      </c>
      <c r="Q1549" t="str">
        <f t="shared" si="25"/>
        <v>13</v>
      </c>
    </row>
    <row r="1550" spans="1:17" x14ac:dyDescent="0.25">
      <c r="A1550">
        <v>1549</v>
      </c>
      <c r="B1550">
        <v>247.22201799999999</v>
      </c>
      <c r="C1550" s="2">
        <v>1</v>
      </c>
      <c r="F1550">
        <v>228.52472399999999</v>
      </c>
      <c r="G1550" s="3">
        <v>3</v>
      </c>
      <c r="P1550">
        <v>2</v>
      </c>
      <c r="Q1550" t="str">
        <f t="shared" si="25"/>
        <v>13</v>
      </c>
    </row>
    <row r="1551" spans="1:17" x14ac:dyDescent="0.25">
      <c r="A1551">
        <v>1550</v>
      </c>
      <c r="B1551">
        <v>247.22201799999999</v>
      </c>
      <c r="C1551" s="2">
        <v>1</v>
      </c>
      <c r="F1551">
        <v>228.52472399999999</v>
      </c>
      <c r="G1551" s="3">
        <v>3</v>
      </c>
      <c r="H1551">
        <v>236.13376499999998</v>
      </c>
      <c r="I1551" s="4">
        <v>4</v>
      </c>
      <c r="P1551">
        <v>3</v>
      </c>
      <c r="Q1551" t="str">
        <f t="shared" si="25"/>
        <v>134</v>
      </c>
    </row>
    <row r="1552" spans="1:17" x14ac:dyDescent="0.25">
      <c r="A1552">
        <v>1551</v>
      </c>
      <c r="B1552">
        <v>247.22201799999999</v>
      </c>
      <c r="C1552" s="2">
        <v>1</v>
      </c>
      <c r="F1552">
        <v>228.52472399999999</v>
      </c>
      <c r="G1552" s="3">
        <v>3</v>
      </c>
      <c r="H1552">
        <v>236.28807399999999</v>
      </c>
      <c r="I1552" s="4">
        <v>4</v>
      </c>
      <c r="P1552">
        <v>3</v>
      </c>
      <c r="Q1552" t="str">
        <f t="shared" si="25"/>
        <v>134</v>
      </c>
    </row>
    <row r="1553" spans="1:17" x14ac:dyDescent="0.25">
      <c r="A1553">
        <v>1552</v>
      </c>
      <c r="B1553">
        <v>247.22201799999999</v>
      </c>
      <c r="C1553" s="2">
        <v>1</v>
      </c>
      <c r="F1553">
        <v>228.52472399999999</v>
      </c>
      <c r="G1553" s="3">
        <v>3</v>
      </c>
      <c r="H1553">
        <v>236.28807399999999</v>
      </c>
      <c r="I1553" s="4">
        <v>4</v>
      </c>
      <c r="P1553">
        <v>3</v>
      </c>
      <c r="Q1553" t="str">
        <f t="shared" si="25"/>
        <v>134</v>
      </c>
    </row>
    <row r="1554" spans="1:17" x14ac:dyDescent="0.25">
      <c r="A1554">
        <v>1553</v>
      </c>
      <c r="B1554">
        <v>247.22201799999999</v>
      </c>
      <c r="C1554" s="2">
        <v>1</v>
      </c>
      <c r="F1554">
        <v>228.52472399999999</v>
      </c>
      <c r="G1554" s="3">
        <v>3</v>
      </c>
      <c r="H1554">
        <v>236.28807399999999</v>
      </c>
      <c r="I1554" s="4">
        <v>4</v>
      </c>
      <c r="P1554">
        <v>3</v>
      </c>
      <c r="Q1554" t="str">
        <f t="shared" si="25"/>
        <v>134</v>
      </c>
    </row>
    <row r="1555" spans="1:17" x14ac:dyDescent="0.25">
      <c r="A1555">
        <v>1554</v>
      </c>
      <c r="B1555">
        <v>247.22201799999999</v>
      </c>
      <c r="C1555" s="2">
        <v>1</v>
      </c>
      <c r="F1555">
        <v>228.52472399999999</v>
      </c>
      <c r="G1555" s="3">
        <v>3</v>
      </c>
      <c r="H1555">
        <v>236.28807399999999</v>
      </c>
      <c r="I1555" s="4">
        <v>4</v>
      </c>
      <c r="P1555">
        <v>3</v>
      </c>
      <c r="Q1555" t="str">
        <f t="shared" si="25"/>
        <v>134</v>
      </c>
    </row>
    <row r="1556" spans="1:17" x14ac:dyDescent="0.25">
      <c r="A1556">
        <v>1555</v>
      </c>
      <c r="B1556">
        <v>247.22201799999999</v>
      </c>
      <c r="C1556" s="2">
        <v>1</v>
      </c>
      <c r="F1556">
        <v>228.52472399999999</v>
      </c>
      <c r="G1556" s="3">
        <v>3</v>
      </c>
      <c r="H1556">
        <v>236.28807399999999</v>
      </c>
      <c r="I1556" s="4">
        <v>4</v>
      </c>
      <c r="P1556">
        <v>3</v>
      </c>
      <c r="Q1556" t="str">
        <f t="shared" si="25"/>
        <v>134</v>
      </c>
    </row>
    <row r="1557" spans="1:17" x14ac:dyDescent="0.25">
      <c r="A1557">
        <v>1556</v>
      </c>
      <c r="B1557">
        <v>247.22201799999999</v>
      </c>
      <c r="C1557" s="2">
        <v>1</v>
      </c>
      <c r="H1557">
        <v>236.28807399999999</v>
      </c>
      <c r="I1557" s="4">
        <v>4</v>
      </c>
      <c r="P1557">
        <v>2</v>
      </c>
      <c r="Q1557" t="str">
        <f t="shared" si="25"/>
        <v>14</v>
      </c>
    </row>
    <row r="1558" spans="1:17" x14ac:dyDescent="0.25">
      <c r="A1558">
        <v>1557</v>
      </c>
      <c r="B1558">
        <v>247.22201799999999</v>
      </c>
      <c r="C1558" s="2">
        <v>1</v>
      </c>
      <c r="H1558">
        <v>236.28807399999999</v>
      </c>
      <c r="I1558" s="4">
        <v>4</v>
      </c>
      <c r="P1558">
        <v>2</v>
      </c>
      <c r="Q1558" t="str">
        <f t="shared" si="25"/>
        <v>14</v>
      </c>
    </row>
    <row r="1559" spans="1:17" x14ac:dyDescent="0.25">
      <c r="A1559">
        <v>1558</v>
      </c>
      <c r="B1559">
        <v>247.22201799999999</v>
      </c>
      <c r="C1559" s="2">
        <v>1</v>
      </c>
      <c r="H1559">
        <v>236.28807399999999</v>
      </c>
      <c r="I1559" s="4">
        <v>4</v>
      </c>
      <c r="P1559">
        <v>2</v>
      </c>
      <c r="Q1559" t="str">
        <f t="shared" si="25"/>
        <v>14</v>
      </c>
    </row>
    <row r="1560" spans="1:17" x14ac:dyDescent="0.25">
      <c r="A1560">
        <v>1559</v>
      </c>
      <c r="B1560">
        <v>247.22201799999999</v>
      </c>
      <c r="C1560" s="2">
        <v>1</v>
      </c>
      <c r="H1560">
        <v>236.28807399999999</v>
      </c>
      <c r="I1560" s="4">
        <v>4</v>
      </c>
      <c r="P1560">
        <v>2</v>
      </c>
      <c r="Q1560" t="str">
        <f t="shared" si="25"/>
        <v>14</v>
      </c>
    </row>
    <row r="1561" spans="1:17" x14ac:dyDescent="0.25">
      <c r="A1561">
        <v>1560</v>
      </c>
      <c r="B1561">
        <v>247.22201799999999</v>
      </c>
      <c r="C1561" s="2">
        <v>1</v>
      </c>
      <c r="D1561">
        <v>253.62050600000001</v>
      </c>
      <c r="E1561" s="5">
        <v>2</v>
      </c>
      <c r="H1561">
        <v>236.28807399999999</v>
      </c>
      <c r="I1561" s="4">
        <v>4</v>
      </c>
      <c r="P1561">
        <v>3</v>
      </c>
      <c r="Q1561" t="str">
        <f t="shared" si="25"/>
        <v>124</v>
      </c>
    </row>
    <row r="1562" spans="1:17" x14ac:dyDescent="0.25">
      <c r="A1562">
        <v>1561</v>
      </c>
      <c r="B1562">
        <v>247.22201799999999</v>
      </c>
      <c r="C1562" s="2">
        <v>1</v>
      </c>
      <c r="D1562">
        <v>253.662601</v>
      </c>
      <c r="E1562" s="5">
        <v>2</v>
      </c>
      <c r="H1562">
        <v>236.28807399999999</v>
      </c>
      <c r="I1562" s="4">
        <v>4</v>
      </c>
      <c r="P1562">
        <v>3</v>
      </c>
      <c r="Q1562" t="str">
        <f t="shared" si="25"/>
        <v>124</v>
      </c>
    </row>
    <row r="1563" spans="1:17" x14ac:dyDescent="0.25">
      <c r="A1563">
        <v>1562</v>
      </c>
      <c r="B1563">
        <v>247.22201799999999</v>
      </c>
      <c r="C1563" s="2">
        <v>1</v>
      </c>
      <c r="D1563">
        <v>253.662601</v>
      </c>
      <c r="E1563" s="5">
        <v>2</v>
      </c>
      <c r="H1563">
        <v>236.28807399999999</v>
      </c>
      <c r="I1563" s="4">
        <v>4</v>
      </c>
      <c r="P1563">
        <v>3</v>
      </c>
      <c r="Q1563" t="str">
        <f t="shared" si="25"/>
        <v>124</v>
      </c>
    </row>
    <row r="1564" spans="1:17" x14ac:dyDescent="0.25">
      <c r="A1564">
        <v>1563</v>
      </c>
      <c r="B1564">
        <v>247.22201799999999</v>
      </c>
      <c r="C1564" s="2">
        <v>1</v>
      </c>
      <c r="D1564">
        <v>253.662601</v>
      </c>
      <c r="E1564" s="5">
        <v>2</v>
      </c>
      <c r="H1564">
        <v>236.28807399999999</v>
      </c>
      <c r="I1564" s="4">
        <v>4</v>
      </c>
      <c r="P1564">
        <v>3</v>
      </c>
      <c r="Q1564" t="str">
        <f t="shared" si="25"/>
        <v>124</v>
      </c>
    </row>
    <row r="1565" spans="1:17" x14ac:dyDescent="0.25">
      <c r="A1565">
        <v>1564</v>
      </c>
      <c r="B1565">
        <v>247.22201799999999</v>
      </c>
      <c r="C1565" s="2">
        <v>1</v>
      </c>
      <c r="D1565">
        <v>253.662601</v>
      </c>
      <c r="E1565" s="5">
        <v>2</v>
      </c>
      <c r="H1565">
        <v>236.28807399999999</v>
      </c>
      <c r="I1565" s="4">
        <v>4</v>
      </c>
      <c r="P1565">
        <v>3</v>
      </c>
      <c r="Q1565" t="str">
        <f t="shared" si="25"/>
        <v>124</v>
      </c>
    </row>
    <row r="1566" spans="1:17" x14ac:dyDescent="0.25">
      <c r="A1566">
        <v>1565</v>
      </c>
      <c r="B1566">
        <v>247.22201799999999</v>
      </c>
      <c r="C1566" s="2">
        <v>1</v>
      </c>
      <c r="D1566">
        <v>253.662601</v>
      </c>
      <c r="E1566" s="5">
        <v>2</v>
      </c>
      <c r="H1566">
        <v>236.28807399999999</v>
      </c>
      <c r="I1566" s="4">
        <v>4</v>
      </c>
      <c r="P1566">
        <v>3</v>
      </c>
      <c r="Q1566" t="str">
        <f t="shared" si="25"/>
        <v>124</v>
      </c>
    </row>
    <row r="1567" spans="1:17" x14ac:dyDescent="0.25">
      <c r="A1567">
        <v>1566</v>
      </c>
      <c r="B1567">
        <v>247.22201799999999</v>
      </c>
      <c r="C1567" s="2">
        <v>1</v>
      </c>
      <c r="D1567">
        <v>253.662601</v>
      </c>
      <c r="E1567" s="5">
        <v>2</v>
      </c>
      <c r="H1567">
        <v>236.28807399999999</v>
      </c>
      <c r="I1567" s="4">
        <v>4</v>
      </c>
      <c r="P1567">
        <v>3</v>
      </c>
      <c r="Q1567" t="str">
        <f t="shared" si="25"/>
        <v>124</v>
      </c>
    </row>
    <row r="1568" spans="1:17" x14ac:dyDescent="0.25">
      <c r="A1568">
        <v>1567</v>
      </c>
      <c r="B1568">
        <v>247.07847899999999</v>
      </c>
      <c r="C1568" s="2">
        <v>1</v>
      </c>
      <c r="D1568">
        <v>253.662601</v>
      </c>
      <c r="E1568" s="5">
        <v>2</v>
      </c>
      <c r="H1568">
        <v>236.28807399999999</v>
      </c>
      <c r="I1568" s="4">
        <v>4</v>
      </c>
      <c r="P1568">
        <v>3</v>
      </c>
      <c r="Q1568" t="str">
        <f t="shared" si="25"/>
        <v>124</v>
      </c>
    </row>
    <row r="1569" spans="1:17" x14ac:dyDescent="0.25">
      <c r="A1569">
        <v>1568</v>
      </c>
      <c r="D1569">
        <v>253.662601</v>
      </c>
      <c r="E1569" s="5">
        <v>2</v>
      </c>
      <c r="H1569">
        <v>236.28807399999999</v>
      </c>
      <c r="I1569" s="4">
        <v>4</v>
      </c>
      <c r="P1569">
        <v>2</v>
      </c>
      <c r="Q1569" t="str">
        <f t="shared" si="25"/>
        <v>24</v>
      </c>
    </row>
    <row r="1570" spans="1:17" x14ac:dyDescent="0.25">
      <c r="A1570">
        <v>1569</v>
      </c>
      <c r="D1570">
        <v>253.662601</v>
      </c>
      <c r="E1570" s="5">
        <v>2</v>
      </c>
      <c r="H1570">
        <v>236.28807399999999</v>
      </c>
      <c r="I1570" s="4">
        <v>4</v>
      </c>
      <c r="P1570">
        <v>2</v>
      </c>
      <c r="Q1570" t="str">
        <f t="shared" si="25"/>
        <v>24</v>
      </c>
    </row>
    <row r="1571" spans="1:17" x14ac:dyDescent="0.25">
      <c r="A1571">
        <v>1570</v>
      </c>
      <c r="D1571">
        <v>253.662601</v>
      </c>
      <c r="E1571" s="5">
        <v>2</v>
      </c>
      <c r="F1571">
        <v>243.24227500000001</v>
      </c>
      <c r="G1571" s="3">
        <v>3</v>
      </c>
      <c r="H1571">
        <v>236.28807399999999</v>
      </c>
      <c r="I1571" s="4">
        <v>4</v>
      </c>
      <c r="P1571">
        <v>3</v>
      </c>
      <c r="Q1571" t="str">
        <f t="shared" si="25"/>
        <v>234</v>
      </c>
    </row>
    <row r="1572" spans="1:17" x14ac:dyDescent="0.25">
      <c r="A1572">
        <v>1571</v>
      </c>
      <c r="D1572">
        <v>253.662601</v>
      </c>
      <c r="E1572" s="5">
        <v>2</v>
      </c>
      <c r="F1572">
        <v>243.24227500000001</v>
      </c>
      <c r="G1572" s="3">
        <v>3</v>
      </c>
      <c r="H1572">
        <v>236.28807399999999</v>
      </c>
      <c r="I1572" s="4">
        <v>4</v>
      </c>
      <c r="P1572">
        <v>3</v>
      </c>
      <c r="Q1572" t="str">
        <f t="shared" si="25"/>
        <v>234</v>
      </c>
    </row>
    <row r="1573" spans="1:17" x14ac:dyDescent="0.25">
      <c r="A1573">
        <v>1572</v>
      </c>
      <c r="D1573">
        <v>253.662601</v>
      </c>
      <c r="E1573" s="5">
        <v>2</v>
      </c>
      <c r="F1573">
        <v>243.24227500000001</v>
      </c>
      <c r="G1573" s="3">
        <v>3</v>
      </c>
      <c r="H1573">
        <v>236.28807399999999</v>
      </c>
      <c r="I1573" s="4">
        <v>4</v>
      </c>
      <c r="P1573">
        <v>3</v>
      </c>
      <c r="Q1573" t="str">
        <f t="shared" si="25"/>
        <v>234</v>
      </c>
    </row>
    <row r="1574" spans="1:17" x14ac:dyDescent="0.25">
      <c r="A1574">
        <v>1573</v>
      </c>
      <c r="D1574">
        <v>253.662601</v>
      </c>
      <c r="E1574" s="5">
        <v>2</v>
      </c>
      <c r="F1574">
        <v>243.24227500000001</v>
      </c>
      <c r="G1574" s="3">
        <v>3</v>
      </c>
      <c r="H1574">
        <v>236.28807399999999</v>
      </c>
      <c r="I1574" s="4">
        <v>4</v>
      </c>
      <c r="P1574">
        <v>3</v>
      </c>
      <c r="Q1574" t="str">
        <f t="shared" si="25"/>
        <v>234</v>
      </c>
    </row>
    <row r="1575" spans="1:17" x14ac:dyDescent="0.25">
      <c r="A1575">
        <v>1574</v>
      </c>
      <c r="D1575">
        <v>253.662601</v>
      </c>
      <c r="E1575" s="5">
        <v>2</v>
      </c>
      <c r="F1575">
        <v>243.24227500000001</v>
      </c>
      <c r="G1575" s="3">
        <v>3</v>
      </c>
      <c r="H1575">
        <v>236.28807399999999</v>
      </c>
      <c r="I1575" s="4">
        <v>4</v>
      </c>
      <c r="P1575">
        <v>3</v>
      </c>
      <c r="Q1575" t="str">
        <f t="shared" si="25"/>
        <v>234</v>
      </c>
    </row>
    <row r="1576" spans="1:17" x14ac:dyDescent="0.25">
      <c r="A1576">
        <v>1575</v>
      </c>
      <c r="D1576">
        <v>253.662601</v>
      </c>
      <c r="E1576" s="5">
        <v>2</v>
      </c>
      <c r="F1576">
        <v>243.24227500000001</v>
      </c>
      <c r="G1576" s="3">
        <v>3</v>
      </c>
      <c r="H1576">
        <v>236.28807399999999</v>
      </c>
      <c r="I1576" s="4">
        <v>4</v>
      </c>
      <c r="P1576">
        <v>3</v>
      </c>
      <c r="Q1576" t="str">
        <f t="shared" si="25"/>
        <v>234</v>
      </c>
    </row>
    <row r="1577" spans="1:17" x14ac:dyDescent="0.25">
      <c r="A1577">
        <v>1576</v>
      </c>
      <c r="D1577">
        <v>253.662601</v>
      </c>
      <c r="E1577" s="5">
        <v>2</v>
      </c>
      <c r="F1577">
        <v>243.24227500000001</v>
      </c>
      <c r="G1577" s="3">
        <v>3</v>
      </c>
      <c r="H1577">
        <v>236.28807399999999</v>
      </c>
      <c r="I1577" s="4">
        <v>4</v>
      </c>
      <c r="P1577">
        <v>3</v>
      </c>
      <c r="Q1577" t="str">
        <f t="shared" si="25"/>
        <v>234</v>
      </c>
    </row>
    <row r="1578" spans="1:17" x14ac:dyDescent="0.25">
      <c r="A1578">
        <v>1577</v>
      </c>
      <c r="D1578">
        <v>253.662601</v>
      </c>
      <c r="E1578" s="5">
        <v>2</v>
      </c>
      <c r="F1578">
        <v>243.24227500000001</v>
      </c>
      <c r="G1578" s="3">
        <v>3</v>
      </c>
      <c r="H1578">
        <v>236.13376499999998</v>
      </c>
      <c r="I1578" s="4">
        <v>4</v>
      </c>
      <c r="P1578">
        <v>3</v>
      </c>
      <c r="Q1578" t="str">
        <f t="shared" si="25"/>
        <v>234</v>
      </c>
    </row>
    <row r="1579" spans="1:17" x14ac:dyDescent="0.25">
      <c r="A1579">
        <v>1578</v>
      </c>
      <c r="D1579">
        <v>253.662601</v>
      </c>
      <c r="E1579" s="5">
        <v>2</v>
      </c>
      <c r="F1579">
        <v>243.24227500000001</v>
      </c>
      <c r="G1579" s="3">
        <v>3</v>
      </c>
      <c r="P1579">
        <v>2</v>
      </c>
      <c r="Q1579" t="str">
        <f t="shared" si="25"/>
        <v>23</v>
      </c>
    </row>
    <row r="1580" spans="1:17" x14ac:dyDescent="0.25">
      <c r="A1580">
        <v>1579</v>
      </c>
      <c r="D1580">
        <v>253.662601</v>
      </c>
      <c r="E1580" s="5">
        <v>2</v>
      </c>
      <c r="F1580">
        <v>243.24227500000001</v>
      </c>
      <c r="G1580" s="3">
        <v>3</v>
      </c>
      <c r="P1580">
        <v>2</v>
      </c>
      <c r="Q1580" t="str">
        <f t="shared" si="25"/>
        <v>23</v>
      </c>
    </row>
    <row r="1581" spans="1:17" x14ac:dyDescent="0.25">
      <c r="A1581">
        <v>1580</v>
      </c>
      <c r="D1581">
        <v>253.662601</v>
      </c>
      <c r="E1581" s="5">
        <v>2</v>
      </c>
      <c r="F1581">
        <v>243.24227500000001</v>
      </c>
      <c r="G1581" s="3">
        <v>3</v>
      </c>
      <c r="P1581">
        <v>2</v>
      </c>
      <c r="Q1581" t="str">
        <f t="shared" si="25"/>
        <v>23</v>
      </c>
    </row>
    <row r="1582" spans="1:17" x14ac:dyDescent="0.25">
      <c r="A1582">
        <v>1581</v>
      </c>
      <c r="B1582">
        <v>261.51513199999999</v>
      </c>
      <c r="C1582" s="2">
        <v>1</v>
      </c>
      <c r="D1582">
        <v>253.662601</v>
      </c>
      <c r="E1582" s="5">
        <v>2</v>
      </c>
      <c r="F1582">
        <v>243.24227500000001</v>
      </c>
      <c r="G1582" s="3">
        <v>3</v>
      </c>
      <c r="P1582">
        <v>3</v>
      </c>
      <c r="Q1582" t="str">
        <f t="shared" si="25"/>
        <v>123</v>
      </c>
    </row>
    <row r="1583" spans="1:17" x14ac:dyDescent="0.25">
      <c r="A1583">
        <v>1582</v>
      </c>
      <c r="B1583">
        <v>261.60097100000002</v>
      </c>
      <c r="C1583" s="2">
        <v>1</v>
      </c>
      <c r="D1583">
        <v>253.662601</v>
      </c>
      <c r="E1583" s="5">
        <v>2</v>
      </c>
      <c r="F1583">
        <v>243.24227500000001</v>
      </c>
      <c r="G1583" s="3">
        <v>3</v>
      </c>
      <c r="P1583">
        <v>3</v>
      </c>
      <c r="Q1583" t="str">
        <f t="shared" si="25"/>
        <v>123</v>
      </c>
    </row>
    <row r="1584" spans="1:17" x14ac:dyDescent="0.25">
      <c r="A1584">
        <v>1583</v>
      </c>
      <c r="B1584">
        <v>261.60097100000002</v>
      </c>
      <c r="C1584" s="2">
        <v>1</v>
      </c>
      <c r="D1584">
        <v>253.662601</v>
      </c>
      <c r="E1584" s="5">
        <v>2</v>
      </c>
      <c r="F1584">
        <v>243.24227500000001</v>
      </c>
      <c r="G1584" s="3">
        <v>3</v>
      </c>
      <c r="P1584">
        <v>3</v>
      </c>
      <c r="Q1584" t="str">
        <f t="shared" si="25"/>
        <v>123</v>
      </c>
    </row>
    <row r="1585" spans="1:17" x14ac:dyDescent="0.25">
      <c r="A1585">
        <v>1584</v>
      </c>
      <c r="B1585">
        <v>261.60097100000002</v>
      </c>
      <c r="C1585" s="2">
        <v>1</v>
      </c>
      <c r="D1585">
        <v>253.662601</v>
      </c>
      <c r="E1585" s="5">
        <v>2</v>
      </c>
      <c r="F1585">
        <v>243.24227500000001</v>
      </c>
      <c r="G1585" s="3">
        <v>3</v>
      </c>
      <c r="P1585">
        <v>3</v>
      </c>
      <c r="Q1585" t="str">
        <f t="shared" si="25"/>
        <v>123</v>
      </c>
    </row>
    <row r="1586" spans="1:17" x14ac:dyDescent="0.25">
      <c r="A1586">
        <v>1585</v>
      </c>
      <c r="B1586">
        <v>261.60097100000002</v>
      </c>
      <c r="C1586" s="2">
        <v>1</v>
      </c>
      <c r="D1586">
        <v>253.662601</v>
      </c>
      <c r="E1586" s="5">
        <v>2</v>
      </c>
      <c r="F1586">
        <v>243.24227500000001</v>
      </c>
      <c r="G1586" s="3">
        <v>3</v>
      </c>
      <c r="P1586">
        <v>3</v>
      </c>
      <c r="Q1586" t="str">
        <f t="shared" si="25"/>
        <v>123</v>
      </c>
    </row>
    <row r="1587" spans="1:17" x14ac:dyDescent="0.25">
      <c r="A1587">
        <v>1586</v>
      </c>
      <c r="B1587">
        <v>261.60097100000002</v>
      </c>
      <c r="C1587" s="2">
        <v>1</v>
      </c>
      <c r="D1587">
        <v>253.662601</v>
      </c>
      <c r="E1587" s="5">
        <v>2</v>
      </c>
      <c r="F1587">
        <v>243.24227500000001</v>
      </c>
      <c r="G1587" s="3">
        <v>3</v>
      </c>
      <c r="P1587">
        <v>3</v>
      </c>
      <c r="Q1587" t="str">
        <f t="shared" si="25"/>
        <v>123</v>
      </c>
    </row>
    <row r="1588" spans="1:17" x14ac:dyDescent="0.25">
      <c r="A1588">
        <v>1587</v>
      </c>
      <c r="B1588">
        <v>261.60097100000002</v>
      </c>
      <c r="C1588" s="2">
        <v>1</v>
      </c>
      <c r="D1588">
        <v>253.62050600000001</v>
      </c>
      <c r="E1588" s="5">
        <v>2</v>
      </c>
      <c r="F1588">
        <v>243.24227500000001</v>
      </c>
      <c r="G1588" s="3">
        <v>3</v>
      </c>
      <c r="P1588">
        <v>3</v>
      </c>
      <c r="Q1588" t="str">
        <f t="shared" si="25"/>
        <v>123</v>
      </c>
    </row>
    <row r="1589" spans="1:17" x14ac:dyDescent="0.25">
      <c r="A1589">
        <v>1588</v>
      </c>
      <c r="B1589">
        <v>261.51513199999999</v>
      </c>
      <c r="C1589" s="2">
        <v>1</v>
      </c>
      <c r="F1589">
        <v>243.24227500000001</v>
      </c>
      <c r="G1589" s="3">
        <v>3</v>
      </c>
      <c r="P1589">
        <v>2</v>
      </c>
      <c r="Q1589" t="str">
        <f t="shared" si="25"/>
        <v>13</v>
      </c>
    </row>
    <row r="1590" spans="1:17" x14ac:dyDescent="0.25">
      <c r="A1590">
        <v>1589</v>
      </c>
      <c r="B1590">
        <v>261.51513199999999</v>
      </c>
      <c r="C1590" s="2">
        <v>1</v>
      </c>
      <c r="F1590">
        <v>243.24227500000001</v>
      </c>
      <c r="G1590" s="3">
        <v>3</v>
      </c>
      <c r="J1590">
        <v>235.87084899999999</v>
      </c>
      <c r="K1590" t="s">
        <v>22</v>
      </c>
      <c r="Q1590" t="str">
        <f t="shared" si="25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6E09-24AC-433C-985B-5CF7626D17DA}">
  <dimension ref="A1:H1590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  <c r="D5" s="3">
        <v>3</v>
      </c>
    </row>
    <row r="6" spans="1:6" x14ac:dyDescent="0.25">
      <c r="A6">
        <v>5</v>
      </c>
      <c r="B6" s="2">
        <v>1</v>
      </c>
      <c r="D6" s="3">
        <v>3</v>
      </c>
    </row>
    <row r="7" spans="1:6" x14ac:dyDescent="0.25">
      <c r="A7">
        <v>6</v>
      </c>
      <c r="B7" s="2">
        <v>1</v>
      </c>
      <c r="D7" s="3">
        <v>3</v>
      </c>
    </row>
    <row r="8" spans="1:6" x14ac:dyDescent="0.25">
      <c r="A8">
        <v>7</v>
      </c>
      <c r="B8" s="2">
        <v>1</v>
      </c>
      <c r="D8" s="3">
        <v>3</v>
      </c>
    </row>
    <row r="9" spans="1:6" x14ac:dyDescent="0.25">
      <c r="A9">
        <v>8</v>
      </c>
      <c r="B9" s="2">
        <v>1</v>
      </c>
      <c r="D9" s="3">
        <v>3</v>
      </c>
    </row>
    <row r="10" spans="1:6" x14ac:dyDescent="0.25">
      <c r="A10">
        <v>9</v>
      </c>
      <c r="B10" s="2">
        <v>1</v>
      </c>
      <c r="D10" s="3">
        <v>3</v>
      </c>
    </row>
    <row r="11" spans="1:6" x14ac:dyDescent="0.25">
      <c r="A11">
        <v>10</v>
      </c>
      <c r="B11" s="2">
        <v>1</v>
      </c>
      <c r="D11" s="3">
        <v>3</v>
      </c>
    </row>
    <row r="12" spans="1:6" x14ac:dyDescent="0.25">
      <c r="A12">
        <v>11</v>
      </c>
      <c r="B12" s="2">
        <v>1</v>
      </c>
      <c r="D12" s="3">
        <v>3</v>
      </c>
    </row>
    <row r="13" spans="1:6" x14ac:dyDescent="0.25">
      <c r="A13">
        <v>12</v>
      </c>
      <c r="B13" s="2">
        <v>1</v>
      </c>
      <c r="D13" s="3">
        <v>3</v>
      </c>
    </row>
    <row r="14" spans="1:6" x14ac:dyDescent="0.25">
      <c r="A14">
        <v>13</v>
      </c>
      <c r="B14" s="2">
        <v>1</v>
      </c>
      <c r="D14" s="3">
        <v>3</v>
      </c>
    </row>
    <row r="15" spans="1:6" x14ac:dyDescent="0.25">
      <c r="A15">
        <v>14</v>
      </c>
      <c r="B15" s="2">
        <v>1</v>
      </c>
      <c r="D15" s="3">
        <v>3</v>
      </c>
    </row>
    <row r="16" spans="1:6" x14ac:dyDescent="0.25">
      <c r="A16">
        <v>15</v>
      </c>
      <c r="B16" s="2">
        <v>1</v>
      </c>
      <c r="D16" s="3">
        <v>3</v>
      </c>
    </row>
    <row r="17" spans="1:5" x14ac:dyDescent="0.25">
      <c r="A17">
        <v>16</v>
      </c>
      <c r="B17" s="2">
        <v>1</v>
      </c>
      <c r="D17" s="3">
        <v>3</v>
      </c>
      <c r="E17" s="4">
        <v>4</v>
      </c>
    </row>
    <row r="18" spans="1:5" x14ac:dyDescent="0.25">
      <c r="A18">
        <v>17</v>
      </c>
      <c r="B18" s="2">
        <v>1</v>
      </c>
      <c r="D18" s="3">
        <v>3</v>
      </c>
      <c r="E18" s="4">
        <v>4</v>
      </c>
    </row>
    <row r="19" spans="1:5" x14ac:dyDescent="0.25">
      <c r="A19">
        <v>18</v>
      </c>
      <c r="B19" s="2">
        <v>1</v>
      </c>
      <c r="D19" s="3">
        <v>3</v>
      </c>
      <c r="E19" s="4">
        <v>4</v>
      </c>
    </row>
    <row r="20" spans="1:5" x14ac:dyDescent="0.25">
      <c r="A20">
        <v>19</v>
      </c>
      <c r="B20" s="2">
        <v>1</v>
      </c>
      <c r="D20" s="3">
        <v>3</v>
      </c>
      <c r="E20" s="4">
        <v>4</v>
      </c>
    </row>
    <row r="21" spans="1:5" x14ac:dyDescent="0.25">
      <c r="A21">
        <v>20</v>
      </c>
      <c r="B21" s="2">
        <v>1</v>
      </c>
      <c r="D21" s="3">
        <v>3</v>
      </c>
      <c r="E21" s="4">
        <v>4</v>
      </c>
    </row>
    <row r="22" spans="1:5" x14ac:dyDescent="0.25">
      <c r="A22">
        <v>21</v>
      </c>
      <c r="B22" s="2">
        <v>1</v>
      </c>
      <c r="D22" s="3">
        <v>3</v>
      </c>
      <c r="E22" s="4">
        <v>4</v>
      </c>
    </row>
    <row r="23" spans="1:5" x14ac:dyDescent="0.25">
      <c r="A23">
        <v>22</v>
      </c>
      <c r="B23" s="2">
        <v>1</v>
      </c>
      <c r="D23" s="3">
        <v>3</v>
      </c>
      <c r="E23" s="4">
        <v>4</v>
      </c>
    </row>
    <row r="24" spans="1:5" x14ac:dyDescent="0.25">
      <c r="A24">
        <v>23</v>
      </c>
      <c r="B24" s="2">
        <v>1</v>
      </c>
      <c r="D24" s="3">
        <v>3</v>
      </c>
      <c r="E24" s="4">
        <v>4</v>
      </c>
    </row>
    <row r="25" spans="1:5" x14ac:dyDescent="0.25">
      <c r="A25">
        <v>24</v>
      </c>
      <c r="B25" s="2">
        <v>1</v>
      </c>
      <c r="D25" s="3">
        <v>3</v>
      </c>
      <c r="E25" s="4">
        <v>4</v>
      </c>
    </row>
    <row r="26" spans="1:5" x14ac:dyDescent="0.25">
      <c r="A26">
        <v>25</v>
      </c>
      <c r="B26" s="2">
        <v>1</v>
      </c>
      <c r="D26" s="3">
        <v>3</v>
      </c>
      <c r="E26" s="4">
        <v>4</v>
      </c>
    </row>
    <row r="27" spans="1:5" x14ac:dyDescent="0.25">
      <c r="A27">
        <v>26</v>
      </c>
      <c r="B27" s="2">
        <v>1</v>
      </c>
      <c r="D27" s="3">
        <v>3</v>
      </c>
      <c r="E27" s="4">
        <v>4</v>
      </c>
    </row>
    <row r="28" spans="1:5" x14ac:dyDescent="0.25">
      <c r="A28">
        <v>27</v>
      </c>
      <c r="B28" s="2">
        <v>1</v>
      </c>
      <c r="C28" s="5">
        <v>2</v>
      </c>
      <c r="E28" s="4">
        <v>4</v>
      </c>
    </row>
    <row r="29" spans="1:5" x14ac:dyDescent="0.25">
      <c r="A29">
        <v>28</v>
      </c>
      <c r="B29" s="2">
        <v>1</v>
      </c>
      <c r="C29" s="5">
        <v>2</v>
      </c>
      <c r="E29" s="4">
        <v>4</v>
      </c>
    </row>
    <row r="30" spans="1:5" x14ac:dyDescent="0.25">
      <c r="A30">
        <v>29</v>
      </c>
      <c r="B30" s="2">
        <v>1</v>
      </c>
      <c r="C30" s="5">
        <v>2</v>
      </c>
      <c r="E30" s="4">
        <v>4</v>
      </c>
    </row>
    <row r="31" spans="1:5" x14ac:dyDescent="0.25">
      <c r="A31">
        <v>30</v>
      </c>
      <c r="B31" s="2">
        <v>1</v>
      </c>
      <c r="C31" s="5">
        <v>2</v>
      </c>
      <c r="E31" s="4">
        <v>4</v>
      </c>
    </row>
    <row r="32" spans="1:5" x14ac:dyDescent="0.25">
      <c r="A32">
        <v>31</v>
      </c>
      <c r="C32" s="5">
        <v>2</v>
      </c>
      <c r="E32" s="4">
        <v>4</v>
      </c>
    </row>
    <row r="33" spans="1:5" x14ac:dyDescent="0.25">
      <c r="A33">
        <v>32</v>
      </c>
      <c r="C33" s="5">
        <v>2</v>
      </c>
      <c r="E33" s="4">
        <v>4</v>
      </c>
    </row>
    <row r="34" spans="1:5" x14ac:dyDescent="0.25">
      <c r="A34">
        <v>33</v>
      </c>
      <c r="C34" s="5">
        <v>2</v>
      </c>
      <c r="E34" s="4">
        <v>4</v>
      </c>
    </row>
    <row r="35" spans="1:5" x14ac:dyDescent="0.25">
      <c r="A35">
        <v>34</v>
      </c>
      <c r="C35" s="5">
        <v>2</v>
      </c>
      <c r="E35" s="4">
        <v>4</v>
      </c>
    </row>
    <row r="36" spans="1:5" x14ac:dyDescent="0.25">
      <c r="A36">
        <v>35</v>
      </c>
      <c r="C36" s="5">
        <v>2</v>
      </c>
      <c r="D36" s="3">
        <v>3</v>
      </c>
      <c r="E36" s="4">
        <v>4</v>
      </c>
    </row>
    <row r="37" spans="1:5" x14ac:dyDescent="0.25">
      <c r="A37">
        <v>36</v>
      </c>
      <c r="C37" s="5">
        <v>2</v>
      </c>
      <c r="D37" s="3">
        <v>3</v>
      </c>
      <c r="E37" s="4">
        <v>4</v>
      </c>
    </row>
    <row r="38" spans="1:5" x14ac:dyDescent="0.25">
      <c r="A38">
        <v>37</v>
      </c>
      <c r="C38" s="5">
        <v>2</v>
      </c>
      <c r="D38" s="3">
        <v>3</v>
      </c>
      <c r="E38" s="4">
        <v>4</v>
      </c>
    </row>
    <row r="39" spans="1:5" x14ac:dyDescent="0.25">
      <c r="A39">
        <v>38</v>
      </c>
      <c r="C39" s="5">
        <v>2</v>
      </c>
      <c r="D39" s="3">
        <v>3</v>
      </c>
      <c r="E39" s="4">
        <v>4</v>
      </c>
    </row>
    <row r="40" spans="1:5" x14ac:dyDescent="0.25">
      <c r="A40">
        <v>39</v>
      </c>
      <c r="C40" s="5">
        <v>2</v>
      </c>
      <c r="D40" s="3">
        <v>3</v>
      </c>
      <c r="E40" s="4">
        <v>4</v>
      </c>
    </row>
    <row r="41" spans="1:5" x14ac:dyDescent="0.25">
      <c r="A41">
        <v>40</v>
      </c>
      <c r="C41" s="5">
        <v>2</v>
      </c>
      <c r="D41" s="3">
        <v>3</v>
      </c>
      <c r="E41" s="4">
        <v>4</v>
      </c>
    </row>
    <row r="42" spans="1:5" x14ac:dyDescent="0.25">
      <c r="A42">
        <v>41</v>
      </c>
      <c r="C42" s="5">
        <v>2</v>
      </c>
      <c r="D42" s="3">
        <v>3</v>
      </c>
      <c r="E42" s="4">
        <v>4</v>
      </c>
    </row>
    <row r="43" spans="1:5" x14ac:dyDescent="0.25">
      <c r="A43">
        <v>42</v>
      </c>
      <c r="C43" s="5">
        <v>2</v>
      </c>
      <c r="D43" s="3">
        <v>3</v>
      </c>
      <c r="E43" s="4">
        <v>4</v>
      </c>
    </row>
    <row r="44" spans="1:5" x14ac:dyDescent="0.25">
      <c r="A44">
        <v>43</v>
      </c>
      <c r="C44" s="5">
        <v>2</v>
      </c>
      <c r="D44" s="3">
        <v>3</v>
      </c>
    </row>
    <row r="45" spans="1:5" x14ac:dyDescent="0.25">
      <c r="A45">
        <v>44</v>
      </c>
      <c r="C45" s="5">
        <v>2</v>
      </c>
      <c r="D45" s="3">
        <v>3</v>
      </c>
    </row>
    <row r="46" spans="1:5" x14ac:dyDescent="0.25">
      <c r="A46">
        <v>45</v>
      </c>
      <c r="B46" s="2">
        <v>1</v>
      </c>
      <c r="C46" s="5">
        <v>2</v>
      </c>
      <c r="D46" s="3">
        <v>3</v>
      </c>
    </row>
    <row r="47" spans="1:5" x14ac:dyDescent="0.25">
      <c r="A47">
        <v>46</v>
      </c>
      <c r="B47" s="2">
        <v>1</v>
      </c>
      <c r="C47" s="5">
        <v>2</v>
      </c>
      <c r="D47" s="3">
        <v>3</v>
      </c>
    </row>
    <row r="48" spans="1:5" x14ac:dyDescent="0.25">
      <c r="A48">
        <v>47</v>
      </c>
      <c r="B48" s="2">
        <v>1</v>
      </c>
      <c r="C48" s="5">
        <v>2</v>
      </c>
      <c r="D48" s="3">
        <v>3</v>
      </c>
    </row>
    <row r="49" spans="1:5" x14ac:dyDescent="0.25">
      <c r="A49">
        <v>48</v>
      </c>
      <c r="B49" s="2">
        <v>1</v>
      </c>
      <c r="C49" s="5">
        <v>2</v>
      </c>
      <c r="D49" s="3">
        <v>3</v>
      </c>
    </row>
    <row r="50" spans="1:5" x14ac:dyDescent="0.25">
      <c r="A50">
        <v>49</v>
      </c>
      <c r="B50" s="2">
        <v>1</v>
      </c>
      <c r="D50" s="3">
        <v>3</v>
      </c>
    </row>
    <row r="51" spans="1:5" x14ac:dyDescent="0.25">
      <c r="A51">
        <v>50</v>
      </c>
      <c r="B51" s="2">
        <v>1</v>
      </c>
      <c r="D51" s="3">
        <v>3</v>
      </c>
    </row>
    <row r="52" spans="1:5" x14ac:dyDescent="0.25">
      <c r="A52">
        <v>51</v>
      </c>
      <c r="B52" s="2">
        <v>1</v>
      </c>
      <c r="D52" s="3">
        <v>3</v>
      </c>
    </row>
    <row r="53" spans="1:5" x14ac:dyDescent="0.25">
      <c r="A53">
        <v>52</v>
      </c>
      <c r="B53" s="2">
        <v>1</v>
      </c>
      <c r="D53" s="3">
        <v>3</v>
      </c>
    </row>
    <row r="54" spans="1:5" x14ac:dyDescent="0.25">
      <c r="A54">
        <v>53</v>
      </c>
      <c r="B54" s="2">
        <v>1</v>
      </c>
      <c r="D54" s="3">
        <v>3</v>
      </c>
    </row>
    <row r="55" spans="1:5" x14ac:dyDescent="0.25">
      <c r="A55">
        <v>54</v>
      </c>
      <c r="B55" s="2">
        <v>1</v>
      </c>
      <c r="D55" s="3">
        <v>3</v>
      </c>
    </row>
    <row r="56" spans="1:5" x14ac:dyDescent="0.25">
      <c r="A56">
        <v>55</v>
      </c>
      <c r="B56" s="2">
        <v>1</v>
      </c>
      <c r="D56" s="3">
        <v>3</v>
      </c>
      <c r="E56" s="4">
        <v>4</v>
      </c>
    </row>
    <row r="57" spans="1:5" x14ac:dyDescent="0.25">
      <c r="A57">
        <v>56</v>
      </c>
      <c r="B57" s="2">
        <v>1</v>
      </c>
      <c r="E57" s="4">
        <v>4</v>
      </c>
    </row>
    <row r="58" spans="1:5" x14ac:dyDescent="0.25">
      <c r="A58">
        <v>57</v>
      </c>
      <c r="B58" s="2">
        <v>1</v>
      </c>
      <c r="E58" s="4">
        <v>4</v>
      </c>
    </row>
    <row r="59" spans="1:5" x14ac:dyDescent="0.25">
      <c r="A59">
        <v>58</v>
      </c>
      <c r="B59" s="2">
        <v>1</v>
      </c>
      <c r="E59" s="4">
        <v>4</v>
      </c>
    </row>
    <row r="60" spans="1:5" x14ac:dyDescent="0.25">
      <c r="A60">
        <v>59</v>
      </c>
      <c r="B60" s="2">
        <v>1</v>
      </c>
      <c r="E60" s="4">
        <v>4</v>
      </c>
    </row>
    <row r="61" spans="1:5" x14ac:dyDescent="0.25">
      <c r="A61">
        <v>60</v>
      </c>
      <c r="B61" s="2">
        <v>1</v>
      </c>
      <c r="E61" s="4">
        <v>4</v>
      </c>
    </row>
    <row r="62" spans="1:5" x14ac:dyDescent="0.25">
      <c r="A62">
        <v>61</v>
      </c>
      <c r="B62" s="2">
        <v>1</v>
      </c>
      <c r="E62" s="4">
        <v>4</v>
      </c>
    </row>
    <row r="63" spans="1:5" x14ac:dyDescent="0.25">
      <c r="A63">
        <v>62</v>
      </c>
      <c r="B63" s="2">
        <v>1</v>
      </c>
      <c r="E63" s="4">
        <v>4</v>
      </c>
    </row>
    <row r="64" spans="1:5" x14ac:dyDescent="0.25">
      <c r="A64">
        <v>63</v>
      </c>
      <c r="B64" s="2">
        <v>1</v>
      </c>
      <c r="C64" s="5">
        <v>2</v>
      </c>
      <c r="E64" s="4">
        <v>4</v>
      </c>
    </row>
    <row r="65" spans="1:5" x14ac:dyDescent="0.25">
      <c r="A65">
        <v>64</v>
      </c>
      <c r="C65" s="5">
        <v>2</v>
      </c>
      <c r="E65" s="4">
        <v>4</v>
      </c>
    </row>
    <row r="66" spans="1:5" x14ac:dyDescent="0.25">
      <c r="A66">
        <v>65</v>
      </c>
      <c r="C66" s="5">
        <v>2</v>
      </c>
      <c r="E66" s="4">
        <v>4</v>
      </c>
    </row>
    <row r="67" spans="1:5" x14ac:dyDescent="0.25">
      <c r="A67">
        <v>66</v>
      </c>
      <c r="C67" s="5">
        <v>2</v>
      </c>
      <c r="E67" s="4">
        <v>4</v>
      </c>
    </row>
    <row r="68" spans="1:5" x14ac:dyDescent="0.25">
      <c r="A68">
        <v>67</v>
      </c>
      <c r="C68" s="5">
        <v>2</v>
      </c>
      <c r="D68" s="3">
        <v>3</v>
      </c>
      <c r="E68" s="4">
        <v>4</v>
      </c>
    </row>
    <row r="69" spans="1:5" x14ac:dyDescent="0.25">
      <c r="A69">
        <v>68</v>
      </c>
      <c r="C69" s="5">
        <v>2</v>
      </c>
      <c r="D69" s="3">
        <v>3</v>
      </c>
      <c r="E69" s="4">
        <v>4</v>
      </c>
    </row>
    <row r="70" spans="1:5" x14ac:dyDescent="0.25">
      <c r="A70">
        <v>69</v>
      </c>
      <c r="C70" s="5">
        <v>2</v>
      </c>
      <c r="D70" s="3">
        <v>3</v>
      </c>
      <c r="E70" s="4">
        <v>4</v>
      </c>
    </row>
    <row r="71" spans="1:5" x14ac:dyDescent="0.25">
      <c r="A71">
        <v>70</v>
      </c>
      <c r="C71" s="5">
        <v>2</v>
      </c>
      <c r="D71" s="3">
        <v>3</v>
      </c>
      <c r="E71" s="4">
        <v>4</v>
      </c>
    </row>
    <row r="72" spans="1:5" x14ac:dyDescent="0.25">
      <c r="A72">
        <v>71</v>
      </c>
      <c r="C72" s="5">
        <v>2</v>
      </c>
      <c r="D72" s="3">
        <v>3</v>
      </c>
      <c r="E72" s="4">
        <v>4</v>
      </c>
    </row>
    <row r="73" spans="1:5" x14ac:dyDescent="0.25">
      <c r="A73">
        <v>72</v>
      </c>
      <c r="C73" s="5">
        <v>2</v>
      </c>
      <c r="D73" s="3">
        <v>3</v>
      </c>
      <c r="E73" s="4">
        <v>4</v>
      </c>
    </row>
    <row r="74" spans="1:5" x14ac:dyDescent="0.25">
      <c r="A74">
        <v>73</v>
      </c>
      <c r="C74" s="5">
        <v>2</v>
      </c>
      <c r="D74" s="3">
        <v>3</v>
      </c>
    </row>
    <row r="75" spans="1:5" x14ac:dyDescent="0.25">
      <c r="A75">
        <v>74</v>
      </c>
      <c r="C75" s="5">
        <v>2</v>
      </c>
      <c r="D75" s="3">
        <v>3</v>
      </c>
    </row>
    <row r="76" spans="1:5" x14ac:dyDescent="0.25">
      <c r="A76">
        <v>75</v>
      </c>
      <c r="C76" s="5">
        <v>2</v>
      </c>
      <c r="D76" s="3">
        <v>3</v>
      </c>
    </row>
    <row r="77" spans="1:5" x14ac:dyDescent="0.25">
      <c r="A77">
        <v>76</v>
      </c>
      <c r="C77" s="5">
        <v>2</v>
      </c>
      <c r="D77" s="3">
        <v>3</v>
      </c>
    </row>
    <row r="78" spans="1:5" x14ac:dyDescent="0.25">
      <c r="A78">
        <v>77</v>
      </c>
      <c r="B78" s="2">
        <v>1</v>
      </c>
      <c r="C78" s="5">
        <v>2</v>
      </c>
      <c r="D78" s="3">
        <v>3</v>
      </c>
    </row>
    <row r="79" spans="1:5" x14ac:dyDescent="0.25">
      <c r="A79">
        <v>78</v>
      </c>
      <c r="B79" s="2">
        <v>1</v>
      </c>
      <c r="C79" s="5">
        <v>2</v>
      </c>
      <c r="D79" s="3">
        <v>3</v>
      </c>
    </row>
    <row r="80" spans="1:5" x14ac:dyDescent="0.25">
      <c r="A80">
        <v>79</v>
      </c>
      <c r="B80" s="2">
        <v>1</v>
      </c>
      <c r="C80" s="5">
        <v>2</v>
      </c>
      <c r="D80" s="3">
        <v>3</v>
      </c>
    </row>
    <row r="81" spans="1:5" x14ac:dyDescent="0.25">
      <c r="A81">
        <v>80</v>
      </c>
      <c r="B81" s="2">
        <v>1</v>
      </c>
      <c r="C81" s="5">
        <v>2</v>
      </c>
      <c r="D81" s="3">
        <v>3</v>
      </c>
    </row>
    <row r="82" spans="1:5" x14ac:dyDescent="0.25">
      <c r="A82">
        <v>81</v>
      </c>
      <c r="B82" s="2">
        <v>1</v>
      </c>
      <c r="D82" s="3">
        <v>3</v>
      </c>
    </row>
    <row r="83" spans="1:5" x14ac:dyDescent="0.25">
      <c r="A83">
        <v>82</v>
      </c>
      <c r="B83" s="2">
        <v>1</v>
      </c>
      <c r="D83" s="3">
        <v>3</v>
      </c>
    </row>
    <row r="84" spans="1:5" x14ac:dyDescent="0.25">
      <c r="A84">
        <v>83</v>
      </c>
      <c r="B84" s="2">
        <v>1</v>
      </c>
      <c r="D84" s="3">
        <v>3</v>
      </c>
    </row>
    <row r="85" spans="1:5" x14ac:dyDescent="0.25">
      <c r="A85">
        <v>84</v>
      </c>
      <c r="B85" s="2">
        <v>1</v>
      </c>
      <c r="D85" s="3">
        <v>3</v>
      </c>
    </row>
    <row r="86" spans="1:5" x14ac:dyDescent="0.25">
      <c r="A86">
        <v>85</v>
      </c>
      <c r="B86" s="2">
        <v>1</v>
      </c>
      <c r="E86" s="4">
        <v>4</v>
      </c>
    </row>
    <row r="87" spans="1:5" x14ac:dyDescent="0.25">
      <c r="A87">
        <v>86</v>
      </c>
      <c r="B87" s="2">
        <v>1</v>
      </c>
      <c r="E87" s="4">
        <v>4</v>
      </c>
    </row>
    <row r="88" spans="1:5" x14ac:dyDescent="0.25">
      <c r="A88">
        <v>87</v>
      </c>
      <c r="B88" s="2">
        <v>1</v>
      </c>
      <c r="E88" s="4">
        <v>4</v>
      </c>
    </row>
    <row r="89" spans="1:5" x14ac:dyDescent="0.25">
      <c r="A89">
        <v>88</v>
      </c>
      <c r="B89" s="2">
        <v>1</v>
      </c>
      <c r="E89" s="4">
        <v>4</v>
      </c>
    </row>
    <row r="90" spans="1:5" x14ac:dyDescent="0.25">
      <c r="A90">
        <v>89</v>
      </c>
      <c r="B90" s="2">
        <v>1</v>
      </c>
      <c r="E90" s="4">
        <v>4</v>
      </c>
    </row>
    <row r="91" spans="1:5" x14ac:dyDescent="0.25">
      <c r="A91">
        <v>90</v>
      </c>
      <c r="B91" s="2">
        <v>1</v>
      </c>
      <c r="E91" s="4">
        <v>4</v>
      </c>
    </row>
    <row r="92" spans="1:5" x14ac:dyDescent="0.25">
      <c r="A92">
        <v>91</v>
      </c>
      <c r="B92" s="2">
        <v>1</v>
      </c>
      <c r="E92" s="4">
        <v>4</v>
      </c>
    </row>
    <row r="93" spans="1:5" x14ac:dyDescent="0.25">
      <c r="A93">
        <v>92</v>
      </c>
      <c r="B93" s="2">
        <v>1</v>
      </c>
      <c r="E93" s="4">
        <v>4</v>
      </c>
    </row>
    <row r="94" spans="1:5" x14ac:dyDescent="0.25">
      <c r="A94">
        <v>93</v>
      </c>
      <c r="B94" s="2">
        <v>1</v>
      </c>
      <c r="E94" s="4">
        <v>4</v>
      </c>
    </row>
    <row r="95" spans="1:5" x14ac:dyDescent="0.25">
      <c r="A95">
        <v>94</v>
      </c>
      <c r="B95" s="2">
        <v>1</v>
      </c>
      <c r="C95" s="5">
        <v>2</v>
      </c>
      <c r="E95" s="4">
        <v>4</v>
      </c>
    </row>
    <row r="96" spans="1:5" x14ac:dyDescent="0.25">
      <c r="A96">
        <v>95</v>
      </c>
      <c r="B96" s="2">
        <v>1</v>
      </c>
      <c r="C96" s="5">
        <v>2</v>
      </c>
      <c r="E96" s="4">
        <v>4</v>
      </c>
    </row>
    <row r="97" spans="1:5" x14ac:dyDescent="0.25">
      <c r="A97">
        <v>96</v>
      </c>
      <c r="B97" s="2">
        <v>1</v>
      </c>
      <c r="C97" s="5">
        <v>2</v>
      </c>
      <c r="E97" s="4">
        <v>4</v>
      </c>
    </row>
    <row r="98" spans="1:5" x14ac:dyDescent="0.25">
      <c r="A98">
        <v>97</v>
      </c>
      <c r="C98" s="5">
        <v>2</v>
      </c>
      <c r="E98" s="4">
        <v>4</v>
      </c>
    </row>
    <row r="99" spans="1:5" x14ac:dyDescent="0.25">
      <c r="A99">
        <v>98</v>
      </c>
      <c r="C99" s="5">
        <v>2</v>
      </c>
      <c r="E99" s="4">
        <v>4</v>
      </c>
    </row>
    <row r="100" spans="1:5" x14ac:dyDescent="0.25">
      <c r="A100">
        <v>99</v>
      </c>
      <c r="C100" s="5">
        <v>2</v>
      </c>
      <c r="E100" s="4">
        <v>4</v>
      </c>
    </row>
    <row r="101" spans="1:5" x14ac:dyDescent="0.25">
      <c r="A101">
        <v>100</v>
      </c>
      <c r="C101" s="5">
        <v>2</v>
      </c>
      <c r="E101" s="4">
        <v>4</v>
      </c>
    </row>
    <row r="102" spans="1:5" x14ac:dyDescent="0.25">
      <c r="A102">
        <v>101</v>
      </c>
      <c r="C102" s="5">
        <v>2</v>
      </c>
      <c r="E102" s="4">
        <v>4</v>
      </c>
    </row>
    <row r="103" spans="1:5" x14ac:dyDescent="0.25">
      <c r="A103">
        <v>102</v>
      </c>
      <c r="C103" s="5">
        <v>2</v>
      </c>
      <c r="D103" s="3">
        <v>3</v>
      </c>
      <c r="E103" s="4">
        <v>4</v>
      </c>
    </row>
    <row r="104" spans="1:5" x14ac:dyDescent="0.25">
      <c r="A104">
        <v>103</v>
      </c>
      <c r="C104" s="5">
        <v>2</v>
      </c>
      <c r="D104" s="3">
        <v>3</v>
      </c>
      <c r="E104" s="4">
        <v>4</v>
      </c>
    </row>
    <row r="105" spans="1:5" x14ac:dyDescent="0.25">
      <c r="A105">
        <v>104</v>
      </c>
      <c r="C105" s="5">
        <v>2</v>
      </c>
      <c r="D105" s="3">
        <v>3</v>
      </c>
      <c r="E105" s="4">
        <v>4</v>
      </c>
    </row>
    <row r="106" spans="1:5" x14ac:dyDescent="0.25">
      <c r="A106">
        <v>105</v>
      </c>
      <c r="C106" s="5">
        <v>2</v>
      </c>
      <c r="D106" s="3">
        <v>3</v>
      </c>
    </row>
    <row r="107" spans="1:5" x14ac:dyDescent="0.25">
      <c r="A107">
        <v>106</v>
      </c>
      <c r="C107" s="5">
        <v>2</v>
      </c>
      <c r="D107" s="3">
        <v>3</v>
      </c>
    </row>
    <row r="108" spans="1:5" x14ac:dyDescent="0.25">
      <c r="A108">
        <v>107</v>
      </c>
      <c r="C108" s="5">
        <v>2</v>
      </c>
      <c r="D108" s="3">
        <v>3</v>
      </c>
    </row>
    <row r="109" spans="1:5" x14ac:dyDescent="0.25">
      <c r="A109">
        <v>108</v>
      </c>
      <c r="C109" s="5">
        <v>2</v>
      </c>
      <c r="D109" s="3">
        <v>3</v>
      </c>
    </row>
    <row r="110" spans="1:5" x14ac:dyDescent="0.25">
      <c r="A110">
        <v>109</v>
      </c>
      <c r="B110" s="2">
        <v>1</v>
      </c>
      <c r="C110" s="5">
        <v>2</v>
      </c>
      <c r="D110" s="3">
        <v>3</v>
      </c>
    </row>
    <row r="111" spans="1:5" x14ac:dyDescent="0.25">
      <c r="A111">
        <v>110</v>
      </c>
      <c r="B111" s="2">
        <v>1</v>
      </c>
      <c r="C111" s="5">
        <v>2</v>
      </c>
      <c r="D111" s="3">
        <v>3</v>
      </c>
    </row>
    <row r="112" spans="1:5" x14ac:dyDescent="0.25">
      <c r="A112">
        <v>111</v>
      </c>
      <c r="B112" s="2">
        <v>1</v>
      </c>
      <c r="C112" s="5">
        <v>2</v>
      </c>
      <c r="D112" s="3">
        <v>3</v>
      </c>
    </row>
    <row r="113" spans="1:5" x14ac:dyDescent="0.25">
      <c r="A113">
        <v>112</v>
      </c>
      <c r="B113" s="2">
        <v>1</v>
      </c>
      <c r="C113" s="5">
        <v>2</v>
      </c>
      <c r="D113" s="3">
        <v>3</v>
      </c>
    </row>
    <row r="114" spans="1:5" x14ac:dyDescent="0.25">
      <c r="A114">
        <v>113</v>
      </c>
      <c r="B114" s="2">
        <v>1</v>
      </c>
      <c r="C114" s="5">
        <v>2</v>
      </c>
      <c r="D114" s="3">
        <v>3</v>
      </c>
    </row>
    <row r="115" spans="1:5" x14ac:dyDescent="0.25">
      <c r="A115">
        <v>114</v>
      </c>
      <c r="B115" s="2">
        <v>1</v>
      </c>
      <c r="C115" s="5">
        <v>2</v>
      </c>
      <c r="D115" s="3">
        <v>3</v>
      </c>
    </row>
    <row r="116" spans="1:5" x14ac:dyDescent="0.25">
      <c r="A116">
        <v>115</v>
      </c>
      <c r="B116" s="2">
        <v>1</v>
      </c>
      <c r="D116" s="3">
        <v>3</v>
      </c>
    </row>
    <row r="117" spans="1:5" x14ac:dyDescent="0.25">
      <c r="A117">
        <v>116</v>
      </c>
      <c r="B117" s="2">
        <v>1</v>
      </c>
      <c r="D117" s="3">
        <v>3</v>
      </c>
    </row>
    <row r="118" spans="1:5" x14ac:dyDescent="0.25">
      <c r="A118">
        <v>117</v>
      </c>
      <c r="B118" s="2">
        <v>1</v>
      </c>
      <c r="D118" s="3">
        <v>3</v>
      </c>
    </row>
    <row r="119" spans="1:5" x14ac:dyDescent="0.25">
      <c r="A119">
        <v>118</v>
      </c>
      <c r="B119" s="2">
        <v>1</v>
      </c>
      <c r="D119" s="3">
        <v>3</v>
      </c>
    </row>
    <row r="120" spans="1:5" x14ac:dyDescent="0.25">
      <c r="A120">
        <v>119</v>
      </c>
      <c r="B120" s="2">
        <v>1</v>
      </c>
      <c r="D120" s="3">
        <v>3</v>
      </c>
      <c r="E120" s="4">
        <v>4</v>
      </c>
    </row>
    <row r="121" spans="1:5" x14ac:dyDescent="0.25">
      <c r="A121">
        <v>120</v>
      </c>
      <c r="B121" s="2">
        <v>1</v>
      </c>
      <c r="D121" s="3">
        <v>3</v>
      </c>
      <c r="E121" s="4">
        <v>4</v>
      </c>
    </row>
    <row r="122" spans="1:5" x14ac:dyDescent="0.25">
      <c r="A122">
        <v>121</v>
      </c>
      <c r="B122" s="2">
        <v>1</v>
      </c>
      <c r="D122" s="3">
        <v>3</v>
      </c>
      <c r="E122" s="4">
        <v>4</v>
      </c>
    </row>
    <row r="123" spans="1:5" x14ac:dyDescent="0.25">
      <c r="A123">
        <v>122</v>
      </c>
      <c r="B123" s="2">
        <v>1</v>
      </c>
      <c r="D123" s="3">
        <v>3</v>
      </c>
      <c r="E123" s="4">
        <v>4</v>
      </c>
    </row>
    <row r="124" spans="1:5" x14ac:dyDescent="0.25">
      <c r="A124">
        <v>123</v>
      </c>
      <c r="B124" s="2">
        <v>1</v>
      </c>
      <c r="E124" s="4">
        <v>4</v>
      </c>
    </row>
    <row r="125" spans="1:5" x14ac:dyDescent="0.25">
      <c r="A125">
        <v>124</v>
      </c>
      <c r="B125" s="2">
        <v>1</v>
      </c>
      <c r="E125" s="4">
        <v>4</v>
      </c>
    </row>
    <row r="126" spans="1:5" x14ac:dyDescent="0.25">
      <c r="A126">
        <v>125</v>
      </c>
      <c r="B126" s="2">
        <v>1</v>
      </c>
      <c r="E126" s="4">
        <v>4</v>
      </c>
    </row>
    <row r="127" spans="1:5" x14ac:dyDescent="0.25">
      <c r="A127">
        <v>126</v>
      </c>
      <c r="B127" s="2">
        <v>1</v>
      </c>
      <c r="E127" s="4">
        <v>4</v>
      </c>
    </row>
    <row r="128" spans="1:5" x14ac:dyDescent="0.25">
      <c r="A128">
        <v>127</v>
      </c>
      <c r="B128" s="2">
        <v>1</v>
      </c>
      <c r="E128" s="4">
        <v>4</v>
      </c>
    </row>
    <row r="129" spans="1:5" x14ac:dyDescent="0.25">
      <c r="A129">
        <v>128</v>
      </c>
      <c r="B129" s="2">
        <v>1</v>
      </c>
      <c r="C129" s="5">
        <v>2</v>
      </c>
      <c r="E129" s="4">
        <v>4</v>
      </c>
    </row>
    <row r="130" spans="1:5" x14ac:dyDescent="0.25">
      <c r="A130">
        <v>129</v>
      </c>
      <c r="B130" s="2">
        <v>1</v>
      </c>
      <c r="C130" s="5">
        <v>2</v>
      </c>
      <c r="E130" s="4">
        <v>4</v>
      </c>
    </row>
    <row r="131" spans="1:5" x14ac:dyDescent="0.25">
      <c r="A131">
        <v>130</v>
      </c>
      <c r="C131" s="5">
        <v>2</v>
      </c>
      <c r="E131" s="4">
        <v>4</v>
      </c>
    </row>
    <row r="132" spans="1:5" x14ac:dyDescent="0.25">
      <c r="A132">
        <v>131</v>
      </c>
      <c r="C132" s="5">
        <v>2</v>
      </c>
      <c r="E132" s="4">
        <v>4</v>
      </c>
    </row>
    <row r="133" spans="1:5" x14ac:dyDescent="0.25">
      <c r="A133">
        <v>132</v>
      </c>
      <c r="C133" s="5">
        <v>2</v>
      </c>
      <c r="E133" s="4">
        <v>4</v>
      </c>
    </row>
    <row r="134" spans="1:5" x14ac:dyDescent="0.25">
      <c r="A134">
        <v>133</v>
      </c>
      <c r="C134" s="5">
        <v>2</v>
      </c>
      <c r="E134" s="4">
        <v>4</v>
      </c>
    </row>
    <row r="135" spans="1:5" x14ac:dyDescent="0.25">
      <c r="A135">
        <v>134</v>
      </c>
      <c r="C135" s="5">
        <v>2</v>
      </c>
      <c r="E135" s="4">
        <v>4</v>
      </c>
    </row>
    <row r="136" spans="1:5" x14ac:dyDescent="0.25">
      <c r="A136">
        <v>135</v>
      </c>
      <c r="C136" s="5">
        <v>2</v>
      </c>
      <c r="E136" s="4">
        <v>4</v>
      </c>
    </row>
    <row r="137" spans="1:5" x14ac:dyDescent="0.25">
      <c r="A137">
        <v>136</v>
      </c>
      <c r="C137" s="5">
        <v>2</v>
      </c>
      <c r="D137" s="3">
        <v>3</v>
      </c>
      <c r="E137" s="4">
        <v>4</v>
      </c>
    </row>
    <row r="138" spans="1:5" x14ac:dyDescent="0.25">
      <c r="A138">
        <v>137</v>
      </c>
      <c r="C138" s="5">
        <v>2</v>
      </c>
      <c r="D138" s="3">
        <v>3</v>
      </c>
      <c r="E138" s="4">
        <v>4</v>
      </c>
    </row>
    <row r="139" spans="1:5" x14ac:dyDescent="0.25">
      <c r="A139">
        <v>138</v>
      </c>
      <c r="C139" s="5">
        <v>2</v>
      </c>
      <c r="D139" s="3">
        <v>3</v>
      </c>
      <c r="E139" s="4">
        <v>4</v>
      </c>
    </row>
    <row r="140" spans="1:5" x14ac:dyDescent="0.25">
      <c r="A140">
        <v>139</v>
      </c>
      <c r="C140" s="5">
        <v>2</v>
      </c>
      <c r="D140" s="3">
        <v>3</v>
      </c>
    </row>
    <row r="141" spans="1:5" x14ac:dyDescent="0.25">
      <c r="A141">
        <v>140</v>
      </c>
      <c r="C141" s="5">
        <v>2</v>
      </c>
      <c r="D141" s="3">
        <v>3</v>
      </c>
    </row>
    <row r="142" spans="1:5" x14ac:dyDescent="0.25">
      <c r="A142">
        <v>141</v>
      </c>
      <c r="C142" s="5">
        <v>2</v>
      </c>
      <c r="D142" s="3">
        <v>3</v>
      </c>
    </row>
    <row r="143" spans="1:5" x14ac:dyDescent="0.25">
      <c r="A143">
        <v>142</v>
      </c>
      <c r="C143" s="5">
        <v>2</v>
      </c>
      <c r="D143" s="3">
        <v>3</v>
      </c>
    </row>
    <row r="144" spans="1:5" x14ac:dyDescent="0.25">
      <c r="A144">
        <v>143</v>
      </c>
      <c r="C144" s="5">
        <v>2</v>
      </c>
      <c r="D144" s="3">
        <v>3</v>
      </c>
    </row>
    <row r="145" spans="1:5" x14ac:dyDescent="0.25">
      <c r="A145">
        <v>144</v>
      </c>
      <c r="B145" s="2">
        <v>1</v>
      </c>
      <c r="C145" s="5">
        <v>2</v>
      </c>
      <c r="D145" s="3">
        <v>3</v>
      </c>
    </row>
    <row r="146" spans="1:5" x14ac:dyDescent="0.25">
      <c r="A146">
        <v>145</v>
      </c>
      <c r="B146" s="2">
        <v>1</v>
      </c>
      <c r="C146" s="5">
        <v>2</v>
      </c>
      <c r="D146" s="3">
        <v>3</v>
      </c>
    </row>
    <row r="147" spans="1:5" x14ac:dyDescent="0.25">
      <c r="A147">
        <v>146</v>
      </c>
      <c r="B147" s="2">
        <v>1</v>
      </c>
      <c r="C147" s="5">
        <v>2</v>
      </c>
      <c r="D147" s="3">
        <v>3</v>
      </c>
    </row>
    <row r="148" spans="1:5" x14ac:dyDescent="0.25">
      <c r="A148">
        <v>147</v>
      </c>
      <c r="B148" s="2">
        <v>1</v>
      </c>
      <c r="C148" s="5">
        <v>2</v>
      </c>
      <c r="D148" s="3">
        <v>3</v>
      </c>
    </row>
    <row r="149" spans="1:5" x14ac:dyDescent="0.25">
      <c r="A149">
        <v>148</v>
      </c>
      <c r="B149" s="2">
        <v>1</v>
      </c>
      <c r="D149" s="3">
        <v>3</v>
      </c>
    </row>
    <row r="150" spans="1:5" x14ac:dyDescent="0.25">
      <c r="A150">
        <v>149</v>
      </c>
      <c r="B150" s="2">
        <v>1</v>
      </c>
      <c r="D150" s="3">
        <v>3</v>
      </c>
    </row>
    <row r="151" spans="1:5" x14ac:dyDescent="0.25">
      <c r="A151">
        <v>150</v>
      </c>
      <c r="B151" s="2">
        <v>1</v>
      </c>
      <c r="D151" s="3">
        <v>3</v>
      </c>
    </row>
    <row r="152" spans="1:5" x14ac:dyDescent="0.25">
      <c r="A152">
        <v>151</v>
      </c>
      <c r="B152" s="2">
        <v>1</v>
      </c>
      <c r="D152" s="3">
        <v>3</v>
      </c>
    </row>
    <row r="153" spans="1:5" x14ac:dyDescent="0.25">
      <c r="A153">
        <v>152</v>
      </c>
      <c r="B153" s="2">
        <v>1</v>
      </c>
      <c r="D153" s="3">
        <v>3</v>
      </c>
    </row>
    <row r="154" spans="1:5" x14ac:dyDescent="0.25">
      <c r="A154">
        <v>153</v>
      </c>
      <c r="B154" s="2">
        <v>1</v>
      </c>
      <c r="D154" s="3">
        <v>3</v>
      </c>
      <c r="E154" s="4">
        <v>4</v>
      </c>
    </row>
    <row r="155" spans="1:5" x14ac:dyDescent="0.25">
      <c r="A155">
        <v>154</v>
      </c>
      <c r="B155" s="2">
        <v>1</v>
      </c>
      <c r="D155" s="3">
        <v>3</v>
      </c>
      <c r="E155" s="4">
        <v>4</v>
      </c>
    </row>
    <row r="156" spans="1:5" x14ac:dyDescent="0.25">
      <c r="A156">
        <v>155</v>
      </c>
      <c r="B156" s="2">
        <v>1</v>
      </c>
      <c r="D156" s="3">
        <v>3</v>
      </c>
      <c r="E156" s="4">
        <v>4</v>
      </c>
    </row>
    <row r="157" spans="1:5" x14ac:dyDescent="0.25">
      <c r="A157">
        <v>156</v>
      </c>
      <c r="B157" s="2">
        <v>1</v>
      </c>
      <c r="E157" s="4">
        <v>4</v>
      </c>
    </row>
    <row r="158" spans="1:5" x14ac:dyDescent="0.25">
      <c r="A158">
        <v>157</v>
      </c>
      <c r="B158" s="2">
        <v>1</v>
      </c>
      <c r="E158" s="4">
        <v>4</v>
      </c>
    </row>
    <row r="159" spans="1:5" x14ac:dyDescent="0.25">
      <c r="A159">
        <v>158</v>
      </c>
      <c r="B159" s="2">
        <v>1</v>
      </c>
      <c r="E159" s="4">
        <v>4</v>
      </c>
    </row>
    <row r="160" spans="1:5" x14ac:dyDescent="0.25">
      <c r="A160">
        <v>159</v>
      </c>
      <c r="B160" s="2">
        <v>1</v>
      </c>
      <c r="E160" s="4">
        <v>4</v>
      </c>
    </row>
    <row r="161" spans="1:5" x14ac:dyDescent="0.25">
      <c r="A161">
        <v>160</v>
      </c>
      <c r="B161" s="2">
        <v>1</v>
      </c>
      <c r="E161" s="4">
        <v>4</v>
      </c>
    </row>
    <row r="162" spans="1:5" x14ac:dyDescent="0.25">
      <c r="A162">
        <v>161</v>
      </c>
      <c r="B162" s="2">
        <v>1</v>
      </c>
      <c r="E162" s="4">
        <v>4</v>
      </c>
    </row>
    <row r="163" spans="1:5" x14ac:dyDescent="0.25">
      <c r="A163">
        <v>162</v>
      </c>
      <c r="B163" s="2">
        <v>1</v>
      </c>
      <c r="C163" s="5">
        <v>2</v>
      </c>
      <c r="E163" s="4">
        <v>4</v>
      </c>
    </row>
    <row r="164" spans="1:5" x14ac:dyDescent="0.25">
      <c r="A164">
        <v>163</v>
      </c>
      <c r="B164" s="2">
        <v>1</v>
      </c>
      <c r="C164" s="5">
        <v>2</v>
      </c>
      <c r="E164" s="4">
        <v>4</v>
      </c>
    </row>
    <row r="165" spans="1:5" x14ac:dyDescent="0.25">
      <c r="A165">
        <v>164</v>
      </c>
      <c r="B165" s="2">
        <v>1</v>
      </c>
      <c r="C165" s="5">
        <v>2</v>
      </c>
      <c r="E165" s="4">
        <v>4</v>
      </c>
    </row>
    <row r="166" spans="1:5" x14ac:dyDescent="0.25">
      <c r="A166">
        <v>165</v>
      </c>
      <c r="C166" s="5">
        <v>2</v>
      </c>
      <c r="E166" s="4">
        <v>4</v>
      </c>
    </row>
    <row r="167" spans="1:5" x14ac:dyDescent="0.25">
      <c r="A167">
        <v>166</v>
      </c>
      <c r="C167" s="5">
        <v>2</v>
      </c>
      <c r="E167" s="4">
        <v>4</v>
      </c>
    </row>
    <row r="168" spans="1:5" x14ac:dyDescent="0.25">
      <c r="A168">
        <v>167</v>
      </c>
      <c r="C168" s="5">
        <v>2</v>
      </c>
      <c r="E168" s="4">
        <v>4</v>
      </c>
    </row>
    <row r="169" spans="1:5" x14ac:dyDescent="0.25">
      <c r="A169">
        <v>168</v>
      </c>
      <c r="C169" s="5">
        <v>2</v>
      </c>
      <c r="E169" s="4">
        <v>4</v>
      </c>
    </row>
    <row r="170" spans="1:5" x14ac:dyDescent="0.25">
      <c r="A170">
        <v>169</v>
      </c>
      <c r="C170" s="5">
        <v>2</v>
      </c>
      <c r="D170" s="3">
        <v>3</v>
      </c>
      <c r="E170" s="4">
        <v>4</v>
      </c>
    </row>
    <row r="171" spans="1:5" x14ac:dyDescent="0.25">
      <c r="A171">
        <v>170</v>
      </c>
      <c r="C171" s="5">
        <v>2</v>
      </c>
      <c r="D171" s="3">
        <v>3</v>
      </c>
      <c r="E171" s="4">
        <v>4</v>
      </c>
    </row>
    <row r="172" spans="1:5" x14ac:dyDescent="0.25">
      <c r="A172">
        <v>171</v>
      </c>
      <c r="C172" s="5">
        <v>2</v>
      </c>
      <c r="D172" s="3">
        <v>3</v>
      </c>
      <c r="E172" s="4">
        <v>4</v>
      </c>
    </row>
    <row r="173" spans="1:5" x14ac:dyDescent="0.25">
      <c r="A173">
        <v>172</v>
      </c>
      <c r="C173" s="5">
        <v>2</v>
      </c>
      <c r="D173" s="3">
        <v>3</v>
      </c>
      <c r="E173" s="4">
        <v>4</v>
      </c>
    </row>
    <row r="174" spans="1:5" x14ac:dyDescent="0.25">
      <c r="A174">
        <v>173</v>
      </c>
      <c r="C174" s="5">
        <v>2</v>
      </c>
      <c r="D174" s="3">
        <v>3</v>
      </c>
      <c r="E174" s="4">
        <v>4</v>
      </c>
    </row>
    <row r="175" spans="1:5" x14ac:dyDescent="0.25">
      <c r="A175">
        <v>174</v>
      </c>
      <c r="C175" s="5">
        <v>2</v>
      </c>
      <c r="D175" s="3">
        <v>3</v>
      </c>
    </row>
    <row r="176" spans="1:5" x14ac:dyDescent="0.25">
      <c r="A176">
        <v>175</v>
      </c>
      <c r="C176" s="5">
        <v>2</v>
      </c>
      <c r="D176" s="3">
        <v>3</v>
      </c>
    </row>
    <row r="177" spans="1:5" x14ac:dyDescent="0.25">
      <c r="A177">
        <v>176</v>
      </c>
      <c r="C177" s="5">
        <v>2</v>
      </c>
      <c r="D177" s="3">
        <v>3</v>
      </c>
    </row>
    <row r="178" spans="1:5" x14ac:dyDescent="0.25">
      <c r="A178">
        <v>177</v>
      </c>
      <c r="C178" s="5">
        <v>2</v>
      </c>
      <c r="D178" s="3">
        <v>3</v>
      </c>
    </row>
    <row r="179" spans="1:5" x14ac:dyDescent="0.25">
      <c r="A179">
        <v>178</v>
      </c>
      <c r="C179" s="5">
        <v>2</v>
      </c>
      <c r="D179" s="3">
        <v>3</v>
      </c>
    </row>
    <row r="180" spans="1:5" x14ac:dyDescent="0.25">
      <c r="A180">
        <v>179</v>
      </c>
      <c r="C180" s="5">
        <v>2</v>
      </c>
      <c r="D180" s="3">
        <v>3</v>
      </c>
    </row>
    <row r="181" spans="1:5" x14ac:dyDescent="0.25">
      <c r="A181">
        <v>180</v>
      </c>
      <c r="B181" s="2">
        <v>1</v>
      </c>
      <c r="C181" s="5">
        <v>2</v>
      </c>
      <c r="D181" s="3">
        <v>3</v>
      </c>
    </row>
    <row r="182" spans="1:5" x14ac:dyDescent="0.25">
      <c r="A182">
        <v>181</v>
      </c>
      <c r="B182" s="2">
        <v>1</v>
      </c>
      <c r="C182" s="5">
        <v>2</v>
      </c>
      <c r="D182" s="3">
        <v>3</v>
      </c>
    </row>
    <row r="183" spans="1:5" x14ac:dyDescent="0.25">
      <c r="A183">
        <v>182</v>
      </c>
      <c r="B183" s="2">
        <v>1</v>
      </c>
      <c r="C183" s="5">
        <v>2</v>
      </c>
      <c r="D183" s="3">
        <v>3</v>
      </c>
    </row>
    <row r="184" spans="1:5" x14ac:dyDescent="0.25">
      <c r="A184">
        <v>183</v>
      </c>
      <c r="B184" s="2">
        <v>1</v>
      </c>
      <c r="C184" s="5">
        <v>2</v>
      </c>
      <c r="D184" s="3">
        <v>3</v>
      </c>
    </row>
    <row r="185" spans="1:5" x14ac:dyDescent="0.25">
      <c r="A185">
        <v>184</v>
      </c>
      <c r="B185" s="2">
        <v>1</v>
      </c>
      <c r="C185" s="5">
        <v>2</v>
      </c>
      <c r="D185" s="3">
        <v>3</v>
      </c>
    </row>
    <row r="186" spans="1:5" x14ac:dyDescent="0.25">
      <c r="A186">
        <v>185</v>
      </c>
      <c r="B186" s="2">
        <v>1</v>
      </c>
      <c r="D186" s="3">
        <v>3</v>
      </c>
    </row>
    <row r="187" spans="1:5" x14ac:dyDescent="0.25">
      <c r="A187">
        <v>186</v>
      </c>
      <c r="B187" s="2">
        <v>1</v>
      </c>
      <c r="D187" s="3">
        <v>3</v>
      </c>
    </row>
    <row r="188" spans="1:5" x14ac:dyDescent="0.25">
      <c r="A188">
        <v>187</v>
      </c>
      <c r="B188" s="2">
        <v>1</v>
      </c>
      <c r="D188" s="3">
        <v>3</v>
      </c>
    </row>
    <row r="189" spans="1:5" x14ac:dyDescent="0.25">
      <c r="A189">
        <v>188</v>
      </c>
      <c r="B189" s="2">
        <v>1</v>
      </c>
      <c r="D189" s="3">
        <v>3</v>
      </c>
      <c r="E189" s="4">
        <v>4</v>
      </c>
    </row>
    <row r="190" spans="1:5" x14ac:dyDescent="0.25">
      <c r="A190">
        <v>189</v>
      </c>
      <c r="B190" s="2">
        <v>1</v>
      </c>
      <c r="D190" s="3">
        <v>3</v>
      </c>
      <c r="E190" s="4">
        <v>4</v>
      </c>
    </row>
    <row r="191" spans="1:5" x14ac:dyDescent="0.25">
      <c r="A191">
        <v>190</v>
      </c>
      <c r="B191" s="2">
        <v>1</v>
      </c>
      <c r="D191" s="3">
        <v>3</v>
      </c>
      <c r="E191" s="4">
        <v>4</v>
      </c>
    </row>
    <row r="192" spans="1:5" x14ac:dyDescent="0.25">
      <c r="A192">
        <v>191</v>
      </c>
      <c r="B192" s="2">
        <v>1</v>
      </c>
      <c r="D192" s="3">
        <v>3</v>
      </c>
      <c r="E192" s="4">
        <v>4</v>
      </c>
    </row>
    <row r="193" spans="1:5" x14ac:dyDescent="0.25">
      <c r="A193">
        <v>192</v>
      </c>
      <c r="B193" s="2">
        <v>1</v>
      </c>
      <c r="D193" s="3">
        <v>3</v>
      </c>
      <c r="E193" s="4">
        <v>4</v>
      </c>
    </row>
    <row r="194" spans="1:5" x14ac:dyDescent="0.25">
      <c r="A194">
        <v>193</v>
      </c>
      <c r="B194" s="2">
        <v>1</v>
      </c>
      <c r="D194" s="3">
        <v>3</v>
      </c>
      <c r="E194" s="4">
        <v>4</v>
      </c>
    </row>
    <row r="195" spans="1:5" x14ac:dyDescent="0.25">
      <c r="A195">
        <v>194</v>
      </c>
      <c r="B195" s="2">
        <v>1</v>
      </c>
      <c r="E195" s="4">
        <v>4</v>
      </c>
    </row>
    <row r="196" spans="1:5" x14ac:dyDescent="0.25">
      <c r="A196">
        <v>195</v>
      </c>
      <c r="B196" s="2">
        <v>1</v>
      </c>
      <c r="E196" s="4">
        <v>4</v>
      </c>
    </row>
    <row r="197" spans="1:5" x14ac:dyDescent="0.25">
      <c r="A197">
        <v>196</v>
      </c>
      <c r="B197" s="2">
        <v>1</v>
      </c>
      <c r="E197" s="4">
        <v>4</v>
      </c>
    </row>
    <row r="198" spans="1:5" x14ac:dyDescent="0.25">
      <c r="A198">
        <v>197</v>
      </c>
      <c r="B198" s="2">
        <v>1</v>
      </c>
      <c r="C198" s="5">
        <v>2</v>
      </c>
      <c r="E198" s="4">
        <v>4</v>
      </c>
    </row>
    <row r="199" spans="1:5" x14ac:dyDescent="0.25">
      <c r="A199">
        <v>198</v>
      </c>
      <c r="B199" s="2">
        <v>1</v>
      </c>
      <c r="C199" s="5">
        <v>2</v>
      </c>
      <c r="E199" s="4">
        <v>4</v>
      </c>
    </row>
    <row r="200" spans="1:5" x14ac:dyDescent="0.25">
      <c r="A200">
        <v>199</v>
      </c>
      <c r="B200" s="2">
        <v>1</v>
      </c>
      <c r="C200" s="5">
        <v>2</v>
      </c>
      <c r="E200" s="4">
        <v>4</v>
      </c>
    </row>
    <row r="201" spans="1:5" x14ac:dyDescent="0.25">
      <c r="A201">
        <v>200</v>
      </c>
      <c r="B201" s="2">
        <v>1</v>
      </c>
      <c r="C201" s="5">
        <v>2</v>
      </c>
      <c r="E201" s="4">
        <v>4</v>
      </c>
    </row>
    <row r="202" spans="1:5" x14ac:dyDescent="0.25">
      <c r="A202">
        <v>201</v>
      </c>
      <c r="B202" s="2">
        <v>1</v>
      </c>
      <c r="C202" s="5">
        <v>2</v>
      </c>
      <c r="E202" s="4">
        <v>4</v>
      </c>
    </row>
    <row r="203" spans="1:5" x14ac:dyDescent="0.25">
      <c r="A203">
        <v>202</v>
      </c>
      <c r="B203" s="2">
        <v>1</v>
      </c>
      <c r="C203" s="5">
        <v>2</v>
      </c>
      <c r="E203" s="4">
        <v>4</v>
      </c>
    </row>
    <row r="204" spans="1:5" x14ac:dyDescent="0.25">
      <c r="A204">
        <v>203</v>
      </c>
      <c r="C204" s="5">
        <v>2</v>
      </c>
      <c r="E204" s="4">
        <v>4</v>
      </c>
    </row>
    <row r="205" spans="1:5" x14ac:dyDescent="0.25">
      <c r="A205">
        <v>204</v>
      </c>
      <c r="C205" s="5">
        <v>2</v>
      </c>
      <c r="E205" s="4">
        <v>4</v>
      </c>
    </row>
    <row r="206" spans="1:5" x14ac:dyDescent="0.25">
      <c r="A206">
        <v>205</v>
      </c>
      <c r="C206" s="5">
        <v>2</v>
      </c>
      <c r="E206" s="4">
        <v>4</v>
      </c>
    </row>
    <row r="207" spans="1:5" x14ac:dyDescent="0.25">
      <c r="A207">
        <v>206</v>
      </c>
      <c r="C207" s="5">
        <v>2</v>
      </c>
      <c r="D207" s="3">
        <v>3</v>
      </c>
      <c r="E207" s="4">
        <v>4</v>
      </c>
    </row>
    <row r="208" spans="1:5" x14ac:dyDescent="0.25">
      <c r="A208">
        <v>207</v>
      </c>
      <c r="C208" s="5">
        <v>2</v>
      </c>
      <c r="D208" s="3">
        <v>3</v>
      </c>
      <c r="E208" s="4">
        <v>4</v>
      </c>
    </row>
    <row r="209" spans="1:5" x14ac:dyDescent="0.25">
      <c r="A209">
        <v>208</v>
      </c>
      <c r="C209" s="5">
        <v>2</v>
      </c>
      <c r="D209" s="3">
        <v>3</v>
      </c>
      <c r="E209" s="4">
        <v>4</v>
      </c>
    </row>
    <row r="210" spans="1:5" x14ac:dyDescent="0.25">
      <c r="A210">
        <v>209</v>
      </c>
      <c r="C210" s="5">
        <v>2</v>
      </c>
      <c r="D210" s="3">
        <v>3</v>
      </c>
      <c r="E210" s="4">
        <v>4</v>
      </c>
    </row>
    <row r="211" spans="1:5" x14ac:dyDescent="0.25">
      <c r="A211">
        <v>210</v>
      </c>
      <c r="C211" s="5">
        <v>2</v>
      </c>
      <c r="D211" s="3">
        <v>3</v>
      </c>
      <c r="E211" s="4">
        <v>4</v>
      </c>
    </row>
    <row r="212" spans="1:5" x14ac:dyDescent="0.25">
      <c r="A212">
        <v>211</v>
      </c>
      <c r="C212" s="5">
        <v>2</v>
      </c>
      <c r="D212" s="3">
        <v>3</v>
      </c>
      <c r="E212" s="4">
        <v>4</v>
      </c>
    </row>
    <row r="213" spans="1:5" x14ac:dyDescent="0.25">
      <c r="A213">
        <v>212</v>
      </c>
      <c r="C213" s="5">
        <v>2</v>
      </c>
      <c r="D213" s="3">
        <v>3</v>
      </c>
      <c r="E213" s="4">
        <v>4</v>
      </c>
    </row>
    <row r="214" spans="1:5" x14ac:dyDescent="0.25">
      <c r="A214">
        <v>213</v>
      </c>
      <c r="C214" s="5">
        <v>2</v>
      </c>
      <c r="D214" s="3">
        <v>3</v>
      </c>
      <c r="E214" s="4">
        <v>4</v>
      </c>
    </row>
    <row r="215" spans="1:5" x14ac:dyDescent="0.25">
      <c r="A215">
        <v>214</v>
      </c>
      <c r="C215" s="5">
        <v>2</v>
      </c>
      <c r="D215" s="3">
        <v>3</v>
      </c>
    </row>
    <row r="216" spans="1:5" x14ac:dyDescent="0.25">
      <c r="A216">
        <v>215</v>
      </c>
      <c r="B216" s="2">
        <v>1</v>
      </c>
      <c r="C216" s="5">
        <v>2</v>
      </c>
      <c r="D216" s="3">
        <v>3</v>
      </c>
    </row>
    <row r="217" spans="1:5" x14ac:dyDescent="0.25">
      <c r="A217">
        <v>216</v>
      </c>
      <c r="B217" s="2">
        <v>1</v>
      </c>
      <c r="C217" s="5">
        <v>2</v>
      </c>
      <c r="D217" s="3">
        <v>3</v>
      </c>
    </row>
    <row r="218" spans="1:5" x14ac:dyDescent="0.25">
      <c r="A218">
        <v>217</v>
      </c>
      <c r="B218" s="2">
        <v>1</v>
      </c>
      <c r="C218" s="5">
        <v>2</v>
      </c>
      <c r="D218" s="3">
        <v>3</v>
      </c>
    </row>
    <row r="219" spans="1:5" x14ac:dyDescent="0.25">
      <c r="A219">
        <v>218</v>
      </c>
      <c r="B219" s="2">
        <v>1</v>
      </c>
      <c r="C219" s="5">
        <v>2</v>
      </c>
      <c r="D219" s="3">
        <v>3</v>
      </c>
    </row>
    <row r="220" spans="1:5" x14ac:dyDescent="0.25">
      <c r="A220">
        <v>219</v>
      </c>
      <c r="B220" s="2">
        <v>1</v>
      </c>
      <c r="C220" s="5">
        <v>2</v>
      </c>
      <c r="D220" s="3">
        <v>3</v>
      </c>
    </row>
    <row r="221" spans="1:5" x14ac:dyDescent="0.25">
      <c r="A221">
        <v>220</v>
      </c>
      <c r="B221" s="2">
        <v>1</v>
      </c>
      <c r="D221" s="3">
        <v>3</v>
      </c>
    </row>
    <row r="222" spans="1:5" x14ac:dyDescent="0.25">
      <c r="A222">
        <v>221</v>
      </c>
      <c r="B222" s="2">
        <v>1</v>
      </c>
      <c r="D222" s="3">
        <v>3</v>
      </c>
    </row>
    <row r="223" spans="1:5" x14ac:dyDescent="0.25">
      <c r="A223">
        <v>222</v>
      </c>
      <c r="B223" s="2">
        <v>1</v>
      </c>
      <c r="D223" s="3">
        <v>3</v>
      </c>
    </row>
    <row r="224" spans="1:5" x14ac:dyDescent="0.25">
      <c r="A224">
        <v>223</v>
      </c>
      <c r="B224" s="2">
        <v>1</v>
      </c>
      <c r="D224" s="3">
        <v>3</v>
      </c>
    </row>
    <row r="225" spans="1:5" x14ac:dyDescent="0.25">
      <c r="A225">
        <v>224</v>
      </c>
      <c r="B225" s="2">
        <v>1</v>
      </c>
      <c r="D225" s="3">
        <v>3</v>
      </c>
    </row>
    <row r="226" spans="1:5" x14ac:dyDescent="0.25">
      <c r="A226">
        <v>225</v>
      </c>
      <c r="B226" s="2">
        <v>1</v>
      </c>
      <c r="D226" s="3">
        <v>3</v>
      </c>
    </row>
    <row r="227" spans="1:5" x14ac:dyDescent="0.25">
      <c r="A227">
        <v>226</v>
      </c>
      <c r="B227" s="2">
        <v>1</v>
      </c>
      <c r="D227" s="3">
        <v>3</v>
      </c>
      <c r="E227" s="4">
        <v>4</v>
      </c>
    </row>
    <row r="228" spans="1:5" x14ac:dyDescent="0.25">
      <c r="A228">
        <v>227</v>
      </c>
      <c r="B228" s="2">
        <v>1</v>
      </c>
      <c r="D228" s="3">
        <v>3</v>
      </c>
      <c r="E228" s="4">
        <v>4</v>
      </c>
    </row>
    <row r="229" spans="1:5" x14ac:dyDescent="0.25">
      <c r="A229">
        <v>228</v>
      </c>
      <c r="B229" s="2">
        <v>1</v>
      </c>
      <c r="D229" s="3">
        <v>3</v>
      </c>
      <c r="E229" s="4">
        <v>4</v>
      </c>
    </row>
    <row r="230" spans="1:5" x14ac:dyDescent="0.25">
      <c r="A230">
        <v>229</v>
      </c>
      <c r="B230" s="2">
        <v>1</v>
      </c>
      <c r="D230" s="3">
        <v>3</v>
      </c>
      <c r="E230" s="4">
        <v>4</v>
      </c>
    </row>
    <row r="231" spans="1:5" x14ac:dyDescent="0.25">
      <c r="A231">
        <v>230</v>
      </c>
      <c r="B231" s="2">
        <v>1</v>
      </c>
      <c r="D231" s="3">
        <v>3</v>
      </c>
      <c r="E231" s="4">
        <v>4</v>
      </c>
    </row>
    <row r="232" spans="1:5" x14ac:dyDescent="0.25">
      <c r="A232">
        <v>231</v>
      </c>
      <c r="B232" s="2">
        <v>1</v>
      </c>
      <c r="E232" s="4">
        <v>4</v>
      </c>
    </row>
    <row r="233" spans="1:5" x14ac:dyDescent="0.25">
      <c r="A233">
        <v>232</v>
      </c>
      <c r="B233" s="2">
        <v>1</v>
      </c>
      <c r="E233" s="4">
        <v>4</v>
      </c>
    </row>
    <row r="234" spans="1:5" x14ac:dyDescent="0.25">
      <c r="A234">
        <v>233</v>
      </c>
      <c r="B234" s="2">
        <v>1</v>
      </c>
      <c r="C234" s="5">
        <v>2</v>
      </c>
      <c r="E234" s="4">
        <v>4</v>
      </c>
    </row>
    <row r="235" spans="1:5" x14ac:dyDescent="0.25">
      <c r="A235">
        <v>234</v>
      </c>
      <c r="B235" s="2">
        <v>1</v>
      </c>
      <c r="C235" s="5">
        <v>2</v>
      </c>
      <c r="E235" s="4">
        <v>4</v>
      </c>
    </row>
    <row r="236" spans="1:5" x14ac:dyDescent="0.25">
      <c r="A236">
        <v>235</v>
      </c>
      <c r="B236" s="2">
        <v>1</v>
      </c>
      <c r="C236" s="5">
        <v>2</v>
      </c>
      <c r="E236" s="4">
        <v>4</v>
      </c>
    </row>
    <row r="237" spans="1:5" x14ac:dyDescent="0.25">
      <c r="A237">
        <v>236</v>
      </c>
      <c r="B237" s="2">
        <v>1</v>
      </c>
      <c r="C237" s="5">
        <v>2</v>
      </c>
      <c r="E237" s="4">
        <v>4</v>
      </c>
    </row>
    <row r="238" spans="1:5" x14ac:dyDescent="0.25">
      <c r="A238">
        <v>237</v>
      </c>
      <c r="B238" s="2">
        <v>1</v>
      </c>
      <c r="C238" s="5">
        <v>2</v>
      </c>
      <c r="E238" s="4">
        <v>4</v>
      </c>
    </row>
    <row r="239" spans="1:5" x14ac:dyDescent="0.25">
      <c r="A239">
        <v>238</v>
      </c>
      <c r="C239" s="5">
        <v>2</v>
      </c>
      <c r="E239" s="4">
        <v>4</v>
      </c>
    </row>
    <row r="240" spans="1:5" x14ac:dyDescent="0.25">
      <c r="A240">
        <v>239</v>
      </c>
      <c r="C240" s="5">
        <v>2</v>
      </c>
      <c r="E240" s="4">
        <v>4</v>
      </c>
    </row>
    <row r="241" spans="1:5" x14ac:dyDescent="0.25">
      <c r="A241">
        <v>240</v>
      </c>
      <c r="C241" s="5">
        <v>2</v>
      </c>
      <c r="E241" s="4">
        <v>4</v>
      </c>
    </row>
    <row r="242" spans="1:5" x14ac:dyDescent="0.25">
      <c r="A242">
        <v>241</v>
      </c>
      <c r="C242" s="5">
        <v>2</v>
      </c>
      <c r="E242" s="4">
        <v>4</v>
      </c>
    </row>
    <row r="243" spans="1:5" x14ac:dyDescent="0.25">
      <c r="A243">
        <v>242</v>
      </c>
      <c r="C243" s="5">
        <v>2</v>
      </c>
      <c r="E243" s="4">
        <v>4</v>
      </c>
    </row>
    <row r="244" spans="1:5" x14ac:dyDescent="0.25">
      <c r="A244">
        <v>243</v>
      </c>
      <c r="C244" s="5">
        <v>2</v>
      </c>
      <c r="E244" s="4">
        <v>4</v>
      </c>
    </row>
    <row r="245" spans="1:5" x14ac:dyDescent="0.25">
      <c r="A245">
        <v>244</v>
      </c>
      <c r="C245" s="5">
        <v>2</v>
      </c>
      <c r="D245" s="3">
        <v>3</v>
      </c>
      <c r="E245" s="4">
        <v>4</v>
      </c>
    </row>
    <row r="246" spans="1:5" x14ac:dyDescent="0.25">
      <c r="A246">
        <v>245</v>
      </c>
      <c r="C246" s="5">
        <v>2</v>
      </c>
      <c r="D246" s="3">
        <v>3</v>
      </c>
      <c r="E246" s="4">
        <v>4</v>
      </c>
    </row>
    <row r="247" spans="1:5" x14ac:dyDescent="0.25">
      <c r="A247">
        <v>246</v>
      </c>
      <c r="C247" s="5">
        <v>2</v>
      </c>
      <c r="D247" s="3">
        <v>3</v>
      </c>
      <c r="E247" s="4">
        <v>4</v>
      </c>
    </row>
    <row r="248" spans="1:5" x14ac:dyDescent="0.25">
      <c r="A248">
        <v>247</v>
      </c>
      <c r="C248" s="5">
        <v>2</v>
      </c>
      <c r="D248" s="3">
        <v>3</v>
      </c>
      <c r="E248" s="4">
        <v>4</v>
      </c>
    </row>
    <row r="249" spans="1:5" x14ac:dyDescent="0.25">
      <c r="A249">
        <v>248</v>
      </c>
      <c r="C249" s="5">
        <v>2</v>
      </c>
      <c r="D249" s="3">
        <v>3</v>
      </c>
      <c r="E249" s="4">
        <v>4</v>
      </c>
    </row>
    <row r="250" spans="1:5" x14ac:dyDescent="0.25">
      <c r="A250">
        <v>249</v>
      </c>
      <c r="C250" s="5">
        <v>2</v>
      </c>
      <c r="D250" s="3">
        <v>3</v>
      </c>
    </row>
    <row r="251" spans="1:5" x14ac:dyDescent="0.25">
      <c r="A251">
        <v>250</v>
      </c>
      <c r="C251" s="5">
        <v>2</v>
      </c>
      <c r="D251" s="3">
        <v>3</v>
      </c>
    </row>
    <row r="252" spans="1:5" x14ac:dyDescent="0.25">
      <c r="A252">
        <v>251</v>
      </c>
      <c r="C252" s="5">
        <v>2</v>
      </c>
      <c r="D252" s="3">
        <v>3</v>
      </c>
    </row>
    <row r="253" spans="1:5" x14ac:dyDescent="0.25">
      <c r="A253">
        <v>252</v>
      </c>
      <c r="C253" s="5">
        <v>2</v>
      </c>
      <c r="D253" s="3">
        <v>3</v>
      </c>
    </row>
    <row r="254" spans="1:5" x14ac:dyDescent="0.25">
      <c r="A254">
        <v>253</v>
      </c>
      <c r="B254" s="2">
        <v>1</v>
      </c>
      <c r="C254" s="5">
        <v>2</v>
      </c>
      <c r="D254" s="3">
        <v>3</v>
      </c>
    </row>
    <row r="255" spans="1:5" x14ac:dyDescent="0.25">
      <c r="A255">
        <v>254</v>
      </c>
      <c r="B255" s="2">
        <v>1</v>
      </c>
      <c r="C255" s="5">
        <v>2</v>
      </c>
      <c r="D255" s="3">
        <v>3</v>
      </c>
    </row>
    <row r="256" spans="1:5" x14ac:dyDescent="0.25">
      <c r="A256">
        <v>255</v>
      </c>
      <c r="B256" s="2">
        <v>1</v>
      </c>
      <c r="C256" s="5">
        <v>2</v>
      </c>
      <c r="D256" s="3">
        <v>3</v>
      </c>
    </row>
    <row r="257" spans="1:5" x14ac:dyDescent="0.25">
      <c r="A257">
        <v>256</v>
      </c>
      <c r="B257" s="2">
        <v>1</v>
      </c>
      <c r="D257" s="3">
        <v>3</v>
      </c>
    </row>
    <row r="258" spans="1:5" x14ac:dyDescent="0.25">
      <c r="A258">
        <v>257</v>
      </c>
      <c r="B258" s="2">
        <v>1</v>
      </c>
      <c r="D258" s="3">
        <v>3</v>
      </c>
    </row>
    <row r="259" spans="1:5" x14ac:dyDescent="0.25">
      <c r="A259">
        <v>258</v>
      </c>
      <c r="B259" s="2">
        <v>1</v>
      </c>
      <c r="D259" s="3">
        <v>3</v>
      </c>
    </row>
    <row r="260" spans="1:5" x14ac:dyDescent="0.25">
      <c r="A260">
        <v>259</v>
      </c>
      <c r="B260" s="2">
        <v>1</v>
      </c>
      <c r="D260" s="3">
        <v>3</v>
      </c>
    </row>
    <row r="261" spans="1:5" x14ac:dyDescent="0.25">
      <c r="A261">
        <v>260</v>
      </c>
      <c r="B261" s="2">
        <v>1</v>
      </c>
      <c r="D261" s="3">
        <v>3</v>
      </c>
    </row>
    <row r="262" spans="1:5" x14ac:dyDescent="0.25">
      <c r="A262">
        <v>261</v>
      </c>
      <c r="B262" s="2">
        <v>1</v>
      </c>
      <c r="D262" s="3">
        <v>3</v>
      </c>
    </row>
    <row r="263" spans="1:5" x14ac:dyDescent="0.25">
      <c r="A263">
        <v>262</v>
      </c>
      <c r="B263" s="2">
        <v>1</v>
      </c>
      <c r="D263" s="3">
        <v>3</v>
      </c>
    </row>
    <row r="264" spans="1:5" x14ac:dyDescent="0.25">
      <c r="A264">
        <v>263</v>
      </c>
      <c r="B264" s="2">
        <v>1</v>
      </c>
      <c r="D264" s="3">
        <v>3</v>
      </c>
      <c r="E264" s="4">
        <v>4</v>
      </c>
    </row>
    <row r="265" spans="1:5" x14ac:dyDescent="0.25">
      <c r="A265">
        <v>264</v>
      </c>
      <c r="B265" s="2">
        <v>1</v>
      </c>
      <c r="D265" s="3">
        <v>3</v>
      </c>
      <c r="E265" s="4">
        <v>4</v>
      </c>
    </row>
    <row r="266" spans="1:5" x14ac:dyDescent="0.25">
      <c r="A266">
        <v>265</v>
      </c>
      <c r="B266" s="2">
        <v>1</v>
      </c>
      <c r="D266" s="3">
        <v>3</v>
      </c>
      <c r="E266" s="4">
        <v>4</v>
      </c>
    </row>
    <row r="267" spans="1:5" x14ac:dyDescent="0.25">
      <c r="A267">
        <v>266</v>
      </c>
      <c r="B267" s="2">
        <v>1</v>
      </c>
      <c r="D267" s="3">
        <v>3</v>
      </c>
      <c r="E267" s="4">
        <v>4</v>
      </c>
    </row>
    <row r="268" spans="1:5" x14ac:dyDescent="0.25">
      <c r="A268">
        <v>267</v>
      </c>
      <c r="B268" s="2">
        <v>1</v>
      </c>
      <c r="D268" s="3">
        <v>3</v>
      </c>
      <c r="E268" s="4">
        <v>4</v>
      </c>
    </row>
    <row r="269" spans="1:5" x14ac:dyDescent="0.25">
      <c r="A269">
        <v>268</v>
      </c>
      <c r="B269" s="2">
        <v>1</v>
      </c>
      <c r="E269" s="4">
        <v>4</v>
      </c>
    </row>
    <row r="270" spans="1:5" x14ac:dyDescent="0.25">
      <c r="A270">
        <v>269</v>
      </c>
      <c r="B270" s="2">
        <v>1</v>
      </c>
      <c r="E270" s="4">
        <v>4</v>
      </c>
    </row>
    <row r="271" spans="1:5" x14ac:dyDescent="0.25">
      <c r="A271">
        <v>270</v>
      </c>
      <c r="B271" s="2">
        <v>1</v>
      </c>
      <c r="C271" s="5">
        <v>2</v>
      </c>
      <c r="E271" s="4">
        <v>4</v>
      </c>
    </row>
    <row r="272" spans="1:5" x14ac:dyDescent="0.25">
      <c r="A272">
        <v>271</v>
      </c>
      <c r="B272" s="2">
        <v>1</v>
      </c>
      <c r="C272" s="5">
        <v>2</v>
      </c>
      <c r="E272" s="4">
        <v>4</v>
      </c>
    </row>
    <row r="273" spans="1:5" x14ac:dyDescent="0.25">
      <c r="A273">
        <v>272</v>
      </c>
      <c r="B273" s="2">
        <v>1</v>
      </c>
      <c r="C273" s="5">
        <v>2</v>
      </c>
      <c r="E273" s="4">
        <v>4</v>
      </c>
    </row>
    <row r="274" spans="1:5" x14ac:dyDescent="0.25">
      <c r="A274">
        <v>273</v>
      </c>
      <c r="B274" s="2">
        <v>1</v>
      </c>
      <c r="C274" s="5">
        <v>2</v>
      </c>
      <c r="E274" s="4">
        <v>4</v>
      </c>
    </row>
    <row r="275" spans="1:5" x14ac:dyDescent="0.25">
      <c r="A275">
        <v>274</v>
      </c>
      <c r="C275" s="5">
        <v>2</v>
      </c>
      <c r="E275" s="4">
        <v>4</v>
      </c>
    </row>
    <row r="276" spans="1:5" x14ac:dyDescent="0.25">
      <c r="A276">
        <v>275</v>
      </c>
      <c r="C276" s="5">
        <v>2</v>
      </c>
      <c r="E276" s="4">
        <v>4</v>
      </c>
    </row>
    <row r="277" spans="1:5" x14ac:dyDescent="0.25">
      <c r="A277">
        <v>276</v>
      </c>
      <c r="C277" s="5">
        <v>2</v>
      </c>
      <c r="E277" s="4">
        <v>4</v>
      </c>
    </row>
    <row r="278" spans="1:5" x14ac:dyDescent="0.25">
      <c r="A278">
        <v>277</v>
      </c>
      <c r="C278" s="5">
        <v>2</v>
      </c>
      <c r="E278" s="4">
        <v>4</v>
      </c>
    </row>
    <row r="279" spans="1:5" x14ac:dyDescent="0.25">
      <c r="A279">
        <v>278</v>
      </c>
      <c r="C279" s="5">
        <v>2</v>
      </c>
      <c r="E279" s="4">
        <v>4</v>
      </c>
    </row>
    <row r="280" spans="1:5" x14ac:dyDescent="0.25">
      <c r="A280">
        <v>279</v>
      </c>
      <c r="C280" s="5">
        <v>2</v>
      </c>
      <c r="E280" s="4">
        <v>4</v>
      </c>
    </row>
    <row r="281" spans="1:5" x14ac:dyDescent="0.25">
      <c r="A281">
        <v>280</v>
      </c>
      <c r="C281" s="5">
        <v>2</v>
      </c>
      <c r="E281" s="4">
        <v>4</v>
      </c>
    </row>
    <row r="282" spans="1:5" x14ac:dyDescent="0.25">
      <c r="A282">
        <v>281</v>
      </c>
      <c r="C282" s="5">
        <v>2</v>
      </c>
      <c r="E282" s="4">
        <v>4</v>
      </c>
    </row>
    <row r="283" spans="1:5" x14ac:dyDescent="0.25">
      <c r="A283">
        <v>282</v>
      </c>
      <c r="C283" s="5">
        <v>2</v>
      </c>
      <c r="E283" s="4">
        <v>4</v>
      </c>
    </row>
    <row r="284" spans="1:5" x14ac:dyDescent="0.25">
      <c r="A284">
        <v>283</v>
      </c>
      <c r="C284" s="5">
        <v>2</v>
      </c>
      <c r="D284" s="3">
        <v>3</v>
      </c>
      <c r="E284" s="4">
        <v>4</v>
      </c>
    </row>
    <row r="285" spans="1:5" x14ac:dyDescent="0.25">
      <c r="A285">
        <v>284</v>
      </c>
      <c r="C285" s="5">
        <v>2</v>
      </c>
      <c r="D285" s="3">
        <v>3</v>
      </c>
      <c r="E285" s="4">
        <v>4</v>
      </c>
    </row>
    <row r="286" spans="1:5" x14ac:dyDescent="0.25">
      <c r="A286">
        <v>285</v>
      </c>
      <c r="C286" s="5">
        <v>2</v>
      </c>
      <c r="D286" s="3">
        <v>3</v>
      </c>
      <c r="E286" s="4">
        <v>4</v>
      </c>
    </row>
    <row r="287" spans="1:5" x14ac:dyDescent="0.25">
      <c r="A287">
        <v>286</v>
      </c>
      <c r="C287" s="5">
        <v>2</v>
      </c>
      <c r="D287" s="3">
        <v>3</v>
      </c>
    </row>
    <row r="288" spans="1:5" x14ac:dyDescent="0.25">
      <c r="A288">
        <v>287</v>
      </c>
      <c r="C288" s="5">
        <v>2</v>
      </c>
      <c r="D288" s="3">
        <v>3</v>
      </c>
    </row>
    <row r="289" spans="1:5" x14ac:dyDescent="0.25">
      <c r="A289">
        <v>288</v>
      </c>
      <c r="C289" s="5">
        <v>2</v>
      </c>
      <c r="D289" s="3">
        <v>3</v>
      </c>
    </row>
    <row r="290" spans="1:5" x14ac:dyDescent="0.25">
      <c r="A290">
        <v>289</v>
      </c>
      <c r="C290" s="5">
        <v>2</v>
      </c>
      <c r="D290" s="3">
        <v>3</v>
      </c>
    </row>
    <row r="291" spans="1:5" x14ac:dyDescent="0.25">
      <c r="A291">
        <v>290</v>
      </c>
      <c r="B291" s="2">
        <v>1</v>
      </c>
      <c r="C291" s="5">
        <v>2</v>
      </c>
      <c r="D291" s="3">
        <v>3</v>
      </c>
    </row>
    <row r="292" spans="1:5" x14ac:dyDescent="0.25">
      <c r="A292">
        <v>291</v>
      </c>
      <c r="B292" s="2">
        <v>1</v>
      </c>
      <c r="C292" s="5">
        <v>2</v>
      </c>
      <c r="D292" s="3">
        <v>3</v>
      </c>
    </row>
    <row r="293" spans="1:5" x14ac:dyDescent="0.25">
      <c r="A293">
        <v>292</v>
      </c>
      <c r="B293" s="2">
        <v>1</v>
      </c>
      <c r="D293" s="3">
        <v>3</v>
      </c>
    </row>
    <row r="294" spans="1:5" x14ac:dyDescent="0.25">
      <c r="A294">
        <v>293</v>
      </c>
      <c r="B294" s="2">
        <v>1</v>
      </c>
      <c r="D294" s="3">
        <v>3</v>
      </c>
    </row>
    <row r="295" spans="1:5" x14ac:dyDescent="0.25">
      <c r="A295">
        <v>294</v>
      </c>
      <c r="B295" s="2">
        <v>1</v>
      </c>
      <c r="D295" s="3">
        <v>3</v>
      </c>
    </row>
    <row r="296" spans="1:5" x14ac:dyDescent="0.25">
      <c r="A296">
        <v>295</v>
      </c>
      <c r="B296" s="2">
        <v>1</v>
      </c>
      <c r="D296" s="3">
        <v>3</v>
      </c>
    </row>
    <row r="297" spans="1:5" x14ac:dyDescent="0.25">
      <c r="A297">
        <v>296</v>
      </c>
      <c r="B297" s="2">
        <v>1</v>
      </c>
      <c r="D297" s="3">
        <v>3</v>
      </c>
    </row>
    <row r="298" spans="1:5" x14ac:dyDescent="0.25">
      <c r="A298">
        <v>297</v>
      </c>
      <c r="B298" s="2">
        <v>1</v>
      </c>
      <c r="D298" s="3">
        <v>3</v>
      </c>
      <c r="E298" s="4">
        <v>4</v>
      </c>
    </row>
    <row r="299" spans="1:5" x14ac:dyDescent="0.25">
      <c r="A299">
        <v>298</v>
      </c>
      <c r="B299" s="2">
        <v>1</v>
      </c>
      <c r="D299" s="3">
        <v>3</v>
      </c>
      <c r="E299" s="4">
        <v>4</v>
      </c>
    </row>
    <row r="300" spans="1:5" x14ac:dyDescent="0.25">
      <c r="A300">
        <v>299</v>
      </c>
      <c r="B300" s="2">
        <v>1</v>
      </c>
      <c r="D300" s="3">
        <v>3</v>
      </c>
      <c r="E300" s="4">
        <v>4</v>
      </c>
    </row>
    <row r="301" spans="1:5" x14ac:dyDescent="0.25">
      <c r="A301">
        <v>300</v>
      </c>
      <c r="B301" s="2">
        <v>1</v>
      </c>
      <c r="D301" s="3">
        <v>3</v>
      </c>
      <c r="E301" s="4">
        <v>4</v>
      </c>
    </row>
    <row r="302" spans="1:5" x14ac:dyDescent="0.25">
      <c r="A302">
        <v>301</v>
      </c>
      <c r="B302" s="2">
        <v>1</v>
      </c>
      <c r="D302" s="3">
        <v>3</v>
      </c>
      <c r="E302" s="4">
        <v>4</v>
      </c>
    </row>
    <row r="303" spans="1:5" x14ac:dyDescent="0.25">
      <c r="A303">
        <v>302</v>
      </c>
      <c r="B303" s="2">
        <v>1</v>
      </c>
      <c r="E303" s="4">
        <v>4</v>
      </c>
    </row>
    <row r="304" spans="1:5" x14ac:dyDescent="0.25">
      <c r="A304">
        <v>303</v>
      </c>
      <c r="B304" s="2">
        <v>1</v>
      </c>
      <c r="E304" s="4">
        <v>4</v>
      </c>
    </row>
    <row r="305" spans="1:5" x14ac:dyDescent="0.25">
      <c r="A305">
        <v>304</v>
      </c>
      <c r="B305" s="2">
        <v>1</v>
      </c>
      <c r="C305" s="5">
        <v>2</v>
      </c>
      <c r="E305" s="4">
        <v>4</v>
      </c>
    </row>
    <row r="306" spans="1:5" x14ac:dyDescent="0.25">
      <c r="A306">
        <v>305</v>
      </c>
      <c r="B306" s="2">
        <v>1</v>
      </c>
      <c r="C306" s="5">
        <v>2</v>
      </c>
      <c r="E306" s="4">
        <v>4</v>
      </c>
    </row>
    <row r="307" spans="1:5" x14ac:dyDescent="0.25">
      <c r="A307">
        <v>306</v>
      </c>
      <c r="B307" s="2">
        <v>1</v>
      </c>
      <c r="C307" s="5">
        <v>2</v>
      </c>
      <c r="E307" s="4">
        <v>4</v>
      </c>
    </row>
    <row r="308" spans="1:5" x14ac:dyDescent="0.25">
      <c r="A308">
        <v>307</v>
      </c>
      <c r="B308" s="2">
        <v>1</v>
      </c>
      <c r="C308" s="5">
        <v>2</v>
      </c>
      <c r="E308" s="4">
        <v>4</v>
      </c>
    </row>
    <row r="309" spans="1:5" x14ac:dyDescent="0.25">
      <c r="A309">
        <v>308</v>
      </c>
      <c r="B309" s="2">
        <v>1</v>
      </c>
      <c r="C309" s="5">
        <v>2</v>
      </c>
      <c r="E309" s="4">
        <v>4</v>
      </c>
    </row>
    <row r="310" spans="1:5" x14ac:dyDescent="0.25">
      <c r="A310">
        <v>309</v>
      </c>
      <c r="B310" s="2">
        <v>1</v>
      </c>
      <c r="C310" s="5">
        <v>2</v>
      </c>
      <c r="E310" s="4">
        <v>4</v>
      </c>
    </row>
    <row r="311" spans="1:5" x14ac:dyDescent="0.25">
      <c r="A311">
        <v>310</v>
      </c>
      <c r="C311" s="5">
        <v>2</v>
      </c>
      <c r="E311" s="4">
        <v>4</v>
      </c>
    </row>
    <row r="312" spans="1:5" x14ac:dyDescent="0.25">
      <c r="A312">
        <v>311</v>
      </c>
      <c r="C312" s="5">
        <v>2</v>
      </c>
      <c r="E312" s="4">
        <v>4</v>
      </c>
    </row>
    <row r="313" spans="1:5" x14ac:dyDescent="0.25">
      <c r="A313">
        <v>312</v>
      </c>
      <c r="C313" s="5">
        <v>2</v>
      </c>
      <c r="E313" s="4">
        <v>4</v>
      </c>
    </row>
    <row r="314" spans="1:5" x14ac:dyDescent="0.25">
      <c r="A314">
        <v>313</v>
      </c>
      <c r="C314" s="5">
        <v>2</v>
      </c>
      <c r="E314" s="4">
        <v>4</v>
      </c>
    </row>
    <row r="315" spans="1:5" x14ac:dyDescent="0.25">
      <c r="A315">
        <v>314</v>
      </c>
      <c r="C315" s="5">
        <v>2</v>
      </c>
      <c r="E315" s="4">
        <v>4</v>
      </c>
    </row>
    <row r="316" spans="1:5" x14ac:dyDescent="0.25">
      <c r="A316">
        <v>315</v>
      </c>
      <c r="C316" s="5">
        <v>2</v>
      </c>
      <c r="E316" s="4">
        <v>4</v>
      </c>
    </row>
    <row r="317" spans="1:5" x14ac:dyDescent="0.25">
      <c r="A317">
        <v>316</v>
      </c>
      <c r="C317" s="5">
        <v>2</v>
      </c>
      <c r="E317" s="4">
        <v>4</v>
      </c>
    </row>
    <row r="318" spans="1:5" x14ac:dyDescent="0.25">
      <c r="A318">
        <v>317</v>
      </c>
      <c r="C318" s="5">
        <v>2</v>
      </c>
      <c r="E318" s="4">
        <v>4</v>
      </c>
    </row>
    <row r="319" spans="1:5" x14ac:dyDescent="0.25">
      <c r="A319">
        <v>318</v>
      </c>
      <c r="C319" s="5">
        <v>2</v>
      </c>
      <c r="E319" s="4">
        <v>4</v>
      </c>
    </row>
    <row r="320" spans="1:5" x14ac:dyDescent="0.25">
      <c r="A320">
        <v>319</v>
      </c>
      <c r="C320" s="5">
        <v>2</v>
      </c>
      <c r="D320" s="3">
        <v>3</v>
      </c>
    </row>
    <row r="321" spans="1:5" x14ac:dyDescent="0.25">
      <c r="A321">
        <v>320</v>
      </c>
      <c r="C321" s="5">
        <v>2</v>
      </c>
      <c r="D321" s="3">
        <v>3</v>
      </c>
    </row>
    <row r="322" spans="1:5" x14ac:dyDescent="0.25">
      <c r="A322">
        <v>321</v>
      </c>
      <c r="C322" s="5">
        <v>2</v>
      </c>
      <c r="D322" s="3">
        <v>3</v>
      </c>
    </row>
    <row r="323" spans="1:5" x14ac:dyDescent="0.25">
      <c r="A323">
        <v>322</v>
      </c>
      <c r="C323" s="5">
        <v>2</v>
      </c>
      <c r="D323" s="3">
        <v>3</v>
      </c>
    </row>
    <row r="324" spans="1:5" x14ac:dyDescent="0.25">
      <c r="A324">
        <v>323</v>
      </c>
      <c r="C324" s="5">
        <v>2</v>
      </c>
      <c r="D324" s="3">
        <v>3</v>
      </c>
    </row>
    <row r="325" spans="1:5" x14ac:dyDescent="0.25">
      <c r="A325">
        <v>324</v>
      </c>
      <c r="B325" s="2">
        <v>1</v>
      </c>
      <c r="C325" s="5">
        <v>2</v>
      </c>
      <c r="D325" s="3">
        <v>3</v>
      </c>
    </row>
    <row r="326" spans="1:5" x14ac:dyDescent="0.25">
      <c r="A326">
        <v>325</v>
      </c>
      <c r="B326" s="2">
        <v>1</v>
      </c>
      <c r="C326" s="5">
        <v>2</v>
      </c>
      <c r="D326" s="3">
        <v>3</v>
      </c>
    </row>
    <row r="327" spans="1:5" x14ac:dyDescent="0.25">
      <c r="A327">
        <v>326</v>
      </c>
      <c r="B327" s="2">
        <v>1</v>
      </c>
      <c r="C327" s="5">
        <v>2</v>
      </c>
      <c r="D327" s="3">
        <v>3</v>
      </c>
    </row>
    <row r="328" spans="1:5" x14ac:dyDescent="0.25">
      <c r="A328">
        <v>327</v>
      </c>
      <c r="B328" s="2">
        <v>1</v>
      </c>
      <c r="D328" s="3">
        <v>3</v>
      </c>
    </row>
    <row r="329" spans="1:5" x14ac:dyDescent="0.25">
      <c r="A329">
        <v>328</v>
      </c>
      <c r="B329" s="2">
        <v>1</v>
      </c>
      <c r="D329" s="3">
        <v>3</v>
      </c>
    </row>
    <row r="330" spans="1:5" x14ac:dyDescent="0.25">
      <c r="A330">
        <v>329</v>
      </c>
      <c r="B330" s="2">
        <v>1</v>
      </c>
      <c r="D330" s="3">
        <v>3</v>
      </c>
    </row>
    <row r="331" spans="1:5" x14ac:dyDescent="0.25">
      <c r="A331">
        <v>330</v>
      </c>
      <c r="B331" s="2">
        <v>1</v>
      </c>
      <c r="D331" s="3">
        <v>3</v>
      </c>
      <c r="E331" s="4">
        <v>4</v>
      </c>
    </row>
    <row r="332" spans="1:5" x14ac:dyDescent="0.25">
      <c r="A332">
        <v>331</v>
      </c>
      <c r="B332" s="2">
        <v>1</v>
      </c>
      <c r="D332" s="3">
        <v>3</v>
      </c>
      <c r="E332" s="4">
        <v>4</v>
      </c>
    </row>
    <row r="333" spans="1:5" x14ac:dyDescent="0.25">
      <c r="A333">
        <v>332</v>
      </c>
      <c r="B333" s="2">
        <v>1</v>
      </c>
      <c r="D333" s="3">
        <v>3</v>
      </c>
      <c r="E333" s="4">
        <v>4</v>
      </c>
    </row>
    <row r="334" spans="1:5" x14ac:dyDescent="0.25">
      <c r="A334">
        <v>333</v>
      </c>
      <c r="B334" s="2">
        <v>1</v>
      </c>
      <c r="D334" s="3">
        <v>3</v>
      </c>
      <c r="E334" s="4">
        <v>4</v>
      </c>
    </row>
    <row r="335" spans="1:5" x14ac:dyDescent="0.25">
      <c r="A335">
        <v>334</v>
      </c>
      <c r="B335" s="2">
        <v>1</v>
      </c>
      <c r="D335" s="3">
        <v>3</v>
      </c>
      <c r="E335" s="4">
        <v>4</v>
      </c>
    </row>
    <row r="336" spans="1:5" x14ac:dyDescent="0.25">
      <c r="A336">
        <v>335</v>
      </c>
      <c r="B336" s="2">
        <v>1</v>
      </c>
      <c r="D336" s="3">
        <v>3</v>
      </c>
      <c r="E336" s="4">
        <v>4</v>
      </c>
    </row>
    <row r="337" spans="1:5" x14ac:dyDescent="0.25">
      <c r="A337">
        <v>336</v>
      </c>
      <c r="B337" s="2">
        <v>1</v>
      </c>
      <c r="E337" s="4">
        <v>4</v>
      </c>
    </row>
    <row r="338" spans="1:5" x14ac:dyDescent="0.25">
      <c r="A338">
        <v>337</v>
      </c>
      <c r="B338" s="2">
        <v>1</v>
      </c>
      <c r="E338" s="4">
        <v>4</v>
      </c>
    </row>
    <row r="339" spans="1:5" x14ac:dyDescent="0.25">
      <c r="A339">
        <v>338</v>
      </c>
      <c r="B339" s="2">
        <v>1</v>
      </c>
      <c r="C339" s="5">
        <v>2</v>
      </c>
      <c r="E339" s="4">
        <v>4</v>
      </c>
    </row>
    <row r="340" spans="1:5" x14ac:dyDescent="0.25">
      <c r="A340">
        <v>339</v>
      </c>
      <c r="B340" s="2">
        <v>1</v>
      </c>
      <c r="C340" s="5">
        <v>2</v>
      </c>
      <c r="E340" s="4">
        <v>4</v>
      </c>
    </row>
    <row r="341" spans="1:5" x14ac:dyDescent="0.25">
      <c r="A341">
        <v>340</v>
      </c>
      <c r="B341" s="2">
        <v>1</v>
      </c>
      <c r="C341" s="5">
        <v>2</v>
      </c>
      <c r="E341" s="4">
        <v>4</v>
      </c>
    </row>
    <row r="342" spans="1:5" x14ac:dyDescent="0.25">
      <c r="A342">
        <v>341</v>
      </c>
      <c r="B342" s="2">
        <v>1</v>
      </c>
      <c r="C342" s="5">
        <v>2</v>
      </c>
      <c r="E342" s="4">
        <v>4</v>
      </c>
    </row>
    <row r="343" spans="1:5" x14ac:dyDescent="0.25">
      <c r="A343">
        <v>342</v>
      </c>
      <c r="B343" s="2">
        <v>1</v>
      </c>
      <c r="C343" s="5">
        <v>2</v>
      </c>
      <c r="E343" s="4">
        <v>4</v>
      </c>
    </row>
    <row r="344" spans="1:5" x14ac:dyDescent="0.25">
      <c r="A344">
        <v>343</v>
      </c>
      <c r="B344" s="2">
        <v>1</v>
      </c>
      <c r="C344" s="5">
        <v>2</v>
      </c>
      <c r="E344" s="4">
        <v>4</v>
      </c>
    </row>
    <row r="345" spans="1:5" x14ac:dyDescent="0.25">
      <c r="A345">
        <v>344</v>
      </c>
      <c r="B345" s="2">
        <v>1</v>
      </c>
      <c r="C345" s="5">
        <v>2</v>
      </c>
      <c r="E345" s="4">
        <v>4</v>
      </c>
    </row>
    <row r="346" spans="1:5" x14ac:dyDescent="0.25">
      <c r="A346">
        <v>345</v>
      </c>
      <c r="C346" s="5">
        <v>2</v>
      </c>
      <c r="E346" s="4">
        <v>4</v>
      </c>
    </row>
    <row r="347" spans="1:5" x14ac:dyDescent="0.25">
      <c r="A347">
        <v>346</v>
      </c>
      <c r="C347" s="5">
        <v>2</v>
      </c>
      <c r="E347" s="4">
        <v>4</v>
      </c>
    </row>
    <row r="348" spans="1:5" x14ac:dyDescent="0.25">
      <c r="A348">
        <v>347</v>
      </c>
      <c r="C348" s="5">
        <v>2</v>
      </c>
      <c r="E348" s="4">
        <v>4</v>
      </c>
    </row>
    <row r="349" spans="1:5" x14ac:dyDescent="0.25">
      <c r="A349">
        <v>348</v>
      </c>
      <c r="C349" s="5">
        <v>2</v>
      </c>
      <c r="D349" s="3">
        <v>3</v>
      </c>
      <c r="E349" s="4">
        <v>4</v>
      </c>
    </row>
    <row r="350" spans="1:5" x14ac:dyDescent="0.25">
      <c r="A350">
        <v>349</v>
      </c>
      <c r="C350" s="5">
        <v>2</v>
      </c>
      <c r="D350" s="3">
        <v>3</v>
      </c>
      <c r="E350" s="4">
        <v>4</v>
      </c>
    </row>
    <row r="351" spans="1:5" x14ac:dyDescent="0.25">
      <c r="A351">
        <v>350</v>
      </c>
      <c r="C351" s="5">
        <v>2</v>
      </c>
      <c r="D351" s="3">
        <v>3</v>
      </c>
      <c r="E351" s="4">
        <v>4</v>
      </c>
    </row>
    <row r="352" spans="1:5" x14ac:dyDescent="0.25">
      <c r="A352">
        <v>351</v>
      </c>
      <c r="C352" s="5">
        <v>2</v>
      </c>
      <c r="D352" s="3">
        <v>3</v>
      </c>
      <c r="E352" s="4">
        <v>4</v>
      </c>
    </row>
    <row r="353" spans="1:5" x14ac:dyDescent="0.25">
      <c r="A353">
        <v>352</v>
      </c>
      <c r="C353" s="5">
        <v>2</v>
      </c>
      <c r="D353" s="3">
        <v>3</v>
      </c>
      <c r="E353" s="4">
        <v>4</v>
      </c>
    </row>
    <row r="354" spans="1:5" x14ac:dyDescent="0.25">
      <c r="A354">
        <v>353</v>
      </c>
      <c r="C354" s="5">
        <v>2</v>
      </c>
      <c r="D354" s="3">
        <v>3</v>
      </c>
      <c r="E354" s="4">
        <v>4</v>
      </c>
    </row>
    <row r="355" spans="1:5" x14ac:dyDescent="0.25">
      <c r="A355">
        <v>354</v>
      </c>
      <c r="C355" s="5">
        <v>2</v>
      </c>
      <c r="D355" s="3">
        <v>3</v>
      </c>
      <c r="E355" s="4">
        <v>4</v>
      </c>
    </row>
    <row r="356" spans="1:5" x14ac:dyDescent="0.25">
      <c r="A356">
        <v>355</v>
      </c>
      <c r="C356" s="5">
        <v>2</v>
      </c>
      <c r="D356" s="3">
        <v>3</v>
      </c>
      <c r="E356" s="4">
        <v>4</v>
      </c>
    </row>
    <row r="357" spans="1:5" x14ac:dyDescent="0.25">
      <c r="A357">
        <v>356</v>
      </c>
      <c r="C357" s="5">
        <v>2</v>
      </c>
      <c r="D357" s="3">
        <v>3</v>
      </c>
      <c r="E357" s="4">
        <v>4</v>
      </c>
    </row>
    <row r="358" spans="1:5" x14ac:dyDescent="0.25">
      <c r="A358">
        <v>357</v>
      </c>
      <c r="C358" s="5">
        <v>2</v>
      </c>
      <c r="D358" s="3">
        <v>3</v>
      </c>
      <c r="E358" s="4">
        <v>4</v>
      </c>
    </row>
    <row r="359" spans="1:5" x14ac:dyDescent="0.25">
      <c r="A359">
        <v>358</v>
      </c>
      <c r="C359" s="5">
        <v>2</v>
      </c>
      <c r="D359" s="3">
        <v>3</v>
      </c>
    </row>
    <row r="360" spans="1:5" x14ac:dyDescent="0.25">
      <c r="A360">
        <v>359</v>
      </c>
      <c r="C360" s="5">
        <v>2</v>
      </c>
      <c r="D360" s="3">
        <v>3</v>
      </c>
    </row>
    <row r="361" spans="1:5" x14ac:dyDescent="0.25">
      <c r="A361">
        <v>360</v>
      </c>
      <c r="C361" s="5">
        <v>2</v>
      </c>
      <c r="D361" s="3">
        <v>3</v>
      </c>
    </row>
    <row r="362" spans="1:5" x14ac:dyDescent="0.25">
      <c r="A362">
        <v>361</v>
      </c>
      <c r="B362" s="2">
        <v>1</v>
      </c>
      <c r="C362" s="5">
        <v>2</v>
      </c>
      <c r="D362" s="3">
        <v>3</v>
      </c>
    </row>
    <row r="363" spans="1:5" x14ac:dyDescent="0.25">
      <c r="A363">
        <v>362</v>
      </c>
      <c r="B363" s="2">
        <v>1</v>
      </c>
      <c r="C363" s="5">
        <v>2</v>
      </c>
      <c r="D363" s="3">
        <v>3</v>
      </c>
    </row>
    <row r="364" spans="1:5" x14ac:dyDescent="0.25">
      <c r="A364">
        <v>363</v>
      </c>
      <c r="B364" s="2">
        <v>1</v>
      </c>
      <c r="C364" s="5">
        <v>2</v>
      </c>
      <c r="D364" s="3">
        <v>3</v>
      </c>
    </row>
    <row r="365" spans="1:5" x14ac:dyDescent="0.25">
      <c r="A365">
        <v>364</v>
      </c>
      <c r="B365" s="2">
        <v>1</v>
      </c>
      <c r="C365" s="5">
        <v>2</v>
      </c>
      <c r="D365" s="3">
        <v>3</v>
      </c>
    </row>
    <row r="366" spans="1:5" x14ac:dyDescent="0.25">
      <c r="A366">
        <v>365</v>
      </c>
      <c r="B366" s="2">
        <v>1</v>
      </c>
      <c r="C366" s="5">
        <v>2</v>
      </c>
      <c r="D366" s="3">
        <v>3</v>
      </c>
    </row>
    <row r="367" spans="1:5" x14ac:dyDescent="0.25">
      <c r="A367">
        <v>366</v>
      </c>
      <c r="B367" s="2">
        <v>1</v>
      </c>
      <c r="C367" s="5">
        <v>2</v>
      </c>
      <c r="D367" s="3">
        <v>3</v>
      </c>
    </row>
    <row r="368" spans="1:5" x14ac:dyDescent="0.25">
      <c r="A368">
        <v>367</v>
      </c>
      <c r="B368" s="2">
        <v>1</v>
      </c>
      <c r="D368" s="3">
        <v>3</v>
      </c>
    </row>
    <row r="369" spans="1:5" x14ac:dyDescent="0.25">
      <c r="A369">
        <v>368</v>
      </c>
      <c r="B369" s="2">
        <v>1</v>
      </c>
      <c r="D369" s="3">
        <v>3</v>
      </c>
    </row>
    <row r="370" spans="1:5" x14ac:dyDescent="0.25">
      <c r="A370">
        <v>369</v>
      </c>
      <c r="B370" s="2">
        <v>1</v>
      </c>
      <c r="D370" s="3">
        <v>3</v>
      </c>
    </row>
    <row r="371" spans="1:5" x14ac:dyDescent="0.25">
      <c r="A371">
        <v>370</v>
      </c>
      <c r="B371" s="2">
        <v>1</v>
      </c>
      <c r="D371" s="3">
        <v>3</v>
      </c>
      <c r="E371" s="4">
        <v>4</v>
      </c>
    </row>
    <row r="372" spans="1:5" x14ac:dyDescent="0.25">
      <c r="A372">
        <v>371</v>
      </c>
      <c r="B372" s="2">
        <v>1</v>
      </c>
      <c r="D372" s="3">
        <v>3</v>
      </c>
      <c r="E372" s="4">
        <v>4</v>
      </c>
    </row>
    <row r="373" spans="1:5" x14ac:dyDescent="0.25">
      <c r="A373">
        <v>372</v>
      </c>
      <c r="B373" s="2">
        <v>1</v>
      </c>
      <c r="D373" s="3">
        <v>3</v>
      </c>
      <c r="E373" s="4">
        <v>4</v>
      </c>
    </row>
    <row r="374" spans="1:5" x14ac:dyDescent="0.25">
      <c r="A374">
        <v>373</v>
      </c>
      <c r="B374" s="2">
        <v>1</v>
      </c>
      <c r="D374" s="3">
        <v>3</v>
      </c>
      <c r="E374" s="4">
        <v>4</v>
      </c>
    </row>
    <row r="375" spans="1:5" x14ac:dyDescent="0.25">
      <c r="A375">
        <v>374</v>
      </c>
      <c r="B375" s="2">
        <v>1</v>
      </c>
      <c r="D375" s="3">
        <v>3</v>
      </c>
      <c r="E375" s="4">
        <v>4</v>
      </c>
    </row>
    <row r="376" spans="1:5" x14ac:dyDescent="0.25">
      <c r="A376">
        <v>375</v>
      </c>
      <c r="B376" s="2">
        <v>1</v>
      </c>
      <c r="D376" s="3">
        <v>3</v>
      </c>
      <c r="E376" s="4">
        <v>4</v>
      </c>
    </row>
    <row r="377" spans="1:5" x14ac:dyDescent="0.25">
      <c r="A377">
        <v>376</v>
      </c>
      <c r="B377" s="2">
        <v>1</v>
      </c>
      <c r="D377" s="3">
        <v>3</v>
      </c>
      <c r="E377" s="4">
        <v>4</v>
      </c>
    </row>
    <row r="378" spans="1:5" x14ac:dyDescent="0.25">
      <c r="A378">
        <v>377</v>
      </c>
      <c r="B378" s="2">
        <v>1</v>
      </c>
      <c r="E378" s="4">
        <v>4</v>
      </c>
    </row>
    <row r="379" spans="1:5" x14ac:dyDescent="0.25">
      <c r="A379">
        <v>378</v>
      </c>
      <c r="B379" s="2">
        <v>1</v>
      </c>
      <c r="E379" s="4">
        <v>4</v>
      </c>
    </row>
    <row r="380" spans="1:5" x14ac:dyDescent="0.25">
      <c r="A380">
        <v>379</v>
      </c>
      <c r="B380" s="2">
        <v>1</v>
      </c>
      <c r="E380" s="4">
        <v>4</v>
      </c>
    </row>
    <row r="381" spans="1:5" x14ac:dyDescent="0.25">
      <c r="A381">
        <v>380</v>
      </c>
      <c r="B381" s="2">
        <v>1</v>
      </c>
      <c r="C381" s="5">
        <v>2</v>
      </c>
      <c r="E381" s="4">
        <v>4</v>
      </c>
    </row>
    <row r="382" spans="1:5" x14ac:dyDescent="0.25">
      <c r="A382">
        <v>381</v>
      </c>
      <c r="B382" s="2">
        <v>1</v>
      </c>
      <c r="C382" s="5">
        <v>2</v>
      </c>
      <c r="E382" s="4">
        <v>4</v>
      </c>
    </row>
    <row r="383" spans="1:5" x14ac:dyDescent="0.25">
      <c r="A383">
        <v>382</v>
      </c>
      <c r="B383" s="2">
        <v>1</v>
      </c>
      <c r="C383" s="5">
        <v>2</v>
      </c>
      <c r="E383" s="4">
        <v>4</v>
      </c>
    </row>
    <row r="384" spans="1:5" x14ac:dyDescent="0.25">
      <c r="A384">
        <v>383</v>
      </c>
      <c r="B384" s="2">
        <v>1</v>
      </c>
      <c r="C384" s="5">
        <v>2</v>
      </c>
      <c r="E384" s="4">
        <v>4</v>
      </c>
    </row>
    <row r="385" spans="1:5" x14ac:dyDescent="0.25">
      <c r="A385">
        <v>384</v>
      </c>
      <c r="B385" s="2">
        <v>1</v>
      </c>
      <c r="C385" s="5">
        <v>2</v>
      </c>
      <c r="E385" s="4">
        <v>4</v>
      </c>
    </row>
    <row r="386" spans="1:5" x14ac:dyDescent="0.25">
      <c r="A386">
        <v>385</v>
      </c>
      <c r="B386" s="2">
        <v>1</v>
      </c>
      <c r="C386" s="5">
        <v>2</v>
      </c>
      <c r="E386" s="4">
        <v>4</v>
      </c>
    </row>
    <row r="387" spans="1:5" x14ac:dyDescent="0.25">
      <c r="A387">
        <v>386</v>
      </c>
      <c r="C387" s="5">
        <v>2</v>
      </c>
      <c r="E387" s="4">
        <v>4</v>
      </c>
    </row>
    <row r="388" spans="1:5" x14ac:dyDescent="0.25">
      <c r="A388">
        <v>387</v>
      </c>
      <c r="C388" s="5">
        <v>2</v>
      </c>
      <c r="E388" s="4">
        <v>4</v>
      </c>
    </row>
    <row r="389" spans="1:5" x14ac:dyDescent="0.25">
      <c r="A389">
        <v>388</v>
      </c>
      <c r="C389" s="5">
        <v>2</v>
      </c>
      <c r="E389" s="4">
        <v>4</v>
      </c>
    </row>
    <row r="390" spans="1:5" x14ac:dyDescent="0.25">
      <c r="A390">
        <v>389</v>
      </c>
      <c r="C390" s="5">
        <v>2</v>
      </c>
      <c r="E390" s="4">
        <v>4</v>
      </c>
    </row>
    <row r="391" spans="1:5" x14ac:dyDescent="0.25">
      <c r="A391">
        <v>390</v>
      </c>
      <c r="C391" s="5">
        <v>2</v>
      </c>
      <c r="D391" s="3">
        <v>3</v>
      </c>
      <c r="E391" s="4">
        <v>4</v>
      </c>
    </row>
    <row r="392" spans="1:5" x14ac:dyDescent="0.25">
      <c r="A392">
        <v>391</v>
      </c>
      <c r="C392" s="5">
        <v>2</v>
      </c>
      <c r="D392" s="3">
        <v>3</v>
      </c>
      <c r="E392" s="4">
        <v>4</v>
      </c>
    </row>
    <row r="393" spans="1:5" x14ac:dyDescent="0.25">
      <c r="A393">
        <v>392</v>
      </c>
      <c r="C393" s="5">
        <v>2</v>
      </c>
      <c r="D393" s="3">
        <v>3</v>
      </c>
      <c r="E393" s="4">
        <v>4</v>
      </c>
    </row>
    <row r="394" spans="1:5" x14ac:dyDescent="0.25">
      <c r="A394">
        <v>393</v>
      </c>
      <c r="C394" s="5">
        <v>2</v>
      </c>
      <c r="D394" s="3">
        <v>3</v>
      </c>
      <c r="E394" s="4">
        <v>4</v>
      </c>
    </row>
    <row r="395" spans="1:5" x14ac:dyDescent="0.25">
      <c r="A395">
        <v>394</v>
      </c>
      <c r="C395" s="5">
        <v>2</v>
      </c>
      <c r="D395" s="3">
        <v>3</v>
      </c>
      <c r="E395" s="4">
        <v>4</v>
      </c>
    </row>
    <row r="396" spans="1:5" x14ac:dyDescent="0.25">
      <c r="A396">
        <v>395</v>
      </c>
      <c r="C396" s="5">
        <v>2</v>
      </c>
      <c r="D396" s="3">
        <v>3</v>
      </c>
      <c r="E396" s="4">
        <v>4</v>
      </c>
    </row>
    <row r="397" spans="1:5" x14ac:dyDescent="0.25">
      <c r="A397">
        <v>396</v>
      </c>
      <c r="C397" s="5">
        <v>2</v>
      </c>
      <c r="D397" s="3">
        <v>3</v>
      </c>
    </row>
    <row r="398" spans="1:5" x14ac:dyDescent="0.25">
      <c r="A398">
        <v>397</v>
      </c>
      <c r="C398" s="5">
        <v>2</v>
      </c>
      <c r="D398" s="3">
        <v>3</v>
      </c>
    </row>
    <row r="399" spans="1:5" x14ac:dyDescent="0.25">
      <c r="A399">
        <v>398</v>
      </c>
      <c r="B399" s="2">
        <v>1</v>
      </c>
      <c r="C399" s="5">
        <v>2</v>
      </c>
      <c r="D399" s="3">
        <v>3</v>
      </c>
    </row>
    <row r="400" spans="1:5" x14ac:dyDescent="0.25">
      <c r="A400">
        <v>399</v>
      </c>
      <c r="B400" s="2">
        <v>1</v>
      </c>
      <c r="C400" s="5">
        <v>2</v>
      </c>
      <c r="D400" s="3">
        <v>3</v>
      </c>
    </row>
    <row r="401" spans="1:5" x14ac:dyDescent="0.25">
      <c r="A401">
        <v>400</v>
      </c>
      <c r="B401" s="2">
        <v>1</v>
      </c>
      <c r="C401" s="5">
        <v>2</v>
      </c>
      <c r="D401" s="3">
        <v>3</v>
      </c>
    </row>
    <row r="402" spans="1:5" x14ac:dyDescent="0.25">
      <c r="A402">
        <v>401</v>
      </c>
      <c r="B402" s="2">
        <v>1</v>
      </c>
      <c r="C402" s="5">
        <v>2</v>
      </c>
      <c r="D402" s="3">
        <v>3</v>
      </c>
    </row>
    <row r="403" spans="1:5" x14ac:dyDescent="0.25">
      <c r="A403">
        <v>402</v>
      </c>
      <c r="B403" s="2">
        <v>1</v>
      </c>
      <c r="C403" s="5">
        <v>2</v>
      </c>
      <c r="D403" s="3">
        <v>3</v>
      </c>
    </row>
    <row r="404" spans="1:5" x14ac:dyDescent="0.25">
      <c r="A404">
        <v>403</v>
      </c>
      <c r="B404" s="2">
        <v>1</v>
      </c>
      <c r="D404" s="3">
        <v>3</v>
      </c>
    </row>
    <row r="405" spans="1:5" x14ac:dyDescent="0.25">
      <c r="A405">
        <v>404</v>
      </c>
      <c r="B405" s="2">
        <v>1</v>
      </c>
      <c r="D405" s="3">
        <v>3</v>
      </c>
    </row>
    <row r="406" spans="1:5" x14ac:dyDescent="0.25">
      <c r="A406">
        <v>405</v>
      </c>
      <c r="B406" s="2">
        <v>1</v>
      </c>
      <c r="D406" s="3">
        <v>3</v>
      </c>
    </row>
    <row r="407" spans="1:5" x14ac:dyDescent="0.25">
      <c r="A407">
        <v>406</v>
      </c>
      <c r="B407" s="2">
        <v>1</v>
      </c>
      <c r="D407" s="3">
        <v>3</v>
      </c>
    </row>
    <row r="408" spans="1:5" x14ac:dyDescent="0.25">
      <c r="A408">
        <v>407</v>
      </c>
      <c r="B408" s="2">
        <v>1</v>
      </c>
      <c r="D408" s="3">
        <v>3</v>
      </c>
    </row>
    <row r="409" spans="1:5" x14ac:dyDescent="0.25">
      <c r="A409">
        <v>408</v>
      </c>
      <c r="B409" s="2">
        <v>1</v>
      </c>
      <c r="D409" s="3">
        <v>3</v>
      </c>
    </row>
    <row r="410" spans="1:5" x14ac:dyDescent="0.25">
      <c r="A410">
        <v>409</v>
      </c>
      <c r="B410" s="2">
        <v>1</v>
      </c>
      <c r="D410" s="3">
        <v>3</v>
      </c>
    </row>
    <row r="411" spans="1:5" x14ac:dyDescent="0.25">
      <c r="A411">
        <v>410</v>
      </c>
      <c r="B411" s="2">
        <v>1</v>
      </c>
      <c r="D411" s="3">
        <v>3</v>
      </c>
      <c r="E411" s="4">
        <v>4</v>
      </c>
    </row>
    <row r="412" spans="1:5" x14ac:dyDescent="0.25">
      <c r="A412">
        <v>411</v>
      </c>
      <c r="B412" s="2">
        <v>1</v>
      </c>
      <c r="D412" s="3">
        <v>3</v>
      </c>
      <c r="E412" s="4">
        <v>4</v>
      </c>
    </row>
    <row r="413" spans="1:5" x14ac:dyDescent="0.25">
      <c r="A413">
        <v>412</v>
      </c>
      <c r="B413" s="2">
        <v>1</v>
      </c>
      <c r="D413" s="3">
        <v>3</v>
      </c>
      <c r="E413" s="4">
        <v>4</v>
      </c>
    </row>
    <row r="414" spans="1:5" x14ac:dyDescent="0.25">
      <c r="A414">
        <v>413</v>
      </c>
      <c r="B414" s="2">
        <v>1</v>
      </c>
      <c r="E414" s="4">
        <v>4</v>
      </c>
    </row>
    <row r="415" spans="1:5" x14ac:dyDescent="0.25">
      <c r="A415">
        <v>414</v>
      </c>
      <c r="B415" s="2">
        <v>1</v>
      </c>
      <c r="E415" s="4">
        <v>4</v>
      </c>
    </row>
    <row r="416" spans="1:5" x14ac:dyDescent="0.25">
      <c r="A416">
        <v>415</v>
      </c>
      <c r="B416" s="2">
        <v>1</v>
      </c>
      <c r="E416" s="4">
        <v>4</v>
      </c>
    </row>
    <row r="417" spans="1:5" x14ac:dyDescent="0.25">
      <c r="A417">
        <v>416</v>
      </c>
      <c r="B417" s="2">
        <v>1</v>
      </c>
      <c r="E417" s="4">
        <v>4</v>
      </c>
    </row>
    <row r="418" spans="1:5" x14ac:dyDescent="0.25">
      <c r="A418">
        <v>417</v>
      </c>
      <c r="B418" s="2">
        <v>1</v>
      </c>
      <c r="C418" s="5">
        <v>2</v>
      </c>
      <c r="E418" s="4">
        <v>4</v>
      </c>
    </row>
    <row r="419" spans="1:5" x14ac:dyDescent="0.25">
      <c r="A419">
        <v>418</v>
      </c>
      <c r="B419" s="2">
        <v>1</v>
      </c>
      <c r="C419" s="5">
        <v>2</v>
      </c>
      <c r="E419" s="4">
        <v>4</v>
      </c>
    </row>
    <row r="420" spans="1:5" x14ac:dyDescent="0.25">
      <c r="A420">
        <v>419</v>
      </c>
      <c r="B420" s="2">
        <v>1</v>
      </c>
      <c r="C420" s="5">
        <v>2</v>
      </c>
      <c r="E420" s="4">
        <v>4</v>
      </c>
    </row>
    <row r="421" spans="1:5" x14ac:dyDescent="0.25">
      <c r="A421">
        <v>420</v>
      </c>
      <c r="B421" s="2">
        <v>1</v>
      </c>
      <c r="C421" s="5">
        <v>2</v>
      </c>
      <c r="E421" s="4">
        <v>4</v>
      </c>
    </row>
    <row r="422" spans="1:5" x14ac:dyDescent="0.25">
      <c r="A422">
        <v>421</v>
      </c>
      <c r="C422" s="5">
        <v>2</v>
      </c>
      <c r="E422" s="4">
        <v>4</v>
      </c>
    </row>
    <row r="423" spans="1:5" x14ac:dyDescent="0.25">
      <c r="A423">
        <v>422</v>
      </c>
      <c r="C423" s="5">
        <v>2</v>
      </c>
      <c r="E423" s="4">
        <v>4</v>
      </c>
    </row>
    <row r="424" spans="1:5" x14ac:dyDescent="0.25">
      <c r="A424">
        <v>423</v>
      </c>
      <c r="C424" s="5">
        <v>2</v>
      </c>
      <c r="E424" s="4">
        <v>4</v>
      </c>
    </row>
    <row r="425" spans="1:5" x14ac:dyDescent="0.25">
      <c r="A425">
        <v>424</v>
      </c>
      <c r="C425" s="5">
        <v>2</v>
      </c>
      <c r="E425" s="4">
        <v>4</v>
      </c>
    </row>
    <row r="426" spans="1:5" x14ac:dyDescent="0.25">
      <c r="A426">
        <v>425</v>
      </c>
      <c r="C426" s="5">
        <v>2</v>
      </c>
      <c r="E426" s="4">
        <v>4</v>
      </c>
    </row>
    <row r="427" spans="1:5" x14ac:dyDescent="0.25">
      <c r="A427">
        <v>426</v>
      </c>
      <c r="C427" s="5">
        <v>2</v>
      </c>
      <c r="D427" s="3">
        <v>3</v>
      </c>
      <c r="E427" s="4">
        <v>4</v>
      </c>
    </row>
    <row r="428" spans="1:5" x14ac:dyDescent="0.25">
      <c r="A428">
        <v>427</v>
      </c>
      <c r="C428" s="5">
        <v>2</v>
      </c>
      <c r="D428" s="3">
        <v>3</v>
      </c>
      <c r="E428" s="4">
        <v>4</v>
      </c>
    </row>
    <row r="429" spans="1:5" x14ac:dyDescent="0.25">
      <c r="A429">
        <v>428</v>
      </c>
      <c r="C429" s="5">
        <v>2</v>
      </c>
      <c r="D429" s="3">
        <v>3</v>
      </c>
      <c r="E429" s="4">
        <v>4</v>
      </c>
    </row>
    <row r="430" spans="1:5" x14ac:dyDescent="0.25">
      <c r="A430">
        <v>429</v>
      </c>
      <c r="C430" s="5">
        <v>2</v>
      </c>
      <c r="D430" s="3">
        <v>3</v>
      </c>
      <c r="E430" s="4">
        <v>4</v>
      </c>
    </row>
    <row r="431" spans="1:5" x14ac:dyDescent="0.25">
      <c r="A431">
        <v>430</v>
      </c>
      <c r="C431" s="5">
        <v>2</v>
      </c>
      <c r="D431" s="3">
        <v>3</v>
      </c>
      <c r="E431" s="4">
        <v>4</v>
      </c>
    </row>
    <row r="432" spans="1:5" x14ac:dyDescent="0.25">
      <c r="A432">
        <v>431</v>
      </c>
      <c r="C432" s="5">
        <v>2</v>
      </c>
      <c r="D432" s="3">
        <v>3</v>
      </c>
    </row>
    <row r="433" spans="1:5" x14ac:dyDescent="0.25">
      <c r="A433">
        <v>432</v>
      </c>
      <c r="C433" s="5">
        <v>2</v>
      </c>
      <c r="D433" s="3">
        <v>3</v>
      </c>
    </row>
    <row r="434" spans="1:5" x14ac:dyDescent="0.25">
      <c r="A434">
        <v>433</v>
      </c>
      <c r="C434" s="5">
        <v>2</v>
      </c>
      <c r="D434" s="3">
        <v>3</v>
      </c>
    </row>
    <row r="435" spans="1:5" x14ac:dyDescent="0.25">
      <c r="A435">
        <v>434</v>
      </c>
      <c r="C435" s="5">
        <v>2</v>
      </c>
      <c r="D435" s="3">
        <v>3</v>
      </c>
    </row>
    <row r="436" spans="1:5" x14ac:dyDescent="0.25">
      <c r="A436">
        <v>435</v>
      </c>
      <c r="C436" s="5">
        <v>2</v>
      </c>
      <c r="D436" s="3">
        <v>3</v>
      </c>
    </row>
    <row r="437" spans="1:5" x14ac:dyDescent="0.25">
      <c r="A437">
        <v>436</v>
      </c>
      <c r="B437" s="2">
        <v>1</v>
      </c>
      <c r="C437" s="5">
        <v>2</v>
      </c>
      <c r="D437" s="3">
        <v>3</v>
      </c>
    </row>
    <row r="438" spans="1:5" x14ac:dyDescent="0.25">
      <c r="A438">
        <v>437</v>
      </c>
      <c r="B438" s="2">
        <v>1</v>
      </c>
      <c r="C438" s="5">
        <v>2</v>
      </c>
      <c r="D438" s="3">
        <v>3</v>
      </c>
    </row>
    <row r="439" spans="1:5" x14ac:dyDescent="0.25">
      <c r="A439">
        <v>438</v>
      </c>
      <c r="B439" s="2">
        <v>1</v>
      </c>
      <c r="C439" s="5">
        <v>2</v>
      </c>
      <c r="D439" s="3">
        <v>3</v>
      </c>
    </row>
    <row r="440" spans="1:5" x14ac:dyDescent="0.25">
      <c r="A440">
        <v>439</v>
      </c>
      <c r="B440" s="2">
        <v>1</v>
      </c>
      <c r="C440" s="5">
        <v>2</v>
      </c>
      <c r="D440" s="3">
        <v>3</v>
      </c>
    </row>
    <row r="441" spans="1:5" x14ac:dyDescent="0.25">
      <c r="A441">
        <v>440</v>
      </c>
      <c r="B441" s="2">
        <v>1</v>
      </c>
      <c r="C441" s="5">
        <v>2</v>
      </c>
      <c r="D441" s="3">
        <v>3</v>
      </c>
    </row>
    <row r="442" spans="1:5" x14ac:dyDescent="0.25">
      <c r="A442">
        <v>441</v>
      </c>
      <c r="B442" s="2">
        <v>1</v>
      </c>
      <c r="D442" s="3">
        <v>3</v>
      </c>
    </row>
    <row r="443" spans="1:5" x14ac:dyDescent="0.25">
      <c r="A443">
        <v>442</v>
      </c>
      <c r="B443" s="2">
        <v>1</v>
      </c>
      <c r="D443" s="3">
        <v>3</v>
      </c>
    </row>
    <row r="444" spans="1:5" x14ac:dyDescent="0.25">
      <c r="A444">
        <v>443</v>
      </c>
      <c r="B444" s="2">
        <v>1</v>
      </c>
      <c r="D444" s="3">
        <v>3</v>
      </c>
    </row>
    <row r="445" spans="1:5" x14ac:dyDescent="0.25">
      <c r="A445">
        <v>444</v>
      </c>
      <c r="B445" s="2">
        <v>1</v>
      </c>
      <c r="D445" s="3">
        <v>3</v>
      </c>
    </row>
    <row r="446" spans="1:5" x14ac:dyDescent="0.25">
      <c r="A446">
        <v>445</v>
      </c>
      <c r="B446" s="2">
        <v>1</v>
      </c>
      <c r="D446" s="3">
        <v>3</v>
      </c>
    </row>
    <row r="447" spans="1:5" x14ac:dyDescent="0.25">
      <c r="A447">
        <v>446</v>
      </c>
      <c r="B447" s="2">
        <v>1</v>
      </c>
      <c r="D447" s="3">
        <v>3</v>
      </c>
      <c r="E447" s="4">
        <v>4</v>
      </c>
    </row>
    <row r="448" spans="1:5" x14ac:dyDescent="0.25">
      <c r="A448">
        <v>447</v>
      </c>
      <c r="B448" s="2">
        <v>1</v>
      </c>
      <c r="D448" s="3">
        <v>3</v>
      </c>
      <c r="E448" s="4">
        <v>4</v>
      </c>
    </row>
    <row r="449" spans="1:5" x14ac:dyDescent="0.25">
      <c r="A449">
        <v>448</v>
      </c>
      <c r="B449" s="2">
        <v>1</v>
      </c>
      <c r="D449" s="3">
        <v>3</v>
      </c>
      <c r="E449" s="4">
        <v>4</v>
      </c>
    </row>
    <row r="450" spans="1:5" x14ac:dyDescent="0.25">
      <c r="A450">
        <v>449</v>
      </c>
      <c r="B450" s="2">
        <v>1</v>
      </c>
      <c r="D450" s="3">
        <v>3</v>
      </c>
      <c r="E450" s="4">
        <v>4</v>
      </c>
    </row>
    <row r="451" spans="1:5" x14ac:dyDescent="0.25">
      <c r="A451">
        <v>450</v>
      </c>
      <c r="B451" s="2">
        <v>1</v>
      </c>
      <c r="D451" s="3">
        <v>3</v>
      </c>
      <c r="E451" s="4">
        <v>4</v>
      </c>
    </row>
    <row r="452" spans="1:5" x14ac:dyDescent="0.25">
      <c r="A452">
        <v>451</v>
      </c>
      <c r="B452" s="2">
        <v>1</v>
      </c>
      <c r="D452" s="3">
        <v>3</v>
      </c>
      <c r="E452" s="4">
        <v>4</v>
      </c>
    </row>
    <row r="453" spans="1:5" x14ac:dyDescent="0.25">
      <c r="A453">
        <v>452</v>
      </c>
      <c r="B453" s="2">
        <v>1</v>
      </c>
      <c r="E453" s="4">
        <v>4</v>
      </c>
    </row>
    <row r="454" spans="1:5" x14ac:dyDescent="0.25">
      <c r="A454">
        <v>453</v>
      </c>
      <c r="B454" s="2">
        <v>1</v>
      </c>
      <c r="E454" s="4">
        <v>4</v>
      </c>
    </row>
    <row r="455" spans="1:5" x14ac:dyDescent="0.25">
      <c r="A455">
        <v>454</v>
      </c>
      <c r="B455" s="2">
        <v>1</v>
      </c>
      <c r="E455" s="4">
        <v>4</v>
      </c>
    </row>
    <row r="456" spans="1:5" x14ac:dyDescent="0.25">
      <c r="A456">
        <v>455</v>
      </c>
      <c r="B456" s="2">
        <v>1</v>
      </c>
      <c r="E456" s="4">
        <v>4</v>
      </c>
    </row>
    <row r="457" spans="1:5" x14ac:dyDescent="0.25">
      <c r="A457">
        <v>456</v>
      </c>
      <c r="B457" s="2">
        <v>1</v>
      </c>
      <c r="C457" s="5">
        <v>2</v>
      </c>
      <c r="E457" s="4">
        <v>4</v>
      </c>
    </row>
    <row r="458" spans="1:5" x14ac:dyDescent="0.25">
      <c r="A458">
        <v>457</v>
      </c>
      <c r="B458" s="2">
        <v>1</v>
      </c>
      <c r="C458" s="5">
        <v>2</v>
      </c>
      <c r="E458" s="4">
        <v>4</v>
      </c>
    </row>
    <row r="459" spans="1:5" x14ac:dyDescent="0.25">
      <c r="A459">
        <v>458</v>
      </c>
      <c r="B459" s="2">
        <v>1</v>
      </c>
      <c r="C459" s="5">
        <v>2</v>
      </c>
      <c r="E459" s="4">
        <v>4</v>
      </c>
    </row>
    <row r="460" spans="1:5" x14ac:dyDescent="0.25">
      <c r="A460">
        <v>459</v>
      </c>
      <c r="B460" s="2">
        <v>1</v>
      </c>
      <c r="C460" s="5">
        <v>2</v>
      </c>
      <c r="E460" s="4">
        <v>4</v>
      </c>
    </row>
    <row r="461" spans="1:5" x14ac:dyDescent="0.25">
      <c r="A461">
        <v>460</v>
      </c>
      <c r="B461" s="2">
        <v>1</v>
      </c>
      <c r="C461" s="5">
        <v>2</v>
      </c>
      <c r="E461" s="4">
        <v>4</v>
      </c>
    </row>
    <row r="462" spans="1:5" x14ac:dyDescent="0.25">
      <c r="A462">
        <v>461</v>
      </c>
      <c r="C462" s="5">
        <v>2</v>
      </c>
      <c r="E462" s="4">
        <v>4</v>
      </c>
    </row>
    <row r="463" spans="1:5" x14ac:dyDescent="0.25">
      <c r="A463">
        <v>462</v>
      </c>
      <c r="C463" s="5">
        <v>2</v>
      </c>
      <c r="E463" s="4">
        <v>4</v>
      </c>
    </row>
    <row r="464" spans="1:5" x14ac:dyDescent="0.25">
      <c r="A464">
        <v>463</v>
      </c>
      <c r="C464" s="5">
        <v>2</v>
      </c>
      <c r="E464" s="4">
        <v>4</v>
      </c>
    </row>
    <row r="465" spans="1:5" x14ac:dyDescent="0.25">
      <c r="A465">
        <v>464</v>
      </c>
      <c r="C465" s="5">
        <v>2</v>
      </c>
      <c r="E465" s="4">
        <v>4</v>
      </c>
    </row>
    <row r="466" spans="1:5" x14ac:dyDescent="0.25">
      <c r="A466">
        <v>465</v>
      </c>
      <c r="C466" s="5">
        <v>2</v>
      </c>
      <c r="D466" s="3">
        <v>3</v>
      </c>
      <c r="E466" s="4">
        <v>4</v>
      </c>
    </row>
    <row r="467" spans="1:5" x14ac:dyDescent="0.25">
      <c r="A467">
        <v>466</v>
      </c>
      <c r="C467" s="5">
        <v>2</v>
      </c>
      <c r="D467" s="3">
        <v>3</v>
      </c>
      <c r="E467" s="4">
        <v>4</v>
      </c>
    </row>
    <row r="468" spans="1:5" x14ac:dyDescent="0.25">
      <c r="A468">
        <v>467</v>
      </c>
      <c r="C468" s="5">
        <v>2</v>
      </c>
      <c r="D468" s="3">
        <v>3</v>
      </c>
      <c r="E468" s="4">
        <v>4</v>
      </c>
    </row>
    <row r="469" spans="1:5" x14ac:dyDescent="0.25">
      <c r="A469">
        <v>468</v>
      </c>
      <c r="C469" s="5">
        <v>2</v>
      </c>
      <c r="D469" s="3">
        <v>3</v>
      </c>
      <c r="E469" s="4">
        <v>4</v>
      </c>
    </row>
    <row r="470" spans="1:5" x14ac:dyDescent="0.25">
      <c r="A470">
        <v>469</v>
      </c>
      <c r="C470" s="5">
        <v>2</v>
      </c>
      <c r="D470" s="3">
        <v>3</v>
      </c>
      <c r="E470" s="4">
        <v>4</v>
      </c>
    </row>
    <row r="471" spans="1:5" x14ac:dyDescent="0.25">
      <c r="A471">
        <v>470</v>
      </c>
      <c r="C471" s="5">
        <v>2</v>
      </c>
      <c r="D471" s="3">
        <v>3</v>
      </c>
      <c r="E471" s="4">
        <v>4</v>
      </c>
    </row>
    <row r="472" spans="1:5" x14ac:dyDescent="0.25">
      <c r="A472">
        <v>471</v>
      </c>
      <c r="C472" s="5">
        <v>2</v>
      </c>
      <c r="D472" s="3">
        <v>3</v>
      </c>
    </row>
    <row r="473" spans="1:5" x14ac:dyDescent="0.25">
      <c r="A473">
        <v>472</v>
      </c>
      <c r="C473" s="5">
        <v>2</v>
      </c>
      <c r="D473" s="3">
        <v>3</v>
      </c>
    </row>
    <row r="474" spans="1:5" x14ac:dyDescent="0.25">
      <c r="A474">
        <v>473</v>
      </c>
      <c r="C474" s="5">
        <v>2</v>
      </c>
      <c r="D474" s="3">
        <v>3</v>
      </c>
    </row>
    <row r="475" spans="1:5" x14ac:dyDescent="0.25">
      <c r="A475">
        <v>474</v>
      </c>
      <c r="B475" s="2">
        <v>1</v>
      </c>
      <c r="C475" s="5">
        <v>2</v>
      </c>
      <c r="D475" s="3">
        <v>3</v>
      </c>
    </row>
    <row r="476" spans="1:5" x14ac:dyDescent="0.25">
      <c r="A476">
        <v>475</v>
      </c>
      <c r="B476" s="2">
        <v>1</v>
      </c>
      <c r="C476" s="5">
        <v>2</v>
      </c>
      <c r="D476" s="3">
        <v>3</v>
      </c>
    </row>
    <row r="477" spans="1:5" x14ac:dyDescent="0.25">
      <c r="A477">
        <v>476</v>
      </c>
      <c r="B477" s="2">
        <v>1</v>
      </c>
      <c r="C477" s="5">
        <v>2</v>
      </c>
      <c r="D477" s="3">
        <v>3</v>
      </c>
    </row>
    <row r="478" spans="1:5" x14ac:dyDescent="0.25">
      <c r="A478">
        <v>477</v>
      </c>
      <c r="B478" s="2">
        <v>1</v>
      </c>
      <c r="C478" s="5">
        <v>2</v>
      </c>
      <c r="D478" s="3">
        <v>3</v>
      </c>
    </row>
    <row r="479" spans="1:5" x14ac:dyDescent="0.25">
      <c r="A479">
        <v>478</v>
      </c>
      <c r="B479" s="2">
        <v>1</v>
      </c>
      <c r="C479" s="5">
        <v>2</v>
      </c>
      <c r="D479" s="3">
        <v>3</v>
      </c>
    </row>
    <row r="480" spans="1:5" x14ac:dyDescent="0.25">
      <c r="A480">
        <v>479</v>
      </c>
      <c r="B480" s="2">
        <v>1</v>
      </c>
      <c r="C480" s="5">
        <v>2</v>
      </c>
      <c r="D480" s="3">
        <v>3</v>
      </c>
    </row>
    <row r="481" spans="1:5" x14ac:dyDescent="0.25">
      <c r="A481">
        <v>480</v>
      </c>
      <c r="B481" s="2">
        <v>1</v>
      </c>
      <c r="C481" s="5">
        <v>2</v>
      </c>
      <c r="D481" s="3">
        <v>3</v>
      </c>
    </row>
    <row r="482" spans="1:5" x14ac:dyDescent="0.25">
      <c r="A482">
        <v>481</v>
      </c>
      <c r="B482" s="2">
        <v>1</v>
      </c>
      <c r="D482" s="3">
        <v>3</v>
      </c>
    </row>
    <row r="483" spans="1:5" x14ac:dyDescent="0.25">
      <c r="A483">
        <v>482</v>
      </c>
      <c r="B483" s="2">
        <v>1</v>
      </c>
      <c r="D483" s="3">
        <v>3</v>
      </c>
    </row>
    <row r="484" spans="1:5" x14ac:dyDescent="0.25">
      <c r="A484">
        <v>483</v>
      </c>
      <c r="B484" s="2">
        <v>1</v>
      </c>
      <c r="D484" s="3">
        <v>3</v>
      </c>
    </row>
    <row r="485" spans="1:5" x14ac:dyDescent="0.25">
      <c r="A485">
        <v>484</v>
      </c>
      <c r="B485" s="2">
        <v>1</v>
      </c>
      <c r="D485" s="3">
        <v>3</v>
      </c>
    </row>
    <row r="486" spans="1:5" x14ac:dyDescent="0.25">
      <c r="A486">
        <v>485</v>
      </c>
      <c r="B486" s="2">
        <v>1</v>
      </c>
      <c r="D486" s="3">
        <v>3</v>
      </c>
    </row>
    <row r="487" spans="1:5" x14ac:dyDescent="0.25">
      <c r="A487">
        <v>486</v>
      </c>
      <c r="B487" s="2">
        <v>1</v>
      </c>
      <c r="D487" s="3">
        <v>3</v>
      </c>
      <c r="E487" s="4">
        <v>4</v>
      </c>
    </row>
    <row r="488" spans="1:5" x14ac:dyDescent="0.25">
      <c r="A488">
        <v>487</v>
      </c>
      <c r="B488" s="2">
        <v>1</v>
      </c>
      <c r="D488" s="3">
        <v>3</v>
      </c>
      <c r="E488" s="4">
        <v>4</v>
      </c>
    </row>
    <row r="489" spans="1:5" x14ac:dyDescent="0.25">
      <c r="A489">
        <v>488</v>
      </c>
      <c r="B489" s="2">
        <v>1</v>
      </c>
      <c r="D489" s="3">
        <v>3</v>
      </c>
      <c r="E489" s="4">
        <v>4</v>
      </c>
    </row>
    <row r="490" spans="1:5" x14ac:dyDescent="0.25">
      <c r="A490">
        <v>489</v>
      </c>
      <c r="B490" s="2">
        <v>1</v>
      </c>
      <c r="D490" s="3">
        <v>3</v>
      </c>
      <c r="E490" s="4">
        <v>4</v>
      </c>
    </row>
    <row r="491" spans="1:5" x14ac:dyDescent="0.25">
      <c r="A491">
        <v>490</v>
      </c>
      <c r="B491" s="2">
        <v>1</v>
      </c>
      <c r="D491" s="3">
        <v>3</v>
      </c>
      <c r="E491" s="4">
        <v>4</v>
      </c>
    </row>
    <row r="492" spans="1:5" x14ac:dyDescent="0.25">
      <c r="A492">
        <v>491</v>
      </c>
      <c r="B492" s="2">
        <v>1</v>
      </c>
      <c r="E492" s="4">
        <v>4</v>
      </c>
    </row>
    <row r="493" spans="1:5" x14ac:dyDescent="0.25">
      <c r="A493">
        <v>492</v>
      </c>
      <c r="B493" s="2">
        <v>1</v>
      </c>
      <c r="E493" s="4">
        <v>4</v>
      </c>
    </row>
    <row r="494" spans="1:5" x14ac:dyDescent="0.25">
      <c r="A494">
        <v>493</v>
      </c>
      <c r="B494" s="2">
        <v>1</v>
      </c>
      <c r="E494" s="4">
        <v>4</v>
      </c>
    </row>
    <row r="495" spans="1:5" x14ac:dyDescent="0.25">
      <c r="A495">
        <v>494</v>
      </c>
      <c r="B495" s="2">
        <v>1</v>
      </c>
      <c r="C495" s="5">
        <v>2</v>
      </c>
      <c r="E495" s="4">
        <v>4</v>
      </c>
    </row>
    <row r="496" spans="1:5" x14ac:dyDescent="0.25">
      <c r="A496">
        <v>495</v>
      </c>
      <c r="B496" s="2">
        <v>1</v>
      </c>
      <c r="C496" s="5">
        <v>2</v>
      </c>
      <c r="E496" s="4">
        <v>4</v>
      </c>
    </row>
    <row r="497" spans="1:5" x14ac:dyDescent="0.25">
      <c r="A497">
        <v>496</v>
      </c>
      <c r="B497" s="2">
        <v>1</v>
      </c>
      <c r="C497" s="5">
        <v>2</v>
      </c>
      <c r="E497" s="4">
        <v>4</v>
      </c>
    </row>
    <row r="498" spans="1:5" x14ac:dyDescent="0.25">
      <c r="A498">
        <v>497</v>
      </c>
      <c r="B498" s="2">
        <v>1</v>
      </c>
      <c r="C498" s="5">
        <v>2</v>
      </c>
      <c r="E498" s="4">
        <v>4</v>
      </c>
    </row>
    <row r="499" spans="1:5" x14ac:dyDescent="0.25">
      <c r="A499">
        <v>498</v>
      </c>
      <c r="B499" s="2">
        <v>1</v>
      </c>
      <c r="C499" s="5">
        <v>2</v>
      </c>
      <c r="E499" s="4">
        <v>4</v>
      </c>
    </row>
    <row r="500" spans="1:5" x14ac:dyDescent="0.25">
      <c r="A500">
        <v>499</v>
      </c>
      <c r="B500" s="2">
        <v>1</v>
      </c>
      <c r="C500" s="5">
        <v>2</v>
      </c>
      <c r="E500" s="4">
        <v>4</v>
      </c>
    </row>
    <row r="501" spans="1:5" x14ac:dyDescent="0.25">
      <c r="A501">
        <v>500</v>
      </c>
      <c r="C501" s="5">
        <v>2</v>
      </c>
      <c r="E501" s="4">
        <v>4</v>
      </c>
    </row>
    <row r="502" spans="1:5" x14ac:dyDescent="0.25">
      <c r="A502">
        <v>501</v>
      </c>
      <c r="C502" s="5">
        <v>2</v>
      </c>
      <c r="E502" s="4">
        <v>4</v>
      </c>
    </row>
    <row r="503" spans="1:5" x14ac:dyDescent="0.25">
      <c r="A503">
        <v>502</v>
      </c>
      <c r="C503" s="5">
        <v>2</v>
      </c>
      <c r="E503" s="4">
        <v>4</v>
      </c>
    </row>
    <row r="504" spans="1:5" x14ac:dyDescent="0.25">
      <c r="A504">
        <v>503</v>
      </c>
      <c r="C504" s="5">
        <v>2</v>
      </c>
      <c r="E504" s="4">
        <v>4</v>
      </c>
    </row>
    <row r="505" spans="1:5" x14ac:dyDescent="0.25">
      <c r="A505">
        <v>504</v>
      </c>
      <c r="C505" s="5">
        <v>2</v>
      </c>
      <c r="D505" s="3">
        <v>3</v>
      </c>
      <c r="E505" s="4">
        <v>4</v>
      </c>
    </row>
    <row r="506" spans="1:5" x14ac:dyDescent="0.25">
      <c r="A506">
        <v>505</v>
      </c>
      <c r="C506" s="5">
        <v>2</v>
      </c>
      <c r="D506" s="3">
        <v>3</v>
      </c>
      <c r="E506" s="4">
        <v>4</v>
      </c>
    </row>
    <row r="507" spans="1:5" x14ac:dyDescent="0.25">
      <c r="A507">
        <v>506</v>
      </c>
      <c r="C507" s="5">
        <v>2</v>
      </c>
      <c r="D507" s="3">
        <v>3</v>
      </c>
      <c r="E507" s="4">
        <v>4</v>
      </c>
    </row>
    <row r="508" spans="1:5" x14ac:dyDescent="0.25">
      <c r="A508">
        <v>507</v>
      </c>
      <c r="C508" s="5">
        <v>2</v>
      </c>
      <c r="D508" s="3">
        <v>3</v>
      </c>
      <c r="E508" s="4">
        <v>4</v>
      </c>
    </row>
    <row r="509" spans="1:5" x14ac:dyDescent="0.25">
      <c r="A509">
        <v>508</v>
      </c>
      <c r="C509" s="5">
        <v>2</v>
      </c>
      <c r="D509" s="3">
        <v>3</v>
      </c>
      <c r="E509" s="4">
        <v>4</v>
      </c>
    </row>
    <row r="510" spans="1:5" x14ac:dyDescent="0.25">
      <c r="A510">
        <v>509</v>
      </c>
      <c r="C510" s="5">
        <v>2</v>
      </c>
      <c r="D510" s="3">
        <v>3</v>
      </c>
      <c r="E510" s="4">
        <v>4</v>
      </c>
    </row>
    <row r="511" spans="1:5" x14ac:dyDescent="0.25">
      <c r="A511">
        <v>510</v>
      </c>
      <c r="C511" s="5">
        <v>2</v>
      </c>
      <c r="D511" s="3">
        <v>3</v>
      </c>
      <c r="E511" s="4">
        <v>4</v>
      </c>
    </row>
    <row r="512" spans="1:5" x14ac:dyDescent="0.25">
      <c r="A512">
        <v>511</v>
      </c>
      <c r="C512" s="5">
        <v>2</v>
      </c>
      <c r="D512" s="3">
        <v>3</v>
      </c>
      <c r="E512" s="4">
        <v>4</v>
      </c>
    </row>
    <row r="513" spans="1:6" x14ac:dyDescent="0.25">
      <c r="A513">
        <v>512</v>
      </c>
      <c r="B513" s="2">
        <v>1</v>
      </c>
      <c r="C513" s="5">
        <v>2</v>
      </c>
      <c r="D513" s="3">
        <v>3</v>
      </c>
      <c r="E513" s="4">
        <v>4</v>
      </c>
    </row>
    <row r="514" spans="1:6" x14ac:dyDescent="0.25">
      <c r="A514">
        <v>513</v>
      </c>
      <c r="B514" s="2">
        <v>1</v>
      </c>
      <c r="C514" s="5">
        <v>2</v>
      </c>
      <c r="D514" s="3">
        <v>3</v>
      </c>
    </row>
    <row r="515" spans="1:6" x14ac:dyDescent="0.25">
      <c r="A515">
        <v>514</v>
      </c>
      <c r="B515" s="2">
        <v>1</v>
      </c>
      <c r="C515" s="5">
        <v>2</v>
      </c>
      <c r="D515" s="3">
        <v>3</v>
      </c>
    </row>
    <row r="516" spans="1:6" x14ac:dyDescent="0.25">
      <c r="A516">
        <v>515</v>
      </c>
      <c r="B516" s="2">
        <v>1</v>
      </c>
      <c r="C516" s="5">
        <v>2</v>
      </c>
      <c r="D516" s="3">
        <v>3</v>
      </c>
    </row>
    <row r="517" spans="1:6" x14ac:dyDescent="0.25">
      <c r="A517">
        <v>516</v>
      </c>
      <c r="B517" s="2">
        <v>1</v>
      </c>
      <c r="C517" s="5">
        <v>2</v>
      </c>
      <c r="D517" s="3">
        <v>3</v>
      </c>
    </row>
    <row r="518" spans="1:6" x14ac:dyDescent="0.25">
      <c r="A518">
        <v>517</v>
      </c>
      <c r="B518" s="2">
        <v>1</v>
      </c>
      <c r="C518" s="5">
        <v>2</v>
      </c>
      <c r="D518" s="3">
        <v>3</v>
      </c>
    </row>
    <row r="519" spans="1:6" x14ac:dyDescent="0.25">
      <c r="A519">
        <v>518</v>
      </c>
      <c r="B519" s="2">
        <v>1</v>
      </c>
      <c r="C519" s="5">
        <v>2</v>
      </c>
      <c r="D519" s="3">
        <v>3</v>
      </c>
    </row>
    <row r="520" spans="1:6" x14ac:dyDescent="0.25">
      <c r="A520">
        <v>519</v>
      </c>
      <c r="B520" s="2">
        <v>1</v>
      </c>
      <c r="C520" s="5">
        <v>2</v>
      </c>
      <c r="D520" s="3">
        <v>3</v>
      </c>
    </row>
    <row r="521" spans="1:6" x14ac:dyDescent="0.25">
      <c r="A521">
        <v>520</v>
      </c>
      <c r="B521" s="2">
        <v>1</v>
      </c>
      <c r="C521" s="5">
        <v>2</v>
      </c>
      <c r="D521" s="3">
        <v>3</v>
      </c>
    </row>
    <row r="522" spans="1:6" x14ac:dyDescent="0.25">
      <c r="A522">
        <v>521</v>
      </c>
      <c r="B522" s="2">
        <v>1</v>
      </c>
      <c r="C522" s="5">
        <v>2</v>
      </c>
      <c r="D522" s="3">
        <v>3</v>
      </c>
    </row>
    <row r="523" spans="1:6" x14ac:dyDescent="0.25">
      <c r="A523">
        <v>522</v>
      </c>
      <c r="B523" s="2">
        <v>1</v>
      </c>
      <c r="D523" s="3">
        <v>3</v>
      </c>
    </row>
    <row r="524" spans="1:6" x14ac:dyDescent="0.25">
      <c r="A524">
        <v>523</v>
      </c>
      <c r="B524" s="2">
        <v>1</v>
      </c>
      <c r="D524" s="3">
        <v>3</v>
      </c>
    </row>
    <row r="525" spans="1:6" x14ac:dyDescent="0.25">
      <c r="A525">
        <v>524</v>
      </c>
      <c r="B525" s="2">
        <v>1</v>
      </c>
      <c r="D525" s="3">
        <v>3</v>
      </c>
    </row>
    <row r="526" spans="1:6" x14ac:dyDescent="0.25">
      <c r="A526">
        <v>525</v>
      </c>
      <c r="B526" s="2">
        <v>1</v>
      </c>
      <c r="D526" s="3">
        <v>3</v>
      </c>
      <c r="E526" s="4">
        <v>4</v>
      </c>
    </row>
    <row r="527" spans="1:6" x14ac:dyDescent="0.25">
      <c r="A527">
        <v>526</v>
      </c>
      <c r="B527" s="2">
        <v>1</v>
      </c>
      <c r="D527" s="3">
        <v>3</v>
      </c>
      <c r="E527" s="4">
        <v>4</v>
      </c>
    </row>
    <row r="528" spans="1:6" x14ac:dyDescent="0.25">
      <c r="A528">
        <v>527</v>
      </c>
      <c r="B528" s="2">
        <v>1</v>
      </c>
      <c r="D528" s="3">
        <v>3</v>
      </c>
      <c r="E528" s="4">
        <v>4</v>
      </c>
      <c r="F528" t="s">
        <v>22</v>
      </c>
    </row>
    <row r="529" spans="1:6" x14ac:dyDescent="0.25">
      <c r="A529">
        <v>528</v>
      </c>
    </row>
    <row r="530" spans="1:6" x14ac:dyDescent="0.25">
      <c r="A530">
        <v>529</v>
      </c>
      <c r="F530" t="s">
        <v>22</v>
      </c>
    </row>
    <row r="531" spans="1:6" x14ac:dyDescent="0.25">
      <c r="A531">
        <v>530</v>
      </c>
      <c r="B531" s="2">
        <v>1</v>
      </c>
    </row>
    <row r="532" spans="1:6" x14ac:dyDescent="0.25">
      <c r="A532">
        <v>531</v>
      </c>
      <c r="B532" s="2">
        <v>1</v>
      </c>
    </row>
    <row r="533" spans="1:6" x14ac:dyDescent="0.25">
      <c r="A533">
        <v>532</v>
      </c>
      <c r="B533" s="2">
        <v>1</v>
      </c>
    </row>
    <row r="534" spans="1:6" x14ac:dyDescent="0.25">
      <c r="A534">
        <v>533</v>
      </c>
      <c r="B534" s="2">
        <v>1</v>
      </c>
    </row>
    <row r="535" spans="1:6" x14ac:dyDescent="0.25">
      <c r="A535">
        <v>534</v>
      </c>
      <c r="B535" s="2">
        <v>1</v>
      </c>
    </row>
    <row r="536" spans="1:6" x14ac:dyDescent="0.25">
      <c r="A536">
        <v>535</v>
      </c>
      <c r="B536" s="2">
        <v>1</v>
      </c>
      <c r="D536" s="3">
        <v>3</v>
      </c>
    </row>
    <row r="537" spans="1:6" x14ac:dyDescent="0.25">
      <c r="A537">
        <v>536</v>
      </c>
      <c r="B537" s="2">
        <v>1</v>
      </c>
      <c r="D537" s="3">
        <v>3</v>
      </c>
    </row>
    <row r="538" spans="1:6" x14ac:dyDescent="0.25">
      <c r="A538">
        <v>537</v>
      </c>
      <c r="B538" s="2">
        <v>1</v>
      </c>
      <c r="D538" s="3">
        <v>3</v>
      </c>
    </row>
    <row r="539" spans="1:6" x14ac:dyDescent="0.25">
      <c r="A539">
        <v>538</v>
      </c>
      <c r="B539" s="2">
        <v>1</v>
      </c>
      <c r="D539" s="3">
        <v>3</v>
      </c>
    </row>
    <row r="540" spans="1:6" x14ac:dyDescent="0.25">
      <c r="A540">
        <v>539</v>
      </c>
      <c r="B540" s="2">
        <v>1</v>
      </c>
      <c r="D540" s="3">
        <v>3</v>
      </c>
    </row>
    <row r="541" spans="1:6" x14ac:dyDescent="0.25">
      <c r="A541">
        <v>540</v>
      </c>
      <c r="B541" s="2">
        <v>1</v>
      </c>
      <c r="D541" s="3">
        <v>3</v>
      </c>
    </row>
    <row r="542" spans="1:6" x14ac:dyDescent="0.25">
      <c r="A542">
        <v>541</v>
      </c>
      <c r="B542" s="2">
        <v>1</v>
      </c>
      <c r="D542" s="3">
        <v>3</v>
      </c>
    </row>
    <row r="543" spans="1:6" x14ac:dyDescent="0.25">
      <c r="A543">
        <v>542</v>
      </c>
      <c r="B543" s="2">
        <v>1</v>
      </c>
      <c r="D543" s="3">
        <v>3</v>
      </c>
    </row>
    <row r="544" spans="1:6" x14ac:dyDescent="0.25">
      <c r="A544">
        <v>543</v>
      </c>
      <c r="B544" s="2">
        <v>1</v>
      </c>
      <c r="D544" s="3">
        <v>3</v>
      </c>
    </row>
    <row r="545" spans="1:5" x14ac:dyDescent="0.25">
      <c r="A545">
        <v>544</v>
      </c>
      <c r="B545" s="2">
        <v>1</v>
      </c>
      <c r="D545" s="3">
        <v>3</v>
      </c>
    </row>
    <row r="546" spans="1:5" x14ac:dyDescent="0.25">
      <c r="A546">
        <v>545</v>
      </c>
      <c r="B546" s="2">
        <v>1</v>
      </c>
      <c r="D546" s="3">
        <v>3</v>
      </c>
    </row>
    <row r="547" spans="1:5" x14ac:dyDescent="0.25">
      <c r="A547">
        <v>546</v>
      </c>
      <c r="B547" s="2">
        <v>1</v>
      </c>
      <c r="D547" s="3">
        <v>3</v>
      </c>
    </row>
    <row r="548" spans="1:5" x14ac:dyDescent="0.25">
      <c r="A548">
        <v>547</v>
      </c>
      <c r="B548" s="2">
        <v>1</v>
      </c>
      <c r="D548" s="3">
        <v>3</v>
      </c>
    </row>
    <row r="549" spans="1:5" x14ac:dyDescent="0.25">
      <c r="A549">
        <v>548</v>
      </c>
      <c r="B549" s="2">
        <v>1</v>
      </c>
      <c r="D549" s="3">
        <v>3</v>
      </c>
    </row>
    <row r="550" spans="1:5" x14ac:dyDescent="0.25">
      <c r="A550">
        <v>549</v>
      </c>
      <c r="B550" s="2">
        <v>1</v>
      </c>
      <c r="D550" s="3">
        <v>3</v>
      </c>
    </row>
    <row r="551" spans="1:5" x14ac:dyDescent="0.25">
      <c r="A551">
        <v>550</v>
      </c>
      <c r="B551" s="2">
        <v>1</v>
      </c>
      <c r="C551" s="5">
        <v>2</v>
      </c>
      <c r="D551" s="3">
        <v>3</v>
      </c>
    </row>
    <row r="552" spans="1:5" x14ac:dyDescent="0.25">
      <c r="A552">
        <v>551</v>
      </c>
      <c r="B552" s="2">
        <v>1</v>
      </c>
      <c r="C552" s="5">
        <v>2</v>
      </c>
      <c r="D552" s="3">
        <v>3</v>
      </c>
    </row>
    <row r="553" spans="1:5" x14ac:dyDescent="0.25">
      <c r="A553">
        <v>552</v>
      </c>
      <c r="B553" s="2">
        <v>1</v>
      </c>
      <c r="C553" s="5">
        <v>2</v>
      </c>
      <c r="D553" s="3">
        <v>3</v>
      </c>
    </row>
    <row r="554" spans="1:5" x14ac:dyDescent="0.25">
      <c r="A554">
        <v>553</v>
      </c>
      <c r="B554" s="2">
        <v>1</v>
      </c>
      <c r="C554" s="5">
        <v>2</v>
      </c>
      <c r="D554" s="3">
        <v>3</v>
      </c>
    </row>
    <row r="555" spans="1:5" x14ac:dyDescent="0.25">
      <c r="A555">
        <v>554</v>
      </c>
      <c r="B555" s="2">
        <v>1</v>
      </c>
      <c r="C555" s="5">
        <v>2</v>
      </c>
      <c r="D555" s="3">
        <v>3</v>
      </c>
    </row>
    <row r="556" spans="1:5" x14ac:dyDescent="0.25">
      <c r="A556">
        <v>555</v>
      </c>
      <c r="B556" s="2">
        <v>1</v>
      </c>
      <c r="C556" s="5">
        <v>2</v>
      </c>
      <c r="D556" s="3">
        <v>3</v>
      </c>
    </row>
    <row r="557" spans="1:5" x14ac:dyDescent="0.25">
      <c r="A557">
        <v>556</v>
      </c>
      <c r="B557" s="2">
        <v>1</v>
      </c>
      <c r="C557" s="5">
        <v>2</v>
      </c>
      <c r="D557" s="3">
        <v>3</v>
      </c>
    </row>
    <row r="558" spans="1:5" x14ac:dyDescent="0.25">
      <c r="A558">
        <v>557</v>
      </c>
      <c r="B558" s="2">
        <v>1</v>
      </c>
      <c r="C558" s="5">
        <v>2</v>
      </c>
      <c r="D558" s="3">
        <v>3</v>
      </c>
    </row>
    <row r="559" spans="1:5" x14ac:dyDescent="0.25">
      <c r="A559">
        <v>558</v>
      </c>
      <c r="C559" s="5">
        <v>2</v>
      </c>
      <c r="D559" s="3">
        <v>3</v>
      </c>
    </row>
    <row r="560" spans="1:5" x14ac:dyDescent="0.25">
      <c r="A560">
        <v>559</v>
      </c>
      <c r="C560" s="5">
        <v>2</v>
      </c>
      <c r="D560" s="3">
        <v>3</v>
      </c>
      <c r="E560" s="4">
        <v>4</v>
      </c>
    </row>
    <row r="561" spans="1:5" x14ac:dyDescent="0.25">
      <c r="A561">
        <v>560</v>
      </c>
      <c r="C561" s="5">
        <v>2</v>
      </c>
      <c r="D561" s="3">
        <v>3</v>
      </c>
      <c r="E561" s="4">
        <v>4</v>
      </c>
    </row>
    <row r="562" spans="1:5" x14ac:dyDescent="0.25">
      <c r="A562">
        <v>561</v>
      </c>
      <c r="C562" s="5">
        <v>2</v>
      </c>
      <c r="D562" s="3">
        <v>3</v>
      </c>
      <c r="E562" s="4">
        <v>4</v>
      </c>
    </row>
    <row r="563" spans="1:5" x14ac:dyDescent="0.25">
      <c r="A563">
        <v>562</v>
      </c>
      <c r="C563" s="5">
        <v>2</v>
      </c>
      <c r="D563" s="3">
        <v>3</v>
      </c>
      <c r="E563" s="4">
        <v>4</v>
      </c>
    </row>
    <row r="564" spans="1:5" x14ac:dyDescent="0.25">
      <c r="A564">
        <v>563</v>
      </c>
      <c r="C564" s="5">
        <v>2</v>
      </c>
      <c r="D564" s="3">
        <v>3</v>
      </c>
      <c r="E564" s="4">
        <v>4</v>
      </c>
    </row>
    <row r="565" spans="1:5" x14ac:dyDescent="0.25">
      <c r="A565">
        <v>564</v>
      </c>
      <c r="C565" s="5">
        <v>2</v>
      </c>
      <c r="D565" s="3">
        <v>3</v>
      </c>
      <c r="E565" s="4">
        <v>4</v>
      </c>
    </row>
    <row r="566" spans="1:5" x14ac:dyDescent="0.25">
      <c r="A566">
        <v>565</v>
      </c>
      <c r="C566" s="5">
        <v>2</v>
      </c>
      <c r="D566" s="3">
        <v>3</v>
      </c>
      <c r="E566" s="4">
        <v>4</v>
      </c>
    </row>
    <row r="567" spans="1:5" x14ac:dyDescent="0.25">
      <c r="A567">
        <v>566</v>
      </c>
      <c r="B567" s="2">
        <v>1</v>
      </c>
      <c r="C567" s="5">
        <v>2</v>
      </c>
      <c r="D567" s="3">
        <v>3</v>
      </c>
      <c r="E567" s="4">
        <v>4</v>
      </c>
    </row>
    <row r="568" spans="1:5" x14ac:dyDescent="0.25">
      <c r="A568">
        <v>567</v>
      </c>
      <c r="B568" s="2">
        <v>1</v>
      </c>
      <c r="C568" s="5">
        <v>2</v>
      </c>
      <c r="E568" s="4">
        <v>4</v>
      </c>
    </row>
    <row r="569" spans="1:5" x14ac:dyDescent="0.25">
      <c r="A569">
        <v>568</v>
      </c>
      <c r="B569" s="2">
        <v>1</v>
      </c>
      <c r="C569" s="5">
        <v>2</v>
      </c>
      <c r="E569" s="4">
        <v>4</v>
      </c>
    </row>
    <row r="570" spans="1:5" x14ac:dyDescent="0.25">
      <c r="A570">
        <v>569</v>
      </c>
      <c r="B570" s="2">
        <v>1</v>
      </c>
      <c r="C570" s="5">
        <v>2</v>
      </c>
      <c r="E570" s="4">
        <v>4</v>
      </c>
    </row>
    <row r="571" spans="1:5" x14ac:dyDescent="0.25">
      <c r="A571">
        <v>570</v>
      </c>
      <c r="B571" s="2">
        <v>1</v>
      </c>
      <c r="C571" s="5">
        <v>2</v>
      </c>
      <c r="E571" s="4">
        <v>4</v>
      </c>
    </row>
    <row r="572" spans="1:5" x14ac:dyDescent="0.25">
      <c r="A572">
        <v>571</v>
      </c>
      <c r="B572" s="2">
        <v>1</v>
      </c>
      <c r="C572" s="5">
        <v>2</v>
      </c>
      <c r="E572" s="4">
        <v>4</v>
      </c>
    </row>
    <row r="573" spans="1:5" x14ac:dyDescent="0.25">
      <c r="A573">
        <v>572</v>
      </c>
      <c r="B573" s="2">
        <v>1</v>
      </c>
      <c r="C573" s="5">
        <v>2</v>
      </c>
      <c r="E573" s="4">
        <v>4</v>
      </c>
    </row>
    <row r="574" spans="1:5" x14ac:dyDescent="0.25">
      <c r="A574">
        <v>573</v>
      </c>
      <c r="B574" s="2">
        <v>1</v>
      </c>
      <c r="E574" s="4">
        <v>4</v>
      </c>
    </row>
    <row r="575" spans="1:5" x14ac:dyDescent="0.25">
      <c r="A575">
        <v>574</v>
      </c>
      <c r="B575" s="2">
        <v>1</v>
      </c>
      <c r="E575" s="4">
        <v>4</v>
      </c>
    </row>
    <row r="576" spans="1:5" x14ac:dyDescent="0.25">
      <c r="A576">
        <v>575</v>
      </c>
      <c r="B576" s="2">
        <v>1</v>
      </c>
      <c r="E576" s="4">
        <v>4</v>
      </c>
    </row>
    <row r="577" spans="1:5" x14ac:dyDescent="0.25">
      <c r="A577">
        <v>576</v>
      </c>
      <c r="B577" s="2">
        <v>1</v>
      </c>
      <c r="E577" s="4">
        <v>4</v>
      </c>
    </row>
    <row r="578" spans="1:5" x14ac:dyDescent="0.25">
      <c r="A578">
        <v>577</v>
      </c>
      <c r="B578" s="2">
        <v>1</v>
      </c>
      <c r="E578" s="4">
        <v>4</v>
      </c>
    </row>
    <row r="579" spans="1:5" x14ac:dyDescent="0.25">
      <c r="A579">
        <v>578</v>
      </c>
      <c r="B579" s="2">
        <v>1</v>
      </c>
      <c r="E579" s="4">
        <v>4</v>
      </c>
    </row>
    <row r="580" spans="1:5" x14ac:dyDescent="0.25">
      <c r="A580">
        <v>579</v>
      </c>
      <c r="B580" s="2">
        <v>1</v>
      </c>
      <c r="E580" s="4">
        <v>4</v>
      </c>
    </row>
    <row r="581" spans="1:5" x14ac:dyDescent="0.25">
      <c r="A581">
        <v>580</v>
      </c>
      <c r="B581" s="2">
        <v>1</v>
      </c>
      <c r="D581" s="3">
        <v>3</v>
      </c>
      <c r="E581" s="4">
        <v>4</v>
      </c>
    </row>
    <row r="582" spans="1:5" x14ac:dyDescent="0.25">
      <c r="A582">
        <v>581</v>
      </c>
      <c r="B582" s="2">
        <v>1</v>
      </c>
      <c r="D582" s="3">
        <v>3</v>
      </c>
      <c r="E582" s="4">
        <v>4</v>
      </c>
    </row>
    <row r="583" spans="1:5" x14ac:dyDescent="0.25">
      <c r="A583">
        <v>582</v>
      </c>
      <c r="B583" s="2">
        <v>1</v>
      </c>
      <c r="D583" s="3">
        <v>3</v>
      </c>
      <c r="E583" s="4">
        <v>4</v>
      </c>
    </row>
    <row r="584" spans="1:5" x14ac:dyDescent="0.25">
      <c r="A584">
        <v>583</v>
      </c>
      <c r="B584" s="2">
        <v>1</v>
      </c>
      <c r="D584" s="3">
        <v>3</v>
      </c>
    </row>
    <row r="585" spans="1:5" x14ac:dyDescent="0.25">
      <c r="A585">
        <v>584</v>
      </c>
      <c r="B585" s="2">
        <v>1</v>
      </c>
      <c r="C585" s="5">
        <v>2</v>
      </c>
      <c r="D585" s="3">
        <v>3</v>
      </c>
    </row>
    <row r="586" spans="1:5" x14ac:dyDescent="0.25">
      <c r="A586">
        <v>585</v>
      </c>
      <c r="B586" s="2">
        <v>1</v>
      </c>
      <c r="C586" s="5">
        <v>2</v>
      </c>
      <c r="D586" s="3">
        <v>3</v>
      </c>
    </row>
    <row r="587" spans="1:5" x14ac:dyDescent="0.25">
      <c r="A587">
        <v>586</v>
      </c>
      <c r="B587" s="2">
        <v>1</v>
      </c>
      <c r="C587" s="5">
        <v>2</v>
      </c>
      <c r="D587" s="3">
        <v>3</v>
      </c>
    </row>
    <row r="588" spans="1:5" x14ac:dyDescent="0.25">
      <c r="A588">
        <v>587</v>
      </c>
      <c r="B588" s="2">
        <v>1</v>
      </c>
      <c r="C588" s="5">
        <v>2</v>
      </c>
      <c r="D588" s="3">
        <v>3</v>
      </c>
    </row>
    <row r="589" spans="1:5" x14ac:dyDescent="0.25">
      <c r="A589">
        <v>588</v>
      </c>
      <c r="B589" s="2">
        <v>1</v>
      </c>
      <c r="C589" s="5">
        <v>2</v>
      </c>
      <c r="D589" s="3">
        <v>3</v>
      </c>
    </row>
    <row r="590" spans="1:5" x14ac:dyDescent="0.25">
      <c r="A590">
        <v>589</v>
      </c>
      <c r="C590" s="5">
        <v>2</v>
      </c>
      <c r="D590" s="3">
        <v>3</v>
      </c>
    </row>
    <row r="591" spans="1:5" x14ac:dyDescent="0.25">
      <c r="A591">
        <v>590</v>
      </c>
      <c r="C591" s="5">
        <v>2</v>
      </c>
      <c r="D591" s="3">
        <v>3</v>
      </c>
    </row>
    <row r="592" spans="1:5" x14ac:dyDescent="0.25">
      <c r="A592">
        <v>591</v>
      </c>
      <c r="C592" s="5">
        <v>2</v>
      </c>
      <c r="D592" s="3">
        <v>3</v>
      </c>
    </row>
    <row r="593" spans="1:5" x14ac:dyDescent="0.25">
      <c r="A593">
        <v>592</v>
      </c>
      <c r="C593" s="5">
        <v>2</v>
      </c>
      <c r="D593" s="3">
        <v>3</v>
      </c>
    </row>
    <row r="594" spans="1:5" x14ac:dyDescent="0.25">
      <c r="A594">
        <v>593</v>
      </c>
      <c r="C594" s="5">
        <v>2</v>
      </c>
      <c r="D594" s="3">
        <v>3</v>
      </c>
    </row>
    <row r="595" spans="1:5" x14ac:dyDescent="0.25">
      <c r="A595">
        <v>594</v>
      </c>
      <c r="C595" s="5">
        <v>2</v>
      </c>
      <c r="D595" s="3">
        <v>3</v>
      </c>
    </row>
    <row r="596" spans="1:5" x14ac:dyDescent="0.25">
      <c r="A596">
        <v>595</v>
      </c>
      <c r="C596" s="5">
        <v>2</v>
      </c>
      <c r="D596" s="3">
        <v>3</v>
      </c>
    </row>
    <row r="597" spans="1:5" x14ac:dyDescent="0.25">
      <c r="A597">
        <v>596</v>
      </c>
      <c r="C597" s="5">
        <v>2</v>
      </c>
      <c r="D597" s="3">
        <v>3</v>
      </c>
    </row>
    <row r="598" spans="1:5" x14ac:dyDescent="0.25">
      <c r="A598">
        <v>597</v>
      </c>
      <c r="C598" s="5">
        <v>2</v>
      </c>
      <c r="D598" s="3">
        <v>3</v>
      </c>
    </row>
    <row r="599" spans="1:5" x14ac:dyDescent="0.25">
      <c r="A599">
        <v>598</v>
      </c>
      <c r="C599" s="5">
        <v>2</v>
      </c>
      <c r="D599" s="3">
        <v>3</v>
      </c>
    </row>
    <row r="600" spans="1:5" x14ac:dyDescent="0.25">
      <c r="A600">
        <v>599</v>
      </c>
      <c r="B600" s="2">
        <v>1</v>
      </c>
      <c r="C600" s="5">
        <v>2</v>
      </c>
      <c r="D600" s="3">
        <v>3</v>
      </c>
      <c r="E600" s="4">
        <v>4</v>
      </c>
    </row>
    <row r="601" spans="1:5" x14ac:dyDescent="0.25">
      <c r="A601">
        <v>600</v>
      </c>
      <c r="B601" s="2">
        <v>1</v>
      </c>
      <c r="C601" s="5">
        <v>2</v>
      </c>
      <c r="D601" s="3">
        <v>3</v>
      </c>
      <c r="E601" s="4">
        <v>4</v>
      </c>
    </row>
    <row r="602" spans="1:5" x14ac:dyDescent="0.25">
      <c r="A602">
        <v>601</v>
      </c>
      <c r="B602" s="2">
        <v>1</v>
      </c>
      <c r="C602" s="5">
        <v>2</v>
      </c>
      <c r="E602" s="4">
        <v>4</v>
      </c>
    </row>
    <row r="603" spans="1:5" x14ac:dyDescent="0.25">
      <c r="A603">
        <v>602</v>
      </c>
      <c r="B603" s="2">
        <v>1</v>
      </c>
      <c r="C603" s="5">
        <v>2</v>
      </c>
      <c r="E603" s="4">
        <v>4</v>
      </c>
    </row>
    <row r="604" spans="1:5" x14ac:dyDescent="0.25">
      <c r="A604">
        <v>603</v>
      </c>
      <c r="B604" s="2">
        <v>1</v>
      </c>
      <c r="C604" s="5">
        <v>2</v>
      </c>
      <c r="E604" s="4">
        <v>4</v>
      </c>
    </row>
    <row r="605" spans="1:5" x14ac:dyDescent="0.25">
      <c r="A605">
        <v>604</v>
      </c>
      <c r="B605" s="2">
        <v>1</v>
      </c>
      <c r="C605" s="5">
        <v>2</v>
      </c>
      <c r="E605" s="4">
        <v>4</v>
      </c>
    </row>
    <row r="606" spans="1:5" x14ac:dyDescent="0.25">
      <c r="A606">
        <v>605</v>
      </c>
      <c r="B606" s="2">
        <v>1</v>
      </c>
      <c r="C606" s="5">
        <v>2</v>
      </c>
      <c r="E606" s="4">
        <v>4</v>
      </c>
    </row>
    <row r="607" spans="1:5" x14ac:dyDescent="0.25">
      <c r="A607">
        <v>606</v>
      </c>
      <c r="B607" s="2">
        <v>1</v>
      </c>
      <c r="E607" s="4">
        <v>4</v>
      </c>
    </row>
    <row r="608" spans="1:5" x14ac:dyDescent="0.25">
      <c r="A608">
        <v>607</v>
      </c>
      <c r="B608" s="2">
        <v>1</v>
      </c>
      <c r="E608" s="4">
        <v>4</v>
      </c>
    </row>
    <row r="609" spans="1:5" x14ac:dyDescent="0.25">
      <c r="A609">
        <v>608</v>
      </c>
      <c r="B609" s="2">
        <v>1</v>
      </c>
      <c r="E609" s="4">
        <v>4</v>
      </c>
    </row>
    <row r="610" spans="1:5" x14ac:dyDescent="0.25">
      <c r="A610">
        <v>609</v>
      </c>
      <c r="B610" s="2">
        <v>1</v>
      </c>
      <c r="E610" s="4">
        <v>4</v>
      </c>
    </row>
    <row r="611" spans="1:5" x14ac:dyDescent="0.25">
      <c r="A611">
        <v>610</v>
      </c>
      <c r="B611" s="2">
        <v>1</v>
      </c>
      <c r="E611" s="4">
        <v>4</v>
      </c>
    </row>
    <row r="612" spans="1:5" x14ac:dyDescent="0.25">
      <c r="A612">
        <v>611</v>
      </c>
      <c r="B612" s="2">
        <v>1</v>
      </c>
      <c r="E612" s="4">
        <v>4</v>
      </c>
    </row>
    <row r="613" spans="1:5" x14ac:dyDescent="0.25">
      <c r="A613">
        <v>612</v>
      </c>
      <c r="B613" s="2">
        <v>1</v>
      </c>
      <c r="E613" s="4">
        <v>4</v>
      </c>
    </row>
    <row r="614" spans="1:5" x14ac:dyDescent="0.25">
      <c r="A614">
        <v>613</v>
      </c>
      <c r="B614" s="2">
        <v>1</v>
      </c>
      <c r="E614" s="4">
        <v>4</v>
      </c>
    </row>
    <row r="615" spans="1:5" x14ac:dyDescent="0.25">
      <c r="A615">
        <v>614</v>
      </c>
      <c r="B615" s="2">
        <v>1</v>
      </c>
      <c r="E615" s="4">
        <v>4</v>
      </c>
    </row>
    <row r="616" spans="1:5" x14ac:dyDescent="0.25">
      <c r="A616">
        <v>615</v>
      </c>
      <c r="B616" s="2">
        <v>1</v>
      </c>
      <c r="E616" s="4">
        <v>4</v>
      </c>
    </row>
    <row r="617" spans="1:5" x14ac:dyDescent="0.25">
      <c r="A617">
        <v>616</v>
      </c>
      <c r="B617" s="2">
        <v>1</v>
      </c>
      <c r="E617" s="4">
        <v>4</v>
      </c>
    </row>
    <row r="618" spans="1:5" x14ac:dyDescent="0.25">
      <c r="A618">
        <v>617</v>
      </c>
      <c r="B618" s="2">
        <v>1</v>
      </c>
      <c r="D618" s="3">
        <v>3</v>
      </c>
      <c r="E618" s="4">
        <v>4</v>
      </c>
    </row>
    <row r="619" spans="1:5" x14ac:dyDescent="0.25">
      <c r="A619">
        <v>618</v>
      </c>
      <c r="B619" s="2">
        <v>1</v>
      </c>
      <c r="D619" s="3">
        <v>3</v>
      </c>
      <c r="E619" s="4">
        <v>4</v>
      </c>
    </row>
    <row r="620" spans="1:5" x14ac:dyDescent="0.25">
      <c r="A620">
        <v>619</v>
      </c>
      <c r="B620" s="2">
        <v>1</v>
      </c>
      <c r="C620" s="5">
        <v>2</v>
      </c>
      <c r="D620" s="3">
        <v>3</v>
      </c>
      <c r="E620" s="4">
        <v>4</v>
      </c>
    </row>
    <row r="621" spans="1:5" x14ac:dyDescent="0.25">
      <c r="A621">
        <v>620</v>
      </c>
      <c r="B621" s="2">
        <v>1</v>
      </c>
      <c r="C621" s="5">
        <v>2</v>
      </c>
      <c r="D621" s="3">
        <v>3</v>
      </c>
      <c r="E621" s="4">
        <v>4</v>
      </c>
    </row>
    <row r="622" spans="1:5" x14ac:dyDescent="0.25">
      <c r="A622">
        <v>621</v>
      </c>
      <c r="B622" s="2">
        <v>1</v>
      </c>
      <c r="C622" s="5">
        <v>2</v>
      </c>
      <c r="D622" s="3">
        <v>3</v>
      </c>
      <c r="E622" s="4">
        <v>4</v>
      </c>
    </row>
    <row r="623" spans="1:5" x14ac:dyDescent="0.25">
      <c r="A623">
        <v>622</v>
      </c>
      <c r="C623" s="5">
        <v>2</v>
      </c>
      <c r="D623" s="3">
        <v>3</v>
      </c>
    </row>
    <row r="624" spans="1:5" x14ac:dyDescent="0.25">
      <c r="A624">
        <v>623</v>
      </c>
      <c r="C624" s="5">
        <v>2</v>
      </c>
      <c r="D624" s="3">
        <v>3</v>
      </c>
    </row>
    <row r="625" spans="1:8" x14ac:dyDescent="0.25">
      <c r="A625">
        <v>624</v>
      </c>
      <c r="C625" s="5">
        <v>2</v>
      </c>
      <c r="D625" s="3">
        <v>3</v>
      </c>
    </row>
    <row r="626" spans="1:8" x14ac:dyDescent="0.25">
      <c r="A626">
        <v>625</v>
      </c>
      <c r="C626" s="5">
        <v>2</v>
      </c>
      <c r="D626" s="3">
        <v>3</v>
      </c>
    </row>
    <row r="627" spans="1:8" x14ac:dyDescent="0.25">
      <c r="A627">
        <v>626</v>
      </c>
      <c r="C627" s="5">
        <v>2</v>
      </c>
      <c r="D627" s="3">
        <v>3</v>
      </c>
    </row>
    <row r="628" spans="1:8" x14ac:dyDescent="0.25">
      <c r="A628">
        <v>627</v>
      </c>
      <c r="C628" s="5">
        <v>2</v>
      </c>
      <c r="D628" s="3">
        <v>3</v>
      </c>
    </row>
    <row r="629" spans="1:8" x14ac:dyDescent="0.25">
      <c r="A629">
        <v>628</v>
      </c>
      <c r="C629" s="5">
        <v>2</v>
      </c>
      <c r="D629" s="3">
        <v>3</v>
      </c>
    </row>
    <row r="630" spans="1:8" x14ac:dyDescent="0.25">
      <c r="A630">
        <v>629</v>
      </c>
      <c r="C630" s="5">
        <v>2</v>
      </c>
      <c r="D630" s="3">
        <v>3</v>
      </c>
    </row>
    <row r="631" spans="1:8" x14ac:dyDescent="0.25">
      <c r="A631">
        <v>630</v>
      </c>
      <c r="C631" s="5">
        <v>2</v>
      </c>
      <c r="D631" s="3">
        <v>3</v>
      </c>
    </row>
    <row r="632" spans="1:8" x14ac:dyDescent="0.25">
      <c r="A632">
        <v>631</v>
      </c>
      <c r="C632" s="5">
        <v>2</v>
      </c>
      <c r="D632" s="3">
        <v>3</v>
      </c>
    </row>
    <row r="633" spans="1:8" x14ac:dyDescent="0.25">
      <c r="A633">
        <v>632</v>
      </c>
      <c r="C633" s="5">
        <v>2</v>
      </c>
      <c r="D633" s="3">
        <v>3</v>
      </c>
    </row>
    <row r="634" spans="1:8" x14ac:dyDescent="0.25">
      <c r="A634">
        <v>633</v>
      </c>
      <c r="C634" s="5">
        <v>2</v>
      </c>
      <c r="D634" s="3">
        <v>3</v>
      </c>
    </row>
    <row r="635" spans="1:8" x14ac:dyDescent="0.25">
      <c r="A635">
        <v>634</v>
      </c>
      <c r="C635" s="5">
        <v>2</v>
      </c>
      <c r="D635" s="3">
        <v>3</v>
      </c>
    </row>
    <row r="636" spans="1:8" x14ac:dyDescent="0.25">
      <c r="A636">
        <v>635</v>
      </c>
      <c r="C636" s="5">
        <v>2</v>
      </c>
      <c r="D636" s="3">
        <v>3</v>
      </c>
    </row>
    <row r="637" spans="1:8" x14ac:dyDescent="0.25">
      <c r="A637">
        <v>636</v>
      </c>
      <c r="C637" s="5">
        <v>2</v>
      </c>
      <c r="D637" s="3">
        <v>3</v>
      </c>
      <c r="H637" s="4" t="s">
        <v>233</v>
      </c>
    </row>
    <row r="638" spans="1:8" x14ac:dyDescent="0.25">
      <c r="A638">
        <v>637</v>
      </c>
      <c r="B638" s="2">
        <v>1</v>
      </c>
      <c r="C638" s="5">
        <v>2</v>
      </c>
      <c r="D638" s="3">
        <v>3</v>
      </c>
      <c r="H638" s="4" t="s">
        <v>233</v>
      </c>
    </row>
    <row r="639" spans="1:8" x14ac:dyDescent="0.25">
      <c r="A639">
        <v>638</v>
      </c>
      <c r="B639" s="2">
        <v>1</v>
      </c>
      <c r="C639" s="5">
        <v>2</v>
      </c>
      <c r="D639" s="3">
        <v>3</v>
      </c>
      <c r="H639" s="4" t="s">
        <v>233</v>
      </c>
    </row>
    <row r="640" spans="1:8" x14ac:dyDescent="0.25">
      <c r="A640">
        <v>639</v>
      </c>
      <c r="B640" s="2">
        <v>1</v>
      </c>
      <c r="C640" s="5">
        <v>2</v>
      </c>
      <c r="D640" s="3">
        <v>3</v>
      </c>
      <c r="H640" s="4" t="s">
        <v>233</v>
      </c>
    </row>
    <row r="641" spans="1:8" x14ac:dyDescent="0.25">
      <c r="A641">
        <v>640</v>
      </c>
      <c r="B641" s="2">
        <v>1</v>
      </c>
      <c r="C641" s="5">
        <v>2</v>
      </c>
      <c r="H641" s="4" t="s">
        <v>233</v>
      </c>
    </row>
    <row r="642" spans="1:8" x14ac:dyDescent="0.25">
      <c r="A642">
        <v>641</v>
      </c>
      <c r="B642" s="2">
        <v>1</v>
      </c>
      <c r="C642" s="5">
        <v>2</v>
      </c>
      <c r="H642" s="4" t="s">
        <v>233</v>
      </c>
    </row>
    <row r="643" spans="1:8" x14ac:dyDescent="0.25">
      <c r="A643">
        <v>642</v>
      </c>
      <c r="B643" s="2">
        <v>1</v>
      </c>
      <c r="C643" s="5">
        <v>2</v>
      </c>
      <c r="H643" s="4" t="s">
        <v>233</v>
      </c>
    </row>
    <row r="644" spans="1:8" x14ac:dyDescent="0.25">
      <c r="A644">
        <v>643</v>
      </c>
      <c r="B644" s="2">
        <v>1</v>
      </c>
      <c r="C644" s="5">
        <v>2</v>
      </c>
      <c r="H644" s="4" t="s">
        <v>233</v>
      </c>
    </row>
    <row r="645" spans="1:8" x14ac:dyDescent="0.25">
      <c r="A645">
        <v>644</v>
      </c>
      <c r="B645" s="2">
        <v>1</v>
      </c>
      <c r="H645" s="4" t="s">
        <v>233</v>
      </c>
    </row>
    <row r="646" spans="1:8" x14ac:dyDescent="0.25">
      <c r="A646">
        <v>645</v>
      </c>
      <c r="B646" s="2">
        <v>1</v>
      </c>
      <c r="H646" s="4" t="s">
        <v>233</v>
      </c>
    </row>
    <row r="647" spans="1:8" x14ac:dyDescent="0.25">
      <c r="A647">
        <v>646</v>
      </c>
      <c r="B647" s="2">
        <v>1</v>
      </c>
      <c r="H647" s="4" t="s">
        <v>233</v>
      </c>
    </row>
    <row r="648" spans="1:8" x14ac:dyDescent="0.25">
      <c r="A648">
        <v>647</v>
      </c>
      <c r="B648" s="2">
        <v>1</v>
      </c>
      <c r="H648" s="4" t="s">
        <v>233</v>
      </c>
    </row>
    <row r="649" spans="1:8" x14ac:dyDescent="0.25">
      <c r="A649">
        <v>648</v>
      </c>
      <c r="B649" s="2">
        <v>1</v>
      </c>
      <c r="H649" s="4" t="s">
        <v>233</v>
      </c>
    </row>
    <row r="650" spans="1:8" x14ac:dyDescent="0.25">
      <c r="A650">
        <v>649</v>
      </c>
      <c r="B650" s="2">
        <v>1</v>
      </c>
      <c r="H650" s="4" t="s">
        <v>233</v>
      </c>
    </row>
    <row r="651" spans="1:8" x14ac:dyDescent="0.25">
      <c r="A651">
        <v>650</v>
      </c>
      <c r="B651" s="2">
        <v>1</v>
      </c>
      <c r="H651" s="4" t="s">
        <v>233</v>
      </c>
    </row>
    <row r="652" spans="1:8" x14ac:dyDescent="0.25">
      <c r="A652">
        <v>651</v>
      </c>
      <c r="B652" s="2">
        <v>1</v>
      </c>
      <c r="H652" s="4" t="s">
        <v>233</v>
      </c>
    </row>
    <row r="653" spans="1:8" x14ac:dyDescent="0.25">
      <c r="A653">
        <v>652</v>
      </c>
      <c r="B653" s="2">
        <v>1</v>
      </c>
      <c r="H653" s="4" t="s">
        <v>233</v>
      </c>
    </row>
    <row r="654" spans="1:8" x14ac:dyDescent="0.25">
      <c r="A654">
        <v>653</v>
      </c>
      <c r="B654" s="2">
        <v>1</v>
      </c>
      <c r="H654" s="4" t="s">
        <v>233</v>
      </c>
    </row>
    <row r="655" spans="1:8" x14ac:dyDescent="0.25">
      <c r="A655">
        <v>654</v>
      </c>
      <c r="B655" s="2">
        <v>1</v>
      </c>
      <c r="C655" s="5">
        <v>2</v>
      </c>
      <c r="H655" s="4" t="s">
        <v>233</v>
      </c>
    </row>
    <row r="656" spans="1:8" x14ac:dyDescent="0.25">
      <c r="A656">
        <v>655</v>
      </c>
      <c r="B656" s="2">
        <v>1</v>
      </c>
      <c r="C656" s="5">
        <v>2</v>
      </c>
    </row>
    <row r="657" spans="1:4" x14ac:dyDescent="0.25">
      <c r="A657">
        <v>656</v>
      </c>
      <c r="B657" s="2">
        <v>1</v>
      </c>
      <c r="C657" s="5">
        <v>2</v>
      </c>
    </row>
    <row r="658" spans="1:4" x14ac:dyDescent="0.25">
      <c r="A658">
        <v>657</v>
      </c>
      <c r="B658" s="2">
        <v>1</v>
      </c>
      <c r="C658" s="5">
        <v>2</v>
      </c>
    </row>
    <row r="659" spans="1:4" x14ac:dyDescent="0.25">
      <c r="A659">
        <v>658</v>
      </c>
      <c r="B659" s="2">
        <v>1</v>
      </c>
      <c r="C659" s="5">
        <v>2</v>
      </c>
    </row>
    <row r="660" spans="1:4" x14ac:dyDescent="0.25">
      <c r="A660">
        <v>659</v>
      </c>
      <c r="B660" s="2">
        <v>1</v>
      </c>
      <c r="C660" s="5">
        <v>2</v>
      </c>
    </row>
    <row r="661" spans="1:4" x14ac:dyDescent="0.25">
      <c r="A661">
        <v>660</v>
      </c>
      <c r="B661" s="2">
        <v>1</v>
      </c>
      <c r="C661" s="5">
        <v>2</v>
      </c>
      <c r="D661" s="3">
        <v>3</v>
      </c>
    </row>
    <row r="662" spans="1:4" x14ac:dyDescent="0.25">
      <c r="A662">
        <v>661</v>
      </c>
      <c r="B662" s="2">
        <v>1</v>
      </c>
      <c r="C662" s="5">
        <v>2</v>
      </c>
      <c r="D662" s="3">
        <v>3</v>
      </c>
    </row>
    <row r="663" spans="1:4" x14ac:dyDescent="0.25">
      <c r="A663">
        <v>662</v>
      </c>
      <c r="B663" s="2">
        <v>1</v>
      </c>
      <c r="C663" s="5">
        <v>2</v>
      </c>
      <c r="D663" s="3">
        <v>3</v>
      </c>
    </row>
    <row r="664" spans="1:4" x14ac:dyDescent="0.25">
      <c r="A664">
        <v>663</v>
      </c>
      <c r="B664" s="2">
        <v>1</v>
      </c>
      <c r="C664" s="5">
        <v>2</v>
      </c>
      <c r="D664" s="3">
        <v>3</v>
      </c>
    </row>
    <row r="665" spans="1:4" x14ac:dyDescent="0.25">
      <c r="A665">
        <v>664</v>
      </c>
      <c r="B665" s="2">
        <v>1</v>
      </c>
      <c r="C665" s="5">
        <v>2</v>
      </c>
      <c r="D665" s="3">
        <v>3</v>
      </c>
    </row>
    <row r="666" spans="1:4" x14ac:dyDescent="0.25">
      <c r="A666">
        <v>665</v>
      </c>
      <c r="C666" s="5">
        <v>2</v>
      </c>
      <c r="D666" s="3">
        <v>3</v>
      </c>
    </row>
    <row r="667" spans="1:4" x14ac:dyDescent="0.25">
      <c r="A667">
        <v>666</v>
      </c>
      <c r="C667" s="5">
        <v>2</v>
      </c>
      <c r="D667" s="3">
        <v>3</v>
      </c>
    </row>
    <row r="668" spans="1:4" x14ac:dyDescent="0.25">
      <c r="A668">
        <v>667</v>
      </c>
      <c r="C668" s="5">
        <v>2</v>
      </c>
      <c r="D668" s="3">
        <v>3</v>
      </c>
    </row>
    <row r="669" spans="1:4" x14ac:dyDescent="0.25">
      <c r="A669">
        <v>668</v>
      </c>
      <c r="C669" s="5">
        <v>2</v>
      </c>
      <c r="D669" s="3">
        <v>3</v>
      </c>
    </row>
    <row r="670" spans="1:4" x14ac:dyDescent="0.25">
      <c r="A670">
        <v>669</v>
      </c>
      <c r="C670" s="5">
        <v>2</v>
      </c>
      <c r="D670" s="3">
        <v>3</v>
      </c>
    </row>
    <row r="671" spans="1:4" x14ac:dyDescent="0.25">
      <c r="A671">
        <v>670</v>
      </c>
      <c r="C671" s="5">
        <v>2</v>
      </c>
      <c r="D671" s="3">
        <v>3</v>
      </c>
    </row>
    <row r="672" spans="1:4" x14ac:dyDescent="0.25">
      <c r="A672">
        <v>671</v>
      </c>
      <c r="C672" s="5">
        <v>2</v>
      </c>
      <c r="D672" s="3">
        <v>3</v>
      </c>
    </row>
    <row r="673" spans="1:8" x14ac:dyDescent="0.25">
      <c r="A673">
        <v>672</v>
      </c>
      <c r="C673" s="5">
        <v>2</v>
      </c>
      <c r="D673" s="3">
        <v>3</v>
      </c>
    </row>
    <row r="674" spans="1:8" x14ac:dyDescent="0.25">
      <c r="A674">
        <v>673</v>
      </c>
      <c r="C674" s="5">
        <v>2</v>
      </c>
      <c r="D674" s="3">
        <v>3</v>
      </c>
      <c r="H674" s="4" t="s">
        <v>233</v>
      </c>
    </row>
    <row r="675" spans="1:8" x14ac:dyDescent="0.25">
      <c r="A675">
        <v>674</v>
      </c>
      <c r="C675" s="5">
        <v>2</v>
      </c>
      <c r="D675" s="3">
        <v>3</v>
      </c>
      <c r="H675" s="4" t="s">
        <v>233</v>
      </c>
    </row>
    <row r="676" spans="1:8" x14ac:dyDescent="0.25">
      <c r="A676">
        <v>675</v>
      </c>
      <c r="C676" s="5">
        <v>2</v>
      </c>
      <c r="D676" s="3">
        <v>3</v>
      </c>
      <c r="H676" s="4" t="s">
        <v>233</v>
      </c>
    </row>
    <row r="677" spans="1:8" x14ac:dyDescent="0.25">
      <c r="A677">
        <v>676</v>
      </c>
      <c r="C677" s="5">
        <v>2</v>
      </c>
      <c r="D677" s="3">
        <v>3</v>
      </c>
      <c r="H677" s="4" t="s">
        <v>233</v>
      </c>
    </row>
    <row r="678" spans="1:8" x14ac:dyDescent="0.25">
      <c r="A678">
        <v>677</v>
      </c>
      <c r="C678" s="5">
        <v>2</v>
      </c>
      <c r="D678" s="3">
        <v>3</v>
      </c>
      <c r="H678" s="4" t="s">
        <v>233</v>
      </c>
    </row>
    <row r="679" spans="1:8" x14ac:dyDescent="0.25">
      <c r="A679">
        <v>678</v>
      </c>
      <c r="C679" s="5">
        <v>2</v>
      </c>
      <c r="D679" s="3">
        <v>3</v>
      </c>
      <c r="H679" s="4" t="s">
        <v>233</v>
      </c>
    </row>
    <row r="680" spans="1:8" x14ac:dyDescent="0.25">
      <c r="A680">
        <v>679</v>
      </c>
      <c r="B680" s="2">
        <v>1</v>
      </c>
      <c r="C680" s="5">
        <v>2</v>
      </c>
      <c r="D680" s="3">
        <v>3</v>
      </c>
      <c r="H680" s="4" t="s">
        <v>233</v>
      </c>
    </row>
    <row r="681" spans="1:8" x14ac:dyDescent="0.25">
      <c r="A681">
        <v>680</v>
      </c>
      <c r="B681" s="2">
        <v>1</v>
      </c>
      <c r="C681" s="5">
        <v>2</v>
      </c>
      <c r="D681" s="3">
        <v>3</v>
      </c>
      <c r="H681" s="4" t="s">
        <v>233</v>
      </c>
    </row>
    <row r="682" spans="1:8" x14ac:dyDescent="0.25">
      <c r="A682">
        <v>681</v>
      </c>
      <c r="B682" s="2">
        <v>1</v>
      </c>
      <c r="C682" s="5">
        <v>2</v>
      </c>
      <c r="D682" s="3">
        <v>3</v>
      </c>
      <c r="H682" s="4" t="s">
        <v>233</v>
      </c>
    </row>
    <row r="683" spans="1:8" x14ac:dyDescent="0.25">
      <c r="A683">
        <v>682</v>
      </c>
      <c r="B683" s="2">
        <v>1</v>
      </c>
      <c r="C683" s="5">
        <v>2</v>
      </c>
      <c r="D683" s="3">
        <v>3</v>
      </c>
      <c r="H683" s="4" t="s">
        <v>233</v>
      </c>
    </row>
    <row r="684" spans="1:8" x14ac:dyDescent="0.25">
      <c r="A684">
        <v>683</v>
      </c>
      <c r="B684" s="2">
        <v>1</v>
      </c>
      <c r="C684" s="5">
        <v>2</v>
      </c>
      <c r="D684" s="3">
        <v>3</v>
      </c>
      <c r="H684" s="4" t="s">
        <v>233</v>
      </c>
    </row>
    <row r="685" spans="1:8" x14ac:dyDescent="0.25">
      <c r="A685">
        <v>684</v>
      </c>
      <c r="B685" s="2">
        <v>1</v>
      </c>
      <c r="C685" s="5">
        <v>2</v>
      </c>
      <c r="D685" s="3">
        <v>3</v>
      </c>
      <c r="H685" s="4" t="s">
        <v>233</v>
      </c>
    </row>
    <row r="686" spans="1:8" x14ac:dyDescent="0.25">
      <c r="A686">
        <v>685</v>
      </c>
      <c r="B686" s="2">
        <v>1</v>
      </c>
      <c r="C686" s="5">
        <v>2</v>
      </c>
      <c r="D686" s="3">
        <v>3</v>
      </c>
      <c r="H686" s="4" t="s">
        <v>233</v>
      </c>
    </row>
    <row r="687" spans="1:8" x14ac:dyDescent="0.25">
      <c r="A687">
        <v>686</v>
      </c>
      <c r="B687" s="2">
        <v>1</v>
      </c>
      <c r="C687" s="5">
        <v>2</v>
      </c>
      <c r="D687" s="3">
        <v>3</v>
      </c>
      <c r="H687" s="4" t="s">
        <v>233</v>
      </c>
    </row>
    <row r="688" spans="1:8" x14ac:dyDescent="0.25">
      <c r="A688">
        <v>687</v>
      </c>
      <c r="B688" s="2">
        <v>1</v>
      </c>
      <c r="D688" s="3">
        <v>3</v>
      </c>
      <c r="H688" s="4" t="s">
        <v>233</v>
      </c>
    </row>
    <row r="689" spans="1:8" x14ac:dyDescent="0.25">
      <c r="A689">
        <v>688</v>
      </c>
      <c r="B689" s="2">
        <v>1</v>
      </c>
      <c r="D689" s="3">
        <v>3</v>
      </c>
      <c r="H689" s="4" t="s">
        <v>233</v>
      </c>
    </row>
    <row r="690" spans="1:8" x14ac:dyDescent="0.25">
      <c r="A690">
        <v>689</v>
      </c>
      <c r="B690" s="2">
        <v>1</v>
      </c>
      <c r="D690" s="3">
        <v>3</v>
      </c>
      <c r="H690" s="4" t="s">
        <v>233</v>
      </c>
    </row>
    <row r="691" spans="1:8" x14ac:dyDescent="0.25">
      <c r="A691">
        <v>690</v>
      </c>
      <c r="B691" s="2">
        <v>1</v>
      </c>
      <c r="D691" s="3">
        <v>3</v>
      </c>
      <c r="H691" s="4" t="s">
        <v>233</v>
      </c>
    </row>
    <row r="692" spans="1:8" x14ac:dyDescent="0.25">
      <c r="A692">
        <v>691</v>
      </c>
      <c r="B692" s="2">
        <v>1</v>
      </c>
      <c r="H692" s="4" t="s">
        <v>233</v>
      </c>
    </row>
    <row r="693" spans="1:8" x14ac:dyDescent="0.25">
      <c r="A693">
        <v>692</v>
      </c>
      <c r="B693" s="2">
        <v>1</v>
      </c>
      <c r="H693" s="4" t="s">
        <v>233</v>
      </c>
    </row>
    <row r="694" spans="1:8" x14ac:dyDescent="0.25">
      <c r="A694">
        <v>693</v>
      </c>
      <c r="B694" s="2">
        <v>1</v>
      </c>
      <c r="H694" s="4" t="s">
        <v>233</v>
      </c>
    </row>
    <row r="695" spans="1:8" x14ac:dyDescent="0.25">
      <c r="A695">
        <v>694</v>
      </c>
      <c r="B695" s="2">
        <v>1</v>
      </c>
      <c r="H695" s="4" t="s">
        <v>233</v>
      </c>
    </row>
    <row r="696" spans="1:8" x14ac:dyDescent="0.25">
      <c r="A696">
        <v>695</v>
      </c>
      <c r="B696" s="2">
        <v>1</v>
      </c>
      <c r="H696" s="4" t="s">
        <v>233</v>
      </c>
    </row>
    <row r="697" spans="1:8" x14ac:dyDescent="0.25">
      <c r="A697">
        <v>696</v>
      </c>
      <c r="B697" s="2">
        <v>1</v>
      </c>
      <c r="H697" s="4" t="s">
        <v>233</v>
      </c>
    </row>
    <row r="698" spans="1:8" x14ac:dyDescent="0.25">
      <c r="A698">
        <v>697</v>
      </c>
      <c r="B698" s="2">
        <v>1</v>
      </c>
      <c r="H698" s="4" t="s">
        <v>233</v>
      </c>
    </row>
    <row r="699" spans="1:8" x14ac:dyDescent="0.25">
      <c r="A699">
        <v>698</v>
      </c>
      <c r="B699" s="2">
        <v>1</v>
      </c>
    </row>
    <row r="700" spans="1:8" x14ac:dyDescent="0.25">
      <c r="A700">
        <v>699</v>
      </c>
      <c r="B700" s="2">
        <v>1</v>
      </c>
    </row>
    <row r="701" spans="1:8" x14ac:dyDescent="0.25">
      <c r="A701">
        <v>700</v>
      </c>
      <c r="B701" s="2">
        <v>1</v>
      </c>
      <c r="G701" s="3" t="s">
        <v>234</v>
      </c>
    </row>
    <row r="702" spans="1:8" x14ac:dyDescent="0.25">
      <c r="A702">
        <v>701</v>
      </c>
      <c r="B702" s="2">
        <v>1</v>
      </c>
      <c r="C702" s="5">
        <v>2</v>
      </c>
      <c r="G702" s="3" t="s">
        <v>234</v>
      </c>
    </row>
    <row r="703" spans="1:8" x14ac:dyDescent="0.25">
      <c r="A703">
        <v>702</v>
      </c>
      <c r="B703" s="2">
        <v>1</v>
      </c>
      <c r="C703" s="5">
        <v>2</v>
      </c>
      <c r="G703" s="3" t="s">
        <v>234</v>
      </c>
    </row>
    <row r="704" spans="1:8" x14ac:dyDescent="0.25">
      <c r="A704">
        <v>703</v>
      </c>
      <c r="B704" s="2">
        <v>1</v>
      </c>
      <c r="C704" s="5">
        <v>2</v>
      </c>
      <c r="G704" s="3" t="s">
        <v>234</v>
      </c>
    </row>
    <row r="705" spans="1:8" x14ac:dyDescent="0.25">
      <c r="A705">
        <v>704</v>
      </c>
      <c r="B705" s="2">
        <v>1</v>
      </c>
      <c r="C705" s="5">
        <v>2</v>
      </c>
      <c r="G705" s="3" t="s">
        <v>234</v>
      </c>
    </row>
    <row r="706" spans="1:8" x14ac:dyDescent="0.25">
      <c r="A706">
        <v>705</v>
      </c>
      <c r="B706" s="2">
        <v>1</v>
      </c>
      <c r="C706" s="5">
        <v>2</v>
      </c>
      <c r="G706" s="3" t="s">
        <v>234</v>
      </c>
    </row>
    <row r="707" spans="1:8" x14ac:dyDescent="0.25">
      <c r="A707">
        <v>706</v>
      </c>
      <c r="B707" s="2">
        <v>1</v>
      </c>
      <c r="C707" s="5">
        <v>2</v>
      </c>
      <c r="G707" s="3" t="s">
        <v>234</v>
      </c>
    </row>
    <row r="708" spans="1:8" x14ac:dyDescent="0.25">
      <c r="A708">
        <v>707</v>
      </c>
      <c r="B708" s="2">
        <v>1</v>
      </c>
      <c r="C708" s="5">
        <v>2</v>
      </c>
      <c r="G708" s="3" t="s">
        <v>234</v>
      </c>
    </row>
    <row r="709" spans="1:8" x14ac:dyDescent="0.25">
      <c r="A709">
        <v>708</v>
      </c>
      <c r="B709" s="2">
        <v>1</v>
      </c>
      <c r="C709" s="5">
        <v>2</v>
      </c>
      <c r="G709" s="3" t="s">
        <v>234</v>
      </c>
    </row>
    <row r="710" spans="1:8" x14ac:dyDescent="0.25">
      <c r="A710">
        <v>709</v>
      </c>
      <c r="B710" s="2">
        <v>1</v>
      </c>
      <c r="C710" s="5">
        <v>2</v>
      </c>
      <c r="G710" s="3" t="s">
        <v>234</v>
      </c>
    </row>
    <row r="711" spans="1:8" x14ac:dyDescent="0.25">
      <c r="A711">
        <v>710</v>
      </c>
      <c r="B711" s="2">
        <v>1</v>
      </c>
      <c r="C711" s="5">
        <v>2</v>
      </c>
      <c r="G711" s="3" t="s">
        <v>234</v>
      </c>
      <c r="H711" s="4" t="s">
        <v>233</v>
      </c>
    </row>
    <row r="712" spans="1:8" x14ac:dyDescent="0.25">
      <c r="A712">
        <v>711</v>
      </c>
      <c r="B712" s="2">
        <v>1</v>
      </c>
      <c r="C712" s="5">
        <v>2</v>
      </c>
      <c r="G712" s="3" t="s">
        <v>234</v>
      </c>
      <c r="H712" s="4" t="s">
        <v>233</v>
      </c>
    </row>
    <row r="713" spans="1:8" x14ac:dyDescent="0.25">
      <c r="A713">
        <v>712</v>
      </c>
      <c r="B713" s="2">
        <v>1</v>
      </c>
      <c r="C713" s="5">
        <v>2</v>
      </c>
      <c r="G713" s="3" t="s">
        <v>234</v>
      </c>
      <c r="H713" s="4" t="s">
        <v>233</v>
      </c>
    </row>
    <row r="714" spans="1:8" x14ac:dyDescent="0.25">
      <c r="A714">
        <v>713</v>
      </c>
      <c r="B714" s="2">
        <v>1</v>
      </c>
      <c r="C714" s="5">
        <v>2</v>
      </c>
      <c r="G714" s="3" t="s">
        <v>234</v>
      </c>
      <c r="H714" s="4" t="s">
        <v>233</v>
      </c>
    </row>
    <row r="715" spans="1:8" x14ac:dyDescent="0.25">
      <c r="A715">
        <v>714</v>
      </c>
      <c r="C715" s="5">
        <v>2</v>
      </c>
      <c r="G715" s="3" t="s">
        <v>234</v>
      </c>
      <c r="H715" s="4" t="s">
        <v>233</v>
      </c>
    </row>
    <row r="716" spans="1:8" x14ac:dyDescent="0.25">
      <c r="A716">
        <v>715</v>
      </c>
      <c r="C716" s="5">
        <v>2</v>
      </c>
      <c r="G716" s="3" t="s">
        <v>234</v>
      </c>
      <c r="H716" s="4" t="s">
        <v>233</v>
      </c>
    </row>
    <row r="717" spans="1:8" x14ac:dyDescent="0.25">
      <c r="A717">
        <v>716</v>
      </c>
      <c r="C717" s="5">
        <v>2</v>
      </c>
      <c r="G717" s="3" t="s">
        <v>234</v>
      </c>
      <c r="H717" s="4" t="s">
        <v>233</v>
      </c>
    </row>
    <row r="718" spans="1:8" x14ac:dyDescent="0.25">
      <c r="A718">
        <v>717</v>
      </c>
      <c r="C718" s="5">
        <v>2</v>
      </c>
      <c r="G718" s="3" t="s">
        <v>234</v>
      </c>
      <c r="H718" s="4" t="s">
        <v>233</v>
      </c>
    </row>
    <row r="719" spans="1:8" x14ac:dyDescent="0.25">
      <c r="A719">
        <v>718</v>
      </c>
      <c r="C719" s="5">
        <v>2</v>
      </c>
      <c r="G719" s="3" t="s">
        <v>234</v>
      </c>
      <c r="H719" s="4" t="s">
        <v>233</v>
      </c>
    </row>
    <row r="720" spans="1:8" x14ac:dyDescent="0.25">
      <c r="A720">
        <v>719</v>
      </c>
      <c r="C720" s="5">
        <v>2</v>
      </c>
      <c r="G720" s="3" t="s">
        <v>234</v>
      </c>
      <c r="H720" s="4" t="s">
        <v>233</v>
      </c>
    </row>
    <row r="721" spans="1:8" x14ac:dyDescent="0.25">
      <c r="A721">
        <v>720</v>
      </c>
      <c r="C721" s="5">
        <v>2</v>
      </c>
      <c r="G721" s="3" t="s">
        <v>234</v>
      </c>
      <c r="H721" s="4" t="s">
        <v>233</v>
      </c>
    </row>
    <row r="722" spans="1:8" x14ac:dyDescent="0.25">
      <c r="A722">
        <v>721</v>
      </c>
      <c r="C722" s="5">
        <v>2</v>
      </c>
      <c r="G722" s="3" t="s">
        <v>234</v>
      </c>
      <c r="H722" s="4" t="s">
        <v>233</v>
      </c>
    </row>
    <row r="723" spans="1:8" x14ac:dyDescent="0.25">
      <c r="A723">
        <v>722</v>
      </c>
      <c r="C723" s="5">
        <v>2</v>
      </c>
      <c r="G723" s="3" t="s">
        <v>234</v>
      </c>
      <c r="H723" s="4" t="s">
        <v>233</v>
      </c>
    </row>
    <row r="724" spans="1:8" x14ac:dyDescent="0.25">
      <c r="A724">
        <v>723</v>
      </c>
      <c r="C724" s="5">
        <v>2</v>
      </c>
      <c r="H724" s="4" t="s">
        <v>233</v>
      </c>
    </row>
    <row r="725" spans="1:8" x14ac:dyDescent="0.25">
      <c r="A725">
        <v>724</v>
      </c>
      <c r="B725" s="2">
        <v>1</v>
      </c>
      <c r="C725" s="5">
        <v>2</v>
      </c>
      <c r="H725" s="4" t="s">
        <v>233</v>
      </c>
    </row>
    <row r="726" spans="1:8" x14ac:dyDescent="0.25">
      <c r="A726">
        <v>725</v>
      </c>
      <c r="B726" s="2">
        <v>1</v>
      </c>
      <c r="C726" s="5">
        <v>2</v>
      </c>
      <c r="H726" s="4" t="s">
        <v>233</v>
      </c>
    </row>
    <row r="727" spans="1:8" x14ac:dyDescent="0.25">
      <c r="A727">
        <v>726</v>
      </c>
      <c r="B727" s="2">
        <v>1</v>
      </c>
      <c r="C727" s="5">
        <v>2</v>
      </c>
      <c r="H727" s="4" t="s">
        <v>233</v>
      </c>
    </row>
    <row r="728" spans="1:8" x14ac:dyDescent="0.25">
      <c r="A728">
        <v>727</v>
      </c>
      <c r="B728" s="2">
        <v>1</v>
      </c>
      <c r="C728" s="5">
        <v>2</v>
      </c>
      <c r="H728" s="4" t="s">
        <v>233</v>
      </c>
    </row>
    <row r="729" spans="1:8" x14ac:dyDescent="0.25">
      <c r="A729">
        <v>728</v>
      </c>
      <c r="B729" s="2">
        <v>1</v>
      </c>
      <c r="C729" s="5">
        <v>2</v>
      </c>
      <c r="H729" s="4" t="s">
        <v>233</v>
      </c>
    </row>
    <row r="730" spans="1:8" x14ac:dyDescent="0.25">
      <c r="A730">
        <v>729</v>
      </c>
      <c r="B730" s="2">
        <v>1</v>
      </c>
      <c r="C730" s="5">
        <v>2</v>
      </c>
    </row>
    <row r="731" spans="1:8" x14ac:dyDescent="0.25">
      <c r="A731">
        <v>730</v>
      </c>
      <c r="B731" s="2">
        <v>1</v>
      </c>
      <c r="C731" s="5">
        <v>2</v>
      </c>
      <c r="D731" s="3">
        <v>3</v>
      </c>
    </row>
    <row r="732" spans="1:8" x14ac:dyDescent="0.25">
      <c r="A732">
        <v>731</v>
      </c>
      <c r="B732" s="2">
        <v>1</v>
      </c>
      <c r="C732" s="5">
        <v>2</v>
      </c>
      <c r="D732" s="3">
        <v>3</v>
      </c>
    </row>
    <row r="733" spans="1:8" x14ac:dyDescent="0.25">
      <c r="A733">
        <v>732</v>
      </c>
      <c r="B733" s="2">
        <v>1</v>
      </c>
      <c r="C733" s="5">
        <v>2</v>
      </c>
      <c r="D733" s="3">
        <v>3</v>
      </c>
    </row>
    <row r="734" spans="1:8" x14ac:dyDescent="0.25">
      <c r="A734">
        <v>733</v>
      </c>
      <c r="B734" s="2">
        <v>1</v>
      </c>
      <c r="C734" s="5">
        <v>2</v>
      </c>
      <c r="D734" s="3">
        <v>3</v>
      </c>
    </row>
    <row r="735" spans="1:8" x14ac:dyDescent="0.25">
      <c r="A735">
        <v>734</v>
      </c>
      <c r="B735" s="2">
        <v>1</v>
      </c>
      <c r="C735" s="5">
        <v>2</v>
      </c>
      <c r="D735" s="3">
        <v>3</v>
      </c>
    </row>
    <row r="736" spans="1:8" x14ac:dyDescent="0.25">
      <c r="A736">
        <v>735</v>
      </c>
      <c r="B736" s="2">
        <v>1</v>
      </c>
      <c r="C736" s="5">
        <v>2</v>
      </c>
      <c r="D736" s="3">
        <v>3</v>
      </c>
    </row>
    <row r="737" spans="1:5" x14ac:dyDescent="0.25">
      <c r="A737">
        <v>736</v>
      </c>
      <c r="B737" s="2">
        <v>1</v>
      </c>
      <c r="C737" s="5">
        <v>2</v>
      </c>
      <c r="D737" s="3">
        <v>3</v>
      </c>
    </row>
    <row r="738" spans="1:5" x14ac:dyDescent="0.25">
      <c r="A738">
        <v>737</v>
      </c>
      <c r="B738" s="2">
        <v>1</v>
      </c>
      <c r="C738" s="5">
        <v>2</v>
      </c>
      <c r="D738" s="3">
        <v>3</v>
      </c>
    </row>
    <row r="739" spans="1:5" x14ac:dyDescent="0.25">
      <c r="A739">
        <v>738</v>
      </c>
      <c r="B739" s="2">
        <v>1</v>
      </c>
      <c r="D739" s="3">
        <v>3</v>
      </c>
    </row>
    <row r="740" spans="1:5" x14ac:dyDescent="0.25">
      <c r="A740">
        <v>739</v>
      </c>
      <c r="B740" s="2">
        <v>1</v>
      </c>
      <c r="D740" s="3">
        <v>3</v>
      </c>
    </row>
    <row r="741" spans="1:5" x14ac:dyDescent="0.25">
      <c r="A741">
        <v>740</v>
      </c>
      <c r="B741" s="2">
        <v>1</v>
      </c>
      <c r="D741" s="3">
        <v>3</v>
      </c>
    </row>
    <row r="742" spans="1:5" x14ac:dyDescent="0.25">
      <c r="A742">
        <v>741</v>
      </c>
      <c r="B742" s="2">
        <v>1</v>
      </c>
      <c r="D742" s="3">
        <v>3</v>
      </c>
    </row>
    <row r="743" spans="1:5" x14ac:dyDescent="0.25">
      <c r="A743">
        <v>742</v>
      </c>
      <c r="B743" s="2">
        <v>1</v>
      </c>
      <c r="D743" s="3">
        <v>3</v>
      </c>
    </row>
    <row r="744" spans="1:5" x14ac:dyDescent="0.25">
      <c r="A744">
        <v>743</v>
      </c>
      <c r="B744" s="2">
        <v>1</v>
      </c>
      <c r="D744" s="3">
        <v>3</v>
      </c>
      <c r="E744" s="4">
        <v>4</v>
      </c>
    </row>
    <row r="745" spans="1:5" x14ac:dyDescent="0.25">
      <c r="A745">
        <v>744</v>
      </c>
      <c r="B745" s="2">
        <v>1</v>
      </c>
      <c r="D745" s="3">
        <v>3</v>
      </c>
      <c r="E745" s="4">
        <v>4</v>
      </c>
    </row>
    <row r="746" spans="1:5" x14ac:dyDescent="0.25">
      <c r="A746">
        <v>745</v>
      </c>
      <c r="B746" s="2">
        <v>1</v>
      </c>
      <c r="D746" s="3">
        <v>3</v>
      </c>
      <c r="E746" s="4">
        <v>4</v>
      </c>
    </row>
    <row r="747" spans="1:5" x14ac:dyDescent="0.25">
      <c r="A747">
        <v>746</v>
      </c>
      <c r="B747" s="2">
        <v>1</v>
      </c>
      <c r="D747" s="3">
        <v>3</v>
      </c>
      <c r="E747" s="4">
        <v>4</v>
      </c>
    </row>
    <row r="748" spans="1:5" x14ac:dyDescent="0.25">
      <c r="A748">
        <v>747</v>
      </c>
      <c r="B748" s="2">
        <v>1</v>
      </c>
      <c r="D748" s="3">
        <v>3</v>
      </c>
      <c r="E748" s="4">
        <v>4</v>
      </c>
    </row>
    <row r="749" spans="1:5" x14ac:dyDescent="0.25">
      <c r="A749">
        <v>748</v>
      </c>
      <c r="B749" s="2">
        <v>1</v>
      </c>
      <c r="C749" s="5">
        <v>2</v>
      </c>
      <c r="D749" s="3">
        <v>3</v>
      </c>
      <c r="E749" s="4">
        <v>4</v>
      </c>
    </row>
    <row r="750" spans="1:5" x14ac:dyDescent="0.25">
      <c r="A750">
        <v>749</v>
      </c>
      <c r="B750" s="2">
        <v>1</v>
      </c>
      <c r="C750" s="5">
        <v>2</v>
      </c>
      <c r="D750" s="3">
        <v>3</v>
      </c>
      <c r="E750" s="4">
        <v>4</v>
      </c>
    </row>
    <row r="751" spans="1:5" x14ac:dyDescent="0.25">
      <c r="A751">
        <v>750</v>
      </c>
      <c r="B751" s="2">
        <v>1</v>
      </c>
      <c r="C751" s="5">
        <v>2</v>
      </c>
      <c r="D751" s="3">
        <v>3</v>
      </c>
      <c r="E751" s="4">
        <v>4</v>
      </c>
    </row>
    <row r="752" spans="1:5" x14ac:dyDescent="0.25">
      <c r="A752">
        <v>751</v>
      </c>
      <c r="B752" s="2">
        <v>1</v>
      </c>
      <c r="C752" s="5">
        <v>2</v>
      </c>
      <c r="D752" s="3">
        <v>3</v>
      </c>
      <c r="E752" s="4">
        <v>4</v>
      </c>
    </row>
    <row r="753" spans="1:5" x14ac:dyDescent="0.25">
      <c r="A753">
        <v>752</v>
      </c>
      <c r="B753" s="2">
        <v>1</v>
      </c>
      <c r="C753" s="5">
        <v>2</v>
      </c>
      <c r="D753" s="3">
        <v>3</v>
      </c>
      <c r="E753" s="4">
        <v>4</v>
      </c>
    </row>
    <row r="754" spans="1:5" x14ac:dyDescent="0.25">
      <c r="A754">
        <v>753</v>
      </c>
      <c r="C754" s="5">
        <v>2</v>
      </c>
      <c r="D754" s="3">
        <v>3</v>
      </c>
      <c r="E754" s="4">
        <v>4</v>
      </c>
    </row>
    <row r="755" spans="1:5" x14ac:dyDescent="0.25">
      <c r="A755">
        <v>754</v>
      </c>
      <c r="C755" s="5">
        <v>2</v>
      </c>
      <c r="D755" s="3">
        <v>3</v>
      </c>
      <c r="E755" s="4">
        <v>4</v>
      </c>
    </row>
    <row r="756" spans="1:5" x14ac:dyDescent="0.25">
      <c r="A756">
        <v>755</v>
      </c>
      <c r="C756" s="5">
        <v>2</v>
      </c>
      <c r="D756" s="3">
        <v>3</v>
      </c>
      <c r="E756" s="4">
        <v>4</v>
      </c>
    </row>
    <row r="757" spans="1:5" x14ac:dyDescent="0.25">
      <c r="A757">
        <v>756</v>
      </c>
      <c r="C757" s="5">
        <v>2</v>
      </c>
      <c r="E757" s="4">
        <v>4</v>
      </c>
    </row>
    <row r="758" spans="1:5" x14ac:dyDescent="0.25">
      <c r="A758">
        <v>757</v>
      </c>
      <c r="C758" s="5">
        <v>2</v>
      </c>
      <c r="E758" s="4">
        <v>4</v>
      </c>
    </row>
    <row r="759" spans="1:5" x14ac:dyDescent="0.25">
      <c r="A759">
        <v>758</v>
      </c>
      <c r="C759" s="5">
        <v>2</v>
      </c>
      <c r="E759" s="4">
        <v>4</v>
      </c>
    </row>
    <row r="760" spans="1:5" x14ac:dyDescent="0.25">
      <c r="A760">
        <v>759</v>
      </c>
      <c r="C760" s="5">
        <v>2</v>
      </c>
      <c r="E760" s="4">
        <v>4</v>
      </c>
    </row>
    <row r="761" spans="1:5" x14ac:dyDescent="0.25">
      <c r="A761">
        <v>760</v>
      </c>
      <c r="C761" s="5">
        <v>2</v>
      </c>
      <c r="E761" s="4">
        <v>4</v>
      </c>
    </row>
    <row r="762" spans="1:5" x14ac:dyDescent="0.25">
      <c r="A762">
        <v>761</v>
      </c>
      <c r="C762" s="5">
        <v>2</v>
      </c>
      <c r="E762" s="4">
        <v>4</v>
      </c>
    </row>
    <row r="763" spans="1:5" x14ac:dyDescent="0.25">
      <c r="A763">
        <v>762</v>
      </c>
      <c r="C763" s="5">
        <v>2</v>
      </c>
      <c r="E763" s="4">
        <v>4</v>
      </c>
    </row>
    <row r="764" spans="1:5" x14ac:dyDescent="0.25">
      <c r="A764">
        <v>763</v>
      </c>
      <c r="C764" s="5">
        <v>2</v>
      </c>
      <c r="E764" s="4">
        <v>4</v>
      </c>
    </row>
    <row r="765" spans="1:5" x14ac:dyDescent="0.25">
      <c r="A765">
        <v>764</v>
      </c>
      <c r="C765" s="5">
        <v>2</v>
      </c>
      <c r="E765" s="4">
        <v>4</v>
      </c>
    </row>
    <row r="766" spans="1:5" x14ac:dyDescent="0.25">
      <c r="A766">
        <v>765</v>
      </c>
      <c r="B766" s="2">
        <v>1</v>
      </c>
      <c r="C766" s="5">
        <v>2</v>
      </c>
      <c r="E766" s="4">
        <v>4</v>
      </c>
    </row>
    <row r="767" spans="1:5" x14ac:dyDescent="0.25">
      <c r="A767">
        <v>766</v>
      </c>
      <c r="B767" s="2">
        <v>1</v>
      </c>
      <c r="C767" s="5">
        <v>2</v>
      </c>
      <c r="E767" s="4">
        <v>4</v>
      </c>
    </row>
    <row r="768" spans="1:5" x14ac:dyDescent="0.25">
      <c r="A768">
        <v>767</v>
      </c>
      <c r="B768" s="2">
        <v>1</v>
      </c>
      <c r="C768" s="5">
        <v>2</v>
      </c>
      <c r="D768" s="3">
        <v>3</v>
      </c>
      <c r="E768" s="4">
        <v>4</v>
      </c>
    </row>
    <row r="769" spans="1:5" x14ac:dyDescent="0.25">
      <c r="A769">
        <v>768</v>
      </c>
      <c r="B769" s="2">
        <v>1</v>
      </c>
      <c r="C769" s="5">
        <v>2</v>
      </c>
      <c r="D769" s="3">
        <v>3</v>
      </c>
      <c r="E769" s="4">
        <v>4</v>
      </c>
    </row>
    <row r="770" spans="1:5" x14ac:dyDescent="0.25">
      <c r="A770">
        <v>769</v>
      </c>
      <c r="B770" s="2">
        <v>1</v>
      </c>
      <c r="C770" s="5">
        <v>2</v>
      </c>
      <c r="D770" s="3">
        <v>3</v>
      </c>
      <c r="E770" s="4">
        <v>4</v>
      </c>
    </row>
    <row r="771" spans="1:5" x14ac:dyDescent="0.25">
      <c r="A771">
        <v>770</v>
      </c>
      <c r="B771" s="2">
        <v>1</v>
      </c>
      <c r="C771" s="5">
        <v>2</v>
      </c>
      <c r="D771" s="3">
        <v>3</v>
      </c>
      <c r="E771" s="4">
        <v>4</v>
      </c>
    </row>
    <row r="772" spans="1:5" x14ac:dyDescent="0.25">
      <c r="A772">
        <v>771</v>
      </c>
      <c r="B772" s="2">
        <v>1</v>
      </c>
      <c r="D772" s="3">
        <v>3</v>
      </c>
    </row>
    <row r="773" spans="1:5" x14ac:dyDescent="0.25">
      <c r="A773">
        <v>772</v>
      </c>
      <c r="B773" s="2">
        <v>1</v>
      </c>
      <c r="D773" s="3">
        <v>3</v>
      </c>
    </row>
    <row r="774" spans="1:5" x14ac:dyDescent="0.25">
      <c r="A774">
        <v>773</v>
      </c>
      <c r="B774" s="2">
        <v>1</v>
      </c>
      <c r="D774" s="3">
        <v>3</v>
      </c>
    </row>
    <row r="775" spans="1:5" x14ac:dyDescent="0.25">
      <c r="A775">
        <v>774</v>
      </c>
      <c r="B775" s="2">
        <v>1</v>
      </c>
      <c r="D775" s="3">
        <v>3</v>
      </c>
    </row>
    <row r="776" spans="1:5" x14ac:dyDescent="0.25">
      <c r="A776">
        <v>775</v>
      </c>
      <c r="B776" s="2">
        <v>1</v>
      </c>
      <c r="D776" s="3">
        <v>3</v>
      </c>
    </row>
    <row r="777" spans="1:5" x14ac:dyDescent="0.25">
      <c r="A777">
        <v>776</v>
      </c>
      <c r="B777" s="2">
        <v>1</v>
      </c>
      <c r="D777" s="3">
        <v>3</v>
      </c>
    </row>
    <row r="778" spans="1:5" x14ac:dyDescent="0.25">
      <c r="A778">
        <v>777</v>
      </c>
      <c r="B778" s="2">
        <v>1</v>
      </c>
      <c r="D778" s="3">
        <v>3</v>
      </c>
    </row>
    <row r="779" spans="1:5" x14ac:dyDescent="0.25">
      <c r="A779">
        <v>778</v>
      </c>
      <c r="B779" s="2">
        <v>1</v>
      </c>
      <c r="D779" s="3">
        <v>3</v>
      </c>
    </row>
    <row r="780" spans="1:5" x14ac:dyDescent="0.25">
      <c r="A780">
        <v>779</v>
      </c>
      <c r="B780" s="2">
        <v>1</v>
      </c>
      <c r="D780" s="3">
        <v>3</v>
      </c>
    </row>
    <row r="781" spans="1:5" x14ac:dyDescent="0.25">
      <c r="A781">
        <v>780</v>
      </c>
      <c r="B781" s="2">
        <v>1</v>
      </c>
      <c r="D781" s="3">
        <v>3</v>
      </c>
    </row>
    <row r="782" spans="1:5" x14ac:dyDescent="0.25">
      <c r="A782">
        <v>781</v>
      </c>
      <c r="B782" s="2">
        <v>1</v>
      </c>
      <c r="D782" s="3">
        <v>3</v>
      </c>
    </row>
    <row r="783" spans="1:5" x14ac:dyDescent="0.25">
      <c r="A783">
        <v>782</v>
      </c>
      <c r="B783" s="2">
        <v>1</v>
      </c>
      <c r="D783" s="3">
        <v>3</v>
      </c>
    </row>
    <row r="784" spans="1:5" x14ac:dyDescent="0.25">
      <c r="A784">
        <v>783</v>
      </c>
      <c r="B784" s="2">
        <v>1</v>
      </c>
      <c r="D784" s="3">
        <v>3</v>
      </c>
    </row>
    <row r="785" spans="1:5" x14ac:dyDescent="0.25">
      <c r="A785">
        <v>784</v>
      </c>
      <c r="B785" s="2">
        <v>1</v>
      </c>
      <c r="C785" s="5">
        <v>2</v>
      </c>
      <c r="D785" s="3">
        <v>3</v>
      </c>
    </row>
    <row r="786" spans="1:5" x14ac:dyDescent="0.25">
      <c r="A786">
        <v>785</v>
      </c>
      <c r="B786" s="2">
        <v>1</v>
      </c>
      <c r="C786" s="5">
        <v>2</v>
      </c>
      <c r="D786" s="3">
        <v>3</v>
      </c>
    </row>
    <row r="787" spans="1:5" x14ac:dyDescent="0.25">
      <c r="A787">
        <v>786</v>
      </c>
      <c r="B787" s="2">
        <v>1</v>
      </c>
      <c r="C787" s="5">
        <v>2</v>
      </c>
      <c r="D787" s="3">
        <v>3</v>
      </c>
    </row>
    <row r="788" spans="1:5" x14ac:dyDescent="0.25">
      <c r="A788">
        <v>787</v>
      </c>
      <c r="C788" s="5">
        <v>2</v>
      </c>
    </row>
    <row r="789" spans="1:5" x14ac:dyDescent="0.25">
      <c r="A789">
        <v>788</v>
      </c>
      <c r="C789" s="5">
        <v>2</v>
      </c>
    </row>
    <row r="790" spans="1:5" x14ac:dyDescent="0.25">
      <c r="A790">
        <v>789</v>
      </c>
      <c r="C790" s="5">
        <v>2</v>
      </c>
      <c r="E790" s="4">
        <v>4</v>
      </c>
    </row>
    <row r="791" spans="1:5" x14ac:dyDescent="0.25">
      <c r="A791">
        <v>790</v>
      </c>
      <c r="C791" s="5">
        <v>2</v>
      </c>
      <c r="E791" s="4">
        <v>4</v>
      </c>
    </row>
    <row r="792" spans="1:5" x14ac:dyDescent="0.25">
      <c r="A792">
        <v>791</v>
      </c>
      <c r="C792" s="5">
        <v>2</v>
      </c>
      <c r="E792" s="4">
        <v>4</v>
      </c>
    </row>
    <row r="793" spans="1:5" x14ac:dyDescent="0.25">
      <c r="A793">
        <v>792</v>
      </c>
      <c r="C793" s="5">
        <v>2</v>
      </c>
      <c r="E793" s="4">
        <v>4</v>
      </c>
    </row>
    <row r="794" spans="1:5" x14ac:dyDescent="0.25">
      <c r="A794">
        <v>793</v>
      </c>
      <c r="C794" s="5">
        <v>2</v>
      </c>
      <c r="E794" s="4">
        <v>4</v>
      </c>
    </row>
    <row r="795" spans="1:5" x14ac:dyDescent="0.25">
      <c r="A795">
        <v>794</v>
      </c>
      <c r="C795" s="5">
        <v>2</v>
      </c>
      <c r="E795" s="4">
        <v>4</v>
      </c>
    </row>
    <row r="796" spans="1:5" x14ac:dyDescent="0.25">
      <c r="A796">
        <v>795</v>
      </c>
      <c r="C796" s="5">
        <v>2</v>
      </c>
      <c r="E796" s="4">
        <v>4</v>
      </c>
    </row>
    <row r="797" spans="1:5" x14ac:dyDescent="0.25">
      <c r="A797">
        <v>796</v>
      </c>
      <c r="C797" s="5">
        <v>2</v>
      </c>
      <c r="E797" s="4">
        <v>4</v>
      </c>
    </row>
    <row r="798" spans="1:5" x14ac:dyDescent="0.25">
      <c r="A798">
        <v>797</v>
      </c>
      <c r="C798" s="5">
        <v>2</v>
      </c>
      <c r="E798" s="4">
        <v>4</v>
      </c>
    </row>
    <row r="799" spans="1:5" x14ac:dyDescent="0.25">
      <c r="A799">
        <v>798</v>
      </c>
      <c r="C799" s="5">
        <v>2</v>
      </c>
      <c r="D799" s="3">
        <v>3</v>
      </c>
      <c r="E799" s="4">
        <v>4</v>
      </c>
    </row>
    <row r="800" spans="1:5" x14ac:dyDescent="0.25">
      <c r="A800">
        <v>799</v>
      </c>
      <c r="B800" s="2">
        <v>1</v>
      </c>
      <c r="C800" s="5">
        <v>2</v>
      </c>
      <c r="D800" s="3">
        <v>3</v>
      </c>
      <c r="E800" s="4">
        <v>4</v>
      </c>
    </row>
    <row r="801" spans="1:5" x14ac:dyDescent="0.25">
      <c r="A801">
        <v>800</v>
      </c>
      <c r="B801" s="2">
        <v>1</v>
      </c>
      <c r="C801" s="5">
        <v>2</v>
      </c>
      <c r="D801" s="3">
        <v>3</v>
      </c>
      <c r="E801" s="4">
        <v>4</v>
      </c>
    </row>
    <row r="802" spans="1:5" x14ac:dyDescent="0.25">
      <c r="A802">
        <v>801</v>
      </c>
      <c r="B802" s="2">
        <v>1</v>
      </c>
      <c r="C802" s="5">
        <v>2</v>
      </c>
      <c r="D802" s="3">
        <v>3</v>
      </c>
      <c r="E802" s="4">
        <v>4</v>
      </c>
    </row>
    <row r="803" spans="1:5" x14ac:dyDescent="0.25">
      <c r="A803">
        <v>802</v>
      </c>
      <c r="B803" s="2">
        <v>1</v>
      </c>
      <c r="C803" s="5">
        <v>2</v>
      </c>
      <c r="D803" s="3">
        <v>3</v>
      </c>
      <c r="E803" s="4">
        <v>4</v>
      </c>
    </row>
    <row r="804" spans="1:5" x14ac:dyDescent="0.25">
      <c r="A804">
        <v>803</v>
      </c>
      <c r="B804" s="2">
        <v>1</v>
      </c>
      <c r="D804" s="3">
        <v>3</v>
      </c>
      <c r="E804" s="4">
        <v>4</v>
      </c>
    </row>
    <row r="805" spans="1:5" x14ac:dyDescent="0.25">
      <c r="A805">
        <v>804</v>
      </c>
      <c r="B805" s="2">
        <v>1</v>
      </c>
      <c r="D805" s="3">
        <v>3</v>
      </c>
      <c r="E805" s="4">
        <v>4</v>
      </c>
    </row>
    <row r="806" spans="1:5" x14ac:dyDescent="0.25">
      <c r="A806">
        <v>805</v>
      </c>
      <c r="B806" s="2">
        <v>1</v>
      </c>
      <c r="D806" s="3">
        <v>3</v>
      </c>
    </row>
    <row r="807" spans="1:5" x14ac:dyDescent="0.25">
      <c r="A807">
        <v>806</v>
      </c>
      <c r="B807" s="2">
        <v>1</v>
      </c>
      <c r="D807" s="3">
        <v>3</v>
      </c>
    </row>
    <row r="808" spans="1:5" x14ac:dyDescent="0.25">
      <c r="A808">
        <v>807</v>
      </c>
      <c r="B808" s="2">
        <v>1</v>
      </c>
      <c r="D808" s="3">
        <v>3</v>
      </c>
    </row>
    <row r="809" spans="1:5" x14ac:dyDescent="0.25">
      <c r="A809">
        <v>808</v>
      </c>
      <c r="B809" s="2">
        <v>1</v>
      </c>
      <c r="D809" s="3">
        <v>3</v>
      </c>
    </row>
    <row r="810" spans="1:5" x14ac:dyDescent="0.25">
      <c r="A810">
        <v>809</v>
      </c>
      <c r="B810" s="2">
        <v>1</v>
      </c>
      <c r="D810" s="3">
        <v>3</v>
      </c>
    </row>
    <row r="811" spans="1:5" x14ac:dyDescent="0.25">
      <c r="A811">
        <v>810</v>
      </c>
      <c r="B811" s="2">
        <v>1</v>
      </c>
      <c r="D811" s="3">
        <v>3</v>
      </c>
    </row>
    <row r="812" spans="1:5" x14ac:dyDescent="0.25">
      <c r="A812">
        <v>811</v>
      </c>
      <c r="B812" s="2">
        <v>1</v>
      </c>
      <c r="D812" s="3">
        <v>3</v>
      </c>
    </row>
    <row r="813" spans="1:5" x14ac:dyDescent="0.25">
      <c r="A813">
        <v>812</v>
      </c>
      <c r="B813" s="2">
        <v>1</v>
      </c>
      <c r="D813" s="3">
        <v>3</v>
      </c>
    </row>
    <row r="814" spans="1:5" x14ac:dyDescent="0.25">
      <c r="A814">
        <v>813</v>
      </c>
      <c r="B814" s="2">
        <v>1</v>
      </c>
      <c r="D814" s="3">
        <v>3</v>
      </c>
    </row>
    <row r="815" spans="1:5" x14ac:dyDescent="0.25">
      <c r="A815">
        <v>814</v>
      </c>
      <c r="B815" s="2">
        <v>1</v>
      </c>
      <c r="D815" s="3">
        <v>3</v>
      </c>
    </row>
    <row r="816" spans="1:5" x14ac:dyDescent="0.25">
      <c r="A816">
        <v>815</v>
      </c>
      <c r="B816" s="2">
        <v>1</v>
      </c>
      <c r="C816" s="5">
        <v>2</v>
      </c>
      <c r="D816" s="3">
        <v>3</v>
      </c>
    </row>
    <row r="817" spans="1:5" x14ac:dyDescent="0.25">
      <c r="A817">
        <v>816</v>
      </c>
      <c r="B817" s="2">
        <v>1</v>
      </c>
      <c r="C817" s="5">
        <v>2</v>
      </c>
      <c r="D817" s="3">
        <v>3</v>
      </c>
    </row>
    <row r="818" spans="1:5" x14ac:dyDescent="0.25">
      <c r="A818">
        <v>817</v>
      </c>
      <c r="B818" s="2">
        <v>1</v>
      </c>
      <c r="C818" s="5">
        <v>2</v>
      </c>
      <c r="D818" s="3">
        <v>3</v>
      </c>
    </row>
    <row r="819" spans="1:5" x14ac:dyDescent="0.25">
      <c r="A819">
        <v>818</v>
      </c>
      <c r="B819" s="2">
        <v>1</v>
      </c>
      <c r="C819" s="5">
        <v>2</v>
      </c>
      <c r="D819" s="3">
        <v>3</v>
      </c>
    </row>
    <row r="820" spans="1:5" x14ac:dyDescent="0.25">
      <c r="A820">
        <v>819</v>
      </c>
      <c r="C820" s="5">
        <v>2</v>
      </c>
      <c r="D820" s="3">
        <v>3</v>
      </c>
    </row>
    <row r="821" spans="1:5" x14ac:dyDescent="0.25">
      <c r="A821">
        <v>820</v>
      </c>
      <c r="C821" s="5">
        <v>2</v>
      </c>
      <c r="D821" s="3">
        <v>3</v>
      </c>
      <c r="E821" s="4">
        <v>4</v>
      </c>
    </row>
    <row r="822" spans="1:5" x14ac:dyDescent="0.25">
      <c r="A822">
        <v>821</v>
      </c>
      <c r="C822" s="5">
        <v>2</v>
      </c>
      <c r="D822" s="3">
        <v>3</v>
      </c>
      <c r="E822" s="4">
        <v>4</v>
      </c>
    </row>
    <row r="823" spans="1:5" x14ac:dyDescent="0.25">
      <c r="A823">
        <v>822</v>
      </c>
      <c r="C823" s="5">
        <v>2</v>
      </c>
      <c r="D823" s="3">
        <v>3</v>
      </c>
      <c r="E823" s="4">
        <v>4</v>
      </c>
    </row>
    <row r="824" spans="1:5" x14ac:dyDescent="0.25">
      <c r="A824">
        <v>823</v>
      </c>
      <c r="C824" s="5">
        <v>2</v>
      </c>
      <c r="D824" s="3">
        <v>3</v>
      </c>
      <c r="E824" s="4">
        <v>4</v>
      </c>
    </row>
    <row r="825" spans="1:5" x14ac:dyDescent="0.25">
      <c r="A825">
        <v>824</v>
      </c>
      <c r="C825" s="5">
        <v>2</v>
      </c>
      <c r="E825" s="4">
        <v>4</v>
      </c>
    </row>
    <row r="826" spans="1:5" x14ac:dyDescent="0.25">
      <c r="A826">
        <v>825</v>
      </c>
      <c r="C826" s="5">
        <v>2</v>
      </c>
      <c r="E826" s="4">
        <v>4</v>
      </c>
    </row>
    <row r="827" spans="1:5" x14ac:dyDescent="0.25">
      <c r="A827">
        <v>826</v>
      </c>
      <c r="C827" s="5">
        <v>2</v>
      </c>
      <c r="E827" s="4">
        <v>4</v>
      </c>
    </row>
    <row r="828" spans="1:5" x14ac:dyDescent="0.25">
      <c r="A828">
        <v>827</v>
      </c>
      <c r="C828" s="5">
        <v>2</v>
      </c>
      <c r="E828" s="4">
        <v>4</v>
      </c>
    </row>
    <row r="829" spans="1:5" x14ac:dyDescent="0.25">
      <c r="A829">
        <v>828</v>
      </c>
      <c r="C829" s="5">
        <v>2</v>
      </c>
      <c r="E829" s="4">
        <v>4</v>
      </c>
    </row>
    <row r="830" spans="1:5" x14ac:dyDescent="0.25">
      <c r="A830">
        <v>829</v>
      </c>
      <c r="C830" s="5">
        <v>2</v>
      </c>
      <c r="E830" s="4">
        <v>4</v>
      </c>
    </row>
    <row r="831" spans="1:5" x14ac:dyDescent="0.25">
      <c r="A831">
        <v>830</v>
      </c>
      <c r="C831" s="5">
        <v>2</v>
      </c>
      <c r="E831" s="4">
        <v>4</v>
      </c>
    </row>
    <row r="832" spans="1:5" x14ac:dyDescent="0.25">
      <c r="A832">
        <v>831</v>
      </c>
      <c r="C832" s="5">
        <v>2</v>
      </c>
      <c r="E832" s="4">
        <v>4</v>
      </c>
    </row>
    <row r="833" spans="1:5" x14ac:dyDescent="0.25">
      <c r="A833">
        <v>832</v>
      </c>
      <c r="C833" s="5">
        <v>2</v>
      </c>
      <c r="E833" s="4">
        <v>4</v>
      </c>
    </row>
    <row r="834" spans="1:5" x14ac:dyDescent="0.25">
      <c r="A834">
        <v>833</v>
      </c>
      <c r="B834" s="2">
        <v>1</v>
      </c>
      <c r="C834" s="5">
        <v>2</v>
      </c>
      <c r="E834" s="4">
        <v>4</v>
      </c>
    </row>
    <row r="835" spans="1:5" x14ac:dyDescent="0.25">
      <c r="A835">
        <v>834</v>
      </c>
      <c r="B835" s="2">
        <v>1</v>
      </c>
      <c r="C835" s="5">
        <v>2</v>
      </c>
      <c r="E835" s="4">
        <v>4</v>
      </c>
    </row>
    <row r="836" spans="1:5" x14ac:dyDescent="0.25">
      <c r="A836">
        <v>835</v>
      </c>
      <c r="B836" s="2">
        <v>1</v>
      </c>
      <c r="C836" s="5">
        <v>2</v>
      </c>
      <c r="E836" s="4">
        <v>4</v>
      </c>
    </row>
    <row r="837" spans="1:5" x14ac:dyDescent="0.25">
      <c r="A837">
        <v>836</v>
      </c>
      <c r="B837" s="2">
        <v>1</v>
      </c>
      <c r="E837" s="4">
        <v>4</v>
      </c>
    </row>
    <row r="838" spans="1:5" x14ac:dyDescent="0.25">
      <c r="A838">
        <v>837</v>
      </c>
      <c r="B838" s="2">
        <v>1</v>
      </c>
      <c r="E838" s="4">
        <v>4</v>
      </c>
    </row>
    <row r="839" spans="1:5" x14ac:dyDescent="0.25">
      <c r="A839">
        <v>838</v>
      </c>
      <c r="B839" s="2">
        <v>1</v>
      </c>
      <c r="E839" s="4">
        <v>4</v>
      </c>
    </row>
    <row r="840" spans="1:5" x14ac:dyDescent="0.25">
      <c r="A840">
        <v>839</v>
      </c>
      <c r="B840" s="2">
        <v>1</v>
      </c>
      <c r="E840" s="4">
        <v>4</v>
      </c>
    </row>
    <row r="841" spans="1:5" x14ac:dyDescent="0.25">
      <c r="A841">
        <v>840</v>
      </c>
      <c r="B841" s="2">
        <v>1</v>
      </c>
      <c r="D841" s="3">
        <v>3</v>
      </c>
      <c r="E841" s="4">
        <v>4</v>
      </c>
    </row>
    <row r="842" spans="1:5" x14ac:dyDescent="0.25">
      <c r="A842">
        <v>841</v>
      </c>
      <c r="B842" s="2">
        <v>1</v>
      </c>
      <c r="D842" s="3">
        <v>3</v>
      </c>
      <c r="E842" s="4">
        <v>4</v>
      </c>
    </row>
    <row r="843" spans="1:5" x14ac:dyDescent="0.25">
      <c r="A843">
        <v>842</v>
      </c>
      <c r="B843" s="2">
        <v>1</v>
      </c>
      <c r="D843" s="3">
        <v>3</v>
      </c>
      <c r="E843" s="4">
        <v>4</v>
      </c>
    </row>
    <row r="844" spans="1:5" x14ac:dyDescent="0.25">
      <c r="A844">
        <v>843</v>
      </c>
      <c r="B844" s="2">
        <v>1</v>
      </c>
      <c r="D844" s="3">
        <v>3</v>
      </c>
    </row>
    <row r="845" spans="1:5" x14ac:dyDescent="0.25">
      <c r="A845">
        <v>844</v>
      </c>
      <c r="B845" s="2">
        <v>1</v>
      </c>
      <c r="D845" s="3">
        <v>3</v>
      </c>
    </row>
    <row r="846" spans="1:5" x14ac:dyDescent="0.25">
      <c r="A846">
        <v>845</v>
      </c>
      <c r="B846" s="2">
        <v>1</v>
      </c>
      <c r="D846" s="3">
        <v>3</v>
      </c>
    </row>
    <row r="847" spans="1:5" x14ac:dyDescent="0.25">
      <c r="A847">
        <v>846</v>
      </c>
      <c r="B847" s="2">
        <v>1</v>
      </c>
      <c r="D847" s="3">
        <v>3</v>
      </c>
    </row>
    <row r="848" spans="1:5" x14ac:dyDescent="0.25">
      <c r="A848">
        <v>847</v>
      </c>
      <c r="B848" s="2">
        <v>1</v>
      </c>
      <c r="D848" s="3">
        <v>3</v>
      </c>
    </row>
    <row r="849" spans="1:5" x14ac:dyDescent="0.25">
      <c r="A849">
        <v>848</v>
      </c>
      <c r="B849" s="2">
        <v>1</v>
      </c>
      <c r="D849" s="3">
        <v>3</v>
      </c>
    </row>
    <row r="850" spans="1:5" x14ac:dyDescent="0.25">
      <c r="A850">
        <v>849</v>
      </c>
      <c r="B850" s="2">
        <v>1</v>
      </c>
      <c r="C850" s="5">
        <v>2</v>
      </c>
      <c r="D850" s="3">
        <v>3</v>
      </c>
    </row>
    <row r="851" spans="1:5" x14ac:dyDescent="0.25">
      <c r="A851">
        <v>850</v>
      </c>
      <c r="B851" s="2">
        <v>1</v>
      </c>
      <c r="C851" s="5">
        <v>2</v>
      </c>
      <c r="D851" s="3">
        <v>3</v>
      </c>
    </row>
    <row r="852" spans="1:5" x14ac:dyDescent="0.25">
      <c r="A852">
        <v>851</v>
      </c>
      <c r="B852" s="2">
        <v>1</v>
      </c>
      <c r="C852" s="5">
        <v>2</v>
      </c>
      <c r="D852" s="3">
        <v>3</v>
      </c>
    </row>
    <row r="853" spans="1:5" x14ac:dyDescent="0.25">
      <c r="A853">
        <v>852</v>
      </c>
      <c r="B853" s="2">
        <v>1</v>
      </c>
      <c r="C853" s="5">
        <v>2</v>
      </c>
      <c r="D853" s="3">
        <v>3</v>
      </c>
    </row>
    <row r="854" spans="1:5" x14ac:dyDescent="0.25">
      <c r="A854">
        <v>853</v>
      </c>
      <c r="C854" s="5">
        <v>2</v>
      </c>
      <c r="D854" s="3">
        <v>3</v>
      </c>
    </row>
    <row r="855" spans="1:5" x14ac:dyDescent="0.25">
      <c r="A855">
        <v>854</v>
      </c>
      <c r="C855" s="5">
        <v>2</v>
      </c>
      <c r="D855" s="3">
        <v>3</v>
      </c>
    </row>
    <row r="856" spans="1:5" x14ac:dyDescent="0.25">
      <c r="A856">
        <v>855</v>
      </c>
      <c r="C856" s="5">
        <v>2</v>
      </c>
      <c r="D856" s="3">
        <v>3</v>
      </c>
    </row>
    <row r="857" spans="1:5" x14ac:dyDescent="0.25">
      <c r="A857">
        <v>856</v>
      </c>
      <c r="C857" s="5">
        <v>2</v>
      </c>
      <c r="D857" s="3">
        <v>3</v>
      </c>
    </row>
    <row r="858" spans="1:5" x14ac:dyDescent="0.25">
      <c r="A858">
        <v>857</v>
      </c>
      <c r="C858" s="5">
        <v>2</v>
      </c>
      <c r="D858" s="3">
        <v>3</v>
      </c>
    </row>
    <row r="859" spans="1:5" x14ac:dyDescent="0.25">
      <c r="A859">
        <v>858</v>
      </c>
      <c r="C859" s="5">
        <v>2</v>
      </c>
      <c r="D859" s="3">
        <v>3</v>
      </c>
    </row>
    <row r="860" spans="1:5" x14ac:dyDescent="0.25">
      <c r="A860">
        <v>859</v>
      </c>
      <c r="C860" s="5">
        <v>2</v>
      </c>
      <c r="D860" s="3">
        <v>3</v>
      </c>
    </row>
    <row r="861" spans="1:5" x14ac:dyDescent="0.25">
      <c r="A861">
        <v>860</v>
      </c>
      <c r="C861" s="5">
        <v>2</v>
      </c>
      <c r="D861" s="3">
        <v>3</v>
      </c>
      <c r="E861" s="4">
        <v>4</v>
      </c>
    </row>
    <row r="862" spans="1:5" x14ac:dyDescent="0.25">
      <c r="A862">
        <v>861</v>
      </c>
      <c r="C862" s="5">
        <v>2</v>
      </c>
      <c r="D862" s="3">
        <v>3</v>
      </c>
      <c r="E862" s="4">
        <v>4</v>
      </c>
    </row>
    <row r="863" spans="1:5" x14ac:dyDescent="0.25">
      <c r="A863">
        <v>862</v>
      </c>
      <c r="C863" s="5">
        <v>2</v>
      </c>
      <c r="D863" s="3">
        <v>3</v>
      </c>
      <c r="E863" s="4">
        <v>4</v>
      </c>
    </row>
    <row r="864" spans="1:5" x14ac:dyDescent="0.25">
      <c r="A864">
        <v>863</v>
      </c>
      <c r="C864" s="5">
        <v>2</v>
      </c>
      <c r="E864" s="4">
        <v>4</v>
      </c>
    </row>
    <row r="865" spans="1:5" x14ac:dyDescent="0.25">
      <c r="A865">
        <v>864</v>
      </c>
      <c r="C865" s="5">
        <v>2</v>
      </c>
      <c r="E865" s="4">
        <v>4</v>
      </c>
    </row>
    <row r="866" spans="1:5" x14ac:dyDescent="0.25">
      <c r="A866">
        <v>865</v>
      </c>
      <c r="B866" s="2">
        <v>1</v>
      </c>
      <c r="C866" s="5">
        <v>2</v>
      </c>
      <c r="E866" s="4">
        <v>4</v>
      </c>
    </row>
    <row r="867" spans="1:5" x14ac:dyDescent="0.25">
      <c r="A867">
        <v>866</v>
      </c>
      <c r="B867" s="2">
        <v>1</v>
      </c>
      <c r="C867" s="5">
        <v>2</v>
      </c>
      <c r="E867" s="4">
        <v>4</v>
      </c>
    </row>
    <row r="868" spans="1:5" x14ac:dyDescent="0.25">
      <c r="A868">
        <v>867</v>
      </c>
      <c r="B868" s="2">
        <v>1</v>
      </c>
      <c r="C868" s="5">
        <v>2</v>
      </c>
      <c r="E868" s="4">
        <v>4</v>
      </c>
    </row>
    <row r="869" spans="1:5" x14ac:dyDescent="0.25">
      <c r="A869">
        <v>868</v>
      </c>
      <c r="B869" s="2">
        <v>1</v>
      </c>
      <c r="C869" s="5">
        <v>2</v>
      </c>
      <c r="E869" s="4">
        <v>4</v>
      </c>
    </row>
    <row r="870" spans="1:5" x14ac:dyDescent="0.25">
      <c r="A870">
        <v>869</v>
      </c>
      <c r="B870" s="2">
        <v>1</v>
      </c>
      <c r="E870" s="4">
        <v>4</v>
      </c>
    </row>
    <row r="871" spans="1:5" x14ac:dyDescent="0.25">
      <c r="A871">
        <v>870</v>
      </c>
      <c r="B871" s="2">
        <v>1</v>
      </c>
      <c r="E871" s="4">
        <v>4</v>
      </c>
    </row>
    <row r="872" spans="1:5" x14ac:dyDescent="0.25">
      <c r="A872">
        <v>871</v>
      </c>
      <c r="B872" s="2">
        <v>1</v>
      </c>
      <c r="E872" s="4">
        <v>4</v>
      </c>
    </row>
    <row r="873" spans="1:5" x14ac:dyDescent="0.25">
      <c r="A873">
        <v>872</v>
      </c>
      <c r="B873" s="2">
        <v>1</v>
      </c>
      <c r="E873" s="4">
        <v>4</v>
      </c>
    </row>
    <row r="874" spans="1:5" x14ac:dyDescent="0.25">
      <c r="A874">
        <v>873</v>
      </c>
      <c r="B874" s="2">
        <v>1</v>
      </c>
      <c r="E874" s="4">
        <v>4</v>
      </c>
    </row>
    <row r="875" spans="1:5" x14ac:dyDescent="0.25">
      <c r="A875">
        <v>874</v>
      </c>
      <c r="B875" s="2">
        <v>1</v>
      </c>
      <c r="E875" s="4">
        <v>4</v>
      </c>
    </row>
    <row r="876" spans="1:5" x14ac:dyDescent="0.25">
      <c r="A876">
        <v>875</v>
      </c>
      <c r="B876" s="2">
        <v>1</v>
      </c>
      <c r="E876" s="4">
        <v>4</v>
      </c>
    </row>
    <row r="877" spans="1:5" x14ac:dyDescent="0.25">
      <c r="A877">
        <v>876</v>
      </c>
      <c r="B877" s="2">
        <v>1</v>
      </c>
      <c r="E877" s="4">
        <v>4</v>
      </c>
    </row>
    <row r="878" spans="1:5" x14ac:dyDescent="0.25">
      <c r="A878">
        <v>877</v>
      </c>
      <c r="B878" s="2">
        <v>1</v>
      </c>
      <c r="E878" s="4">
        <v>4</v>
      </c>
    </row>
    <row r="879" spans="1:5" x14ac:dyDescent="0.25">
      <c r="A879">
        <v>878</v>
      </c>
      <c r="B879" s="2">
        <v>1</v>
      </c>
      <c r="E879" s="4">
        <v>4</v>
      </c>
    </row>
    <row r="880" spans="1:5" x14ac:dyDescent="0.25">
      <c r="A880">
        <v>879</v>
      </c>
      <c r="B880" s="2">
        <v>1</v>
      </c>
      <c r="C880" s="5">
        <v>2</v>
      </c>
      <c r="E880" s="4">
        <v>4</v>
      </c>
    </row>
    <row r="881" spans="1:5" x14ac:dyDescent="0.25">
      <c r="A881">
        <v>880</v>
      </c>
      <c r="B881" s="2">
        <v>1</v>
      </c>
      <c r="C881" s="5">
        <v>2</v>
      </c>
      <c r="D881" s="3">
        <v>3</v>
      </c>
      <c r="E881" s="4">
        <v>4</v>
      </c>
    </row>
    <row r="882" spans="1:5" x14ac:dyDescent="0.25">
      <c r="A882">
        <v>881</v>
      </c>
      <c r="B882" s="2">
        <v>1</v>
      </c>
      <c r="C882" s="5">
        <v>2</v>
      </c>
      <c r="D882" s="3">
        <v>3</v>
      </c>
    </row>
    <row r="883" spans="1:5" x14ac:dyDescent="0.25">
      <c r="A883">
        <v>882</v>
      </c>
      <c r="B883" s="2">
        <v>1</v>
      </c>
      <c r="C883" s="5">
        <v>2</v>
      </c>
      <c r="D883" s="3">
        <v>3</v>
      </c>
    </row>
    <row r="884" spans="1:5" x14ac:dyDescent="0.25">
      <c r="A884">
        <v>883</v>
      </c>
      <c r="B884" s="2">
        <v>1</v>
      </c>
      <c r="C884" s="5">
        <v>2</v>
      </c>
      <c r="D884" s="3">
        <v>3</v>
      </c>
    </row>
    <row r="885" spans="1:5" x14ac:dyDescent="0.25">
      <c r="A885">
        <v>884</v>
      </c>
      <c r="C885" s="5">
        <v>2</v>
      </c>
      <c r="D885" s="3">
        <v>3</v>
      </c>
    </row>
    <row r="886" spans="1:5" x14ac:dyDescent="0.25">
      <c r="A886">
        <v>885</v>
      </c>
      <c r="C886" s="5">
        <v>2</v>
      </c>
      <c r="D886" s="3">
        <v>3</v>
      </c>
    </row>
    <row r="887" spans="1:5" x14ac:dyDescent="0.25">
      <c r="A887">
        <v>886</v>
      </c>
      <c r="C887" s="5">
        <v>2</v>
      </c>
      <c r="D887" s="3">
        <v>3</v>
      </c>
    </row>
    <row r="888" spans="1:5" x14ac:dyDescent="0.25">
      <c r="A888">
        <v>887</v>
      </c>
      <c r="C888" s="5">
        <v>2</v>
      </c>
      <c r="D888" s="3">
        <v>3</v>
      </c>
    </row>
    <row r="889" spans="1:5" x14ac:dyDescent="0.25">
      <c r="A889">
        <v>888</v>
      </c>
      <c r="C889" s="5">
        <v>2</v>
      </c>
      <c r="D889" s="3">
        <v>3</v>
      </c>
    </row>
    <row r="890" spans="1:5" x14ac:dyDescent="0.25">
      <c r="A890">
        <v>889</v>
      </c>
      <c r="C890" s="5">
        <v>2</v>
      </c>
      <c r="D890" s="3">
        <v>3</v>
      </c>
    </row>
    <row r="891" spans="1:5" x14ac:dyDescent="0.25">
      <c r="A891">
        <v>890</v>
      </c>
      <c r="C891" s="5">
        <v>2</v>
      </c>
      <c r="D891" s="3">
        <v>3</v>
      </c>
    </row>
    <row r="892" spans="1:5" x14ac:dyDescent="0.25">
      <c r="A892">
        <v>891</v>
      </c>
      <c r="C892" s="5">
        <v>2</v>
      </c>
      <c r="D892" s="3">
        <v>3</v>
      </c>
    </row>
    <row r="893" spans="1:5" x14ac:dyDescent="0.25">
      <c r="A893">
        <v>892</v>
      </c>
      <c r="C893" s="5">
        <v>2</v>
      </c>
      <c r="D893" s="3">
        <v>3</v>
      </c>
    </row>
    <row r="894" spans="1:5" x14ac:dyDescent="0.25">
      <c r="A894">
        <v>893</v>
      </c>
      <c r="C894" s="5">
        <v>2</v>
      </c>
      <c r="D894" s="3">
        <v>3</v>
      </c>
    </row>
    <row r="895" spans="1:5" x14ac:dyDescent="0.25">
      <c r="A895">
        <v>894</v>
      </c>
      <c r="C895" s="5">
        <v>2</v>
      </c>
      <c r="D895" s="3">
        <v>3</v>
      </c>
    </row>
    <row r="896" spans="1:5" x14ac:dyDescent="0.25">
      <c r="A896">
        <v>895</v>
      </c>
      <c r="B896" s="2">
        <v>1</v>
      </c>
      <c r="C896" s="5">
        <v>2</v>
      </c>
      <c r="D896" s="3">
        <v>3</v>
      </c>
    </row>
    <row r="897" spans="1:5" x14ac:dyDescent="0.25">
      <c r="A897">
        <v>896</v>
      </c>
      <c r="B897" s="2">
        <v>1</v>
      </c>
      <c r="C897" s="5">
        <v>2</v>
      </c>
      <c r="D897" s="3">
        <v>3</v>
      </c>
    </row>
    <row r="898" spans="1:5" x14ac:dyDescent="0.25">
      <c r="A898">
        <v>897</v>
      </c>
      <c r="B898" s="2">
        <v>1</v>
      </c>
      <c r="C898" s="5">
        <v>2</v>
      </c>
      <c r="D898" s="3">
        <v>3</v>
      </c>
      <c r="E898" s="4">
        <v>4</v>
      </c>
    </row>
    <row r="899" spans="1:5" x14ac:dyDescent="0.25">
      <c r="A899">
        <v>898</v>
      </c>
      <c r="B899" s="2">
        <v>1</v>
      </c>
      <c r="C899" s="5">
        <v>2</v>
      </c>
      <c r="D899" s="3">
        <v>3</v>
      </c>
      <c r="E899" s="4">
        <v>4</v>
      </c>
    </row>
    <row r="900" spans="1:5" x14ac:dyDescent="0.25">
      <c r="A900">
        <v>899</v>
      </c>
      <c r="B900" s="2">
        <v>1</v>
      </c>
      <c r="E900" s="4">
        <v>4</v>
      </c>
    </row>
    <row r="901" spans="1:5" x14ac:dyDescent="0.25">
      <c r="A901">
        <v>900</v>
      </c>
      <c r="B901" s="2">
        <v>1</v>
      </c>
      <c r="E901" s="4">
        <v>4</v>
      </c>
    </row>
    <row r="902" spans="1:5" x14ac:dyDescent="0.25">
      <c r="A902">
        <v>901</v>
      </c>
      <c r="B902" s="2">
        <v>1</v>
      </c>
      <c r="E902" s="4">
        <v>4</v>
      </c>
    </row>
    <row r="903" spans="1:5" x14ac:dyDescent="0.25">
      <c r="A903">
        <v>902</v>
      </c>
      <c r="B903" s="2">
        <v>1</v>
      </c>
      <c r="E903" s="4">
        <v>4</v>
      </c>
    </row>
    <row r="904" spans="1:5" x14ac:dyDescent="0.25">
      <c r="A904">
        <v>903</v>
      </c>
      <c r="B904" s="2">
        <v>1</v>
      </c>
      <c r="E904" s="4">
        <v>4</v>
      </c>
    </row>
    <row r="905" spans="1:5" x14ac:dyDescent="0.25">
      <c r="A905">
        <v>904</v>
      </c>
      <c r="B905" s="2">
        <v>1</v>
      </c>
      <c r="E905" s="4">
        <v>4</v>
      </c>
    </row>
    <row r="906" spans="1:5" x14ac:dyDescent="0.25">
      <c r="A906">
        <v>905</v>
      </c>
      <c r="B906" s="2">
        <v>1</v>
      </c>
      <c r="E906" s="4">
        <v>4</v>
      </c>
    </row>
    <row r="907" spans="1:5" x14ac:dyDescent="0.25">
      <c r="A907">
        <v>906</v>
      </c>
      <c r="B907" s="2">
        <v>1</v>
      </c>
      <c r="E907" s="4">
        <v>4</v>
      </c>
    </row>
    <row r="908" spans="1:5" x14ac:dyDescent="0.25">
      <c r="A908">
        <v>907</v>
      </c>
      <c r="B908" s="2">
        <v>1</v>
      </c>
      <c r="E908" s="4">
        <v>4</v>
      </c>
    </row>
    <row r="909" spans="1:5" x14ac:dyDescent="0.25">
      <c r="A909">
        <v>908</v>
      </c>
      <c r="B909" s="2">
        <v>1</v>
      </c>
      <c r="E909" s="4">
        <v>4</v>
      </c>
    </row>
    <row r="910" spans="1:5" x14ac:dyDescent="0.25">
      <c r="A910">
        <v>909</v>
      </c>
      <c r="B910" s="2">
        <v>1</v>
      </c>
      <c r="E910" s="4">
        <v>4</v>
      </c>
    </row>
    <row r="911" spans="1:5" x14ac:dyDescent="0.25">
      <c r="A911">
        <v>910</v>
      </c>
      <c r="B911" s="2">
        <v>1</v>
      </c>
      <c r="E911" s="4">
        <v>4</v>
      </c>
    </row>
    <row r="912" spans="1:5" x14ac:dyDescent="0.25">
      <c r="A912">
        <v>911</v>
      </c>
      <c r="B912" s="2">
        <v>1</v>
      </c>
      <c r="E912" s="4">
        <v>4</v>
      </c>
    </row>
    <row r="913" spans="1:5" x14ac:dyDescent="0.25">
      <c r="A913">
        <v>912</v>
      </c>
      <c r="B913" s="2">
        <v>1</v>
      </c>
      <c r="E913" s="4">
        <v>4</v>
      </c>
    </row>
    <row r="914" spans="1:5" x14ac:dyDescent="0.25">
      <c r="A914">
        <v>913</v>
      </c>
      <c r="B914" s="2">
        <v>1</v>
      </c>
      <c r="D914" s="3">
        <v>3</v>
      </c>
      <c r="E914" s="4">
        <v>4</v>
      </c>
    </row>
    <row r="915" spans="1:5" x14ac:dyDescent="0.25">
      <c r="A915">
        <v>914</v>
      </c>
      <c r="B915" s="2">
        <v>1</v>
      </c>
      <c r="C915" s="5">
        <v>2</v>
      </c>
      <c r="D915" s="3">
        <v>3</v>
      </c>
      <c r="E915" s="4">
        <v>4</v>
      </c>
    </row>
    <row r="916" spans="1:5" x14ac:dyDescent="0.25">
      <c r="A916">
        <v>915</v>
      </c>
      <c r="B916" s="2">
        <v>1</v>
      </c>
      <c r="C916" s="5">
        <v>2</v>
      </c>
      <c r="D916" s="3">
        <v>3</v>
      </c>
      <c r="E916" s="4">
        <v>4</v>
      </c>
    </row>
    <row r="917" spans="1:5" x14ac:dyDescent="0.25">
      <c r="A917">
        <v>916</v>
      </c>
      <c r="C917" s="5">
        <v>2</v>
      </c>
      <c r="D917" s="3">
        <v>3</v>
      </c>
    </row>
    <row r="918" spans="1:5" x14ac:dyDescent="0.25">
      <c r="A918">
        <v>917</v>
      </c>
      <c r="C918" s="5">
        <v>2</v>
      </c>
      <c r="D918" s="3">
        <v>3</v>
      </c>
    </row>
    <row r="919" spans="1:5" x14ac:dyDescent="0.25">
      <c r="A919">
        <v>918</v>
      </c>
      <c r="C919" s="5">
        <v>2</v>
      </c>
      <c r="D919" s="3">
        <v>3</v>
      </c>
    </row>
    <row r="920" spans="1:5" x14ac:dyDescent="0.25">
      <c r="A920">
        <v>919</v>
      </c>
      <c r="C920" s="5">
        <v>2</v>
      </c>
      <c r="D920" s="3">
        <v>3</v>
      </c>
    </row>
    <row r="921" spans="1:5" x14ac:dyDescent="0.25">
      <c r="A921">
        <v>920</v>
      </c>
      <c r="C921" s="5">
        <v>2</v>
      </c>
      <c r="D921" s="3">
        <v>3</v>
      </c>
    </row>
    <row r="922" spans="1:5" x14ac:dyDescent="0.25">
      <c r="A922">
        <v>921</v>
      </c>
      <c r="C922" s="5">
        <v>2</v>
      </c>
      <c r="D922" s="3">
        <v>3</v>
      </c>
    </row>
    <row r="923" spans="1:5" x14ac:dyDescent="0.25">
      <c r="A923">
        <v>922</v>
      </c>
      <c r="C923" s="5">
        <v>2</v>
      </c>
      <c r="D923" s="3">
        <v>3</v>
      </c>
    </row>
    <row r="924" spans="1:5" x14ac:dyDescent="0.25">
      <c r="A924">
        <v>923</v>
      </c>
      <c r="C924" s="5">
        <v>2</v>
      </c>
      <c r="D924" s="3">
        <v>3</v>
      </c>
    </row>
    <row r="925" spans="1:5" x14ac:dyDescent="0.25">
      <c r="A925">
        <v>924</v>
      </c>
      <c r="C925" s="5">
        <v>2</v>
      </c>
      <c r="D925" s="3">
        <v>3</v>
      </c>
    </row>
    <row r="926" spans="1:5" x14ac:dyDescent="0.25">
      <c r="A926">
        <v>925</v>
      </c>
      <c r="C926" s="5">
        <v>2</v>
      </c>
      <c r="D926" s="3">
        <v>3</v>
      </c>
    </row>
    <row r="927" spans="1:5" x14ac:dyDescent="0.25">
      <c r="A927">
        <v>926</v>
      </c>
      <c r="C927" s="5">
        <v>2</v>
      </c>
      <c r="D927" s="3">
        <v>3</v>
      </c>
    </row>
    <row r="928" spans="1:5" x14ac:dyDescent="0.25">
      <c r="A928">
        <v>927</v>
      </c>
      <c r="C928" s="5">
        <v>2</v>
      </c>
      <c r="D928" s="3">
        <v>3</v>
      </c>
    </row>
    <row r="929" spans="1:5" x14ac:dyDescent="0.25">
      <c r="A929">
        <v>928</v>
      </c>
      <c r="C929" s="5">
        <v>2</v>
      </c>
      <c r="D929" s="3">
        <v>3</v>
      </c>
    </row>
    <row r="930" spans="1:5" x14ac:dyDescent="0.25">
      <c r="A930">
        <v>929</v>
      </c>
      <c r="B930" s="2">
        <v>1</v>
      </c>
      <c r="C930" s="5">
        <v>2</v>
      </c>
      <c r="D930" s="3">
        <v>3</v>
      </c>
    </row>
    <row r="931" spans="1:5" x14ac:dyDescent="0.25">
      <c r="A931">
        <v>930</v>
      </c>
      <c r="B931" s="2">
        <v>1</v>
      </c>
      <c r="C931" s="5">
        <v>2</v>
      </c>
      <c r="D931" s="3">
        <v>3</v>
      </c>
    </row>
    <row r="932" spans="1:5" x14ac:dyDescent="0.25">
      <c r="A932">
        <v>931</v>
      </c>
      <c r="B932" s="2">
        <v>1</v>
      </c>
      <c r="C932" s="5">
        <v>2</v>
      </c>
      <c r="D932" s="3">
        <v>3</v>
      </c>
    </row>
    <row r="933" spans="1:5" x14ac:dyDescent="0.25">
      <c r="A933">
        <v>932</v>
      </c>
      <c r="B933" s="2">
        <v>1</v>
      </c>
      <c r="C933" s="5">
        <v>2</v>
      </c>
      <c r="E933" s="4">
        <v>4</v>
      </c>
    </row>
    <row r="934" spans="1:5" x14ac:dyDescent="0.25">
      <c r="A934">
        <v>933</v>
      </c>
      <c r="B934" s="2">
        <v>1</v>
      </c>
      <c r="C934" s="5">
        <v>2</v>
      </c>
      <c r="E934" s="4">
        <v>4</v>
      </c>
    </row>
    <row r="935" spans="1:5" x14ac:dyDescent="0.25">
      <c r="A935">
        <v>934</v>
      </c>
      <c r="B935" s="2">
        <v>1</v>
      </c>
      <c r="E935" s="4">
        <v>4</v>
      </c>
    </row>
    <row r="936" spans="1:5" x14ac:dyDescent="0.25">
      <c r="A936">
        <v>935</v>
      </c>
      <c r="B936" s="2">
        <v>1</v>
      </c>
      <c r="E936" s="4">
        <v>4</v>
      </c>
    </row>
    <row r="937" spans="1:5" x14ac:dyDescent="0.25">
      <c r="A937">
        <v>936</v>
      </c>
      <c r="B937" s="2">
        <v>1</v>
      </c>
      <c r="E937" s="4">
        <v>4</v>
      </c>
    </row>
    <row r="938" spans="1:5" x14ac:dyDescent="0.25">
      <c r="A938">
        <v>937</v>
      </c>
      <c r="B938" s="2">
        <v>1</v>
      </c>
      <c r="E938" s="4">
        <v>4</v>
      </c>
    </row>
    <row r="939" spans="1:5" x14ac:dyDescent="0.25">
      <c r="A939">
        <v>938</v>
      </c>
      <c r="B939" s="2">
        <v>1</v>
      </c>
      <c r="E939" s="4">
        <v>4</v>
      </c>
    </row>
    <row r="940" spans="1:5" x14ac:dyDescent="0.25">
      <c r="A940">
        <v>939</v>
      </c>
      <c r="B940" s="2">
        <v>1</v>
      </c>
      <c r="E940" s="4">
        <v>4</v>
      </c>
    </row>
    <row r="941" spans="1:5" x14ac:dyDescent="0.25">
      <c r="A941">
        <v>940</v>
      </c>
      <c r="B941" s="2">
        <v>1</v>
      </c>
      <c r="E941" s="4">
        <v>4</v>
      </c>
    </row>
    <row r="942" spans="1:5" x14ac:dyDescent="0.25">
      <c r="A942">
        <v>941</v>
      </c>
      <c r="B942" s="2">
        <v>1</v>
      </c>
      <c r="E942" s="4">
        <v>4</v>
      </c>
    </row>
    <row r="943" spans="1:5" x14ac:dyDescent="0.25">
      <c r="A943">
        <v>942</v>
      </c>
      <c r="B943" s="2">
        <v>1</v>
      </c>
      <c r="E943" s="4">
        <v>4</v>
      </c>
    </row>
    <row r="944" spans="1:5" x14ac:dyDescent="0.25">
      <c r="A944">
        <v>943</v>
      </c>
      <c r="B944" s="2">
        <v>1</v>
      </c>
      <c r="E944" s="4">
        <v>4</v>
      </c>
    </row>
    <row r="945" spans="1:5" x14ac:dyDescent="0.25">
      <c r="A945">
        <v>944</v>
      </c>
      <c r="B945" s="2">
        <v>1</v>
      </c>
      <c r="E945" s="4">
        <v>4</v>
      </c>
    </row>
    <row r="946" spans="1:5" x14ac:dyDescent="0.25">
      <c r="A946">
        <v>945</v>
      </c>
      <c r="B946" s="2">
        <v>1</v>
      </c>
      <c r="E946" s="4">
        <v>4</v>
      </c>
    </row>
    <row r="947" spans="1:5" x14ac:dyDescent="0.25">
      <c r="A947">
        <v>946</v>
      </c>
      <c r="B947" s="2">
        <v>1</v>
      </c>
      <c r="E947" s="4">
        <v>4</v>
      </c>
    </row>
    <row r="948" spans="1:5" x14ac:dyDescent="0.25">
      <c r="A948">
        <v>947</v>
      </c>
      <c r="B948" s="2">
        <v>1</v>
      </c>
      <c r="C948" s="5">
        <v>2</v>
      </c>
      <c r="D948" s="3">
        <v>3</v>
      </c>
      <c r="E948" s="4">
        <v>4</v>
      </c>
    </row>
    <row r="949" spans="1:5" x14ac:dyDescent="0.25">
      <c r="A949">
        <v>948</v>
      </c>
      <c r="C949" s="5">
        <v>2</v>
      </c>
      <c r="D949" s="3">
        <v>3</v>
      </c>
    </row>
    <row r="950" spans="1:5" x14ac:dyDescent="0.25">
      <c r="A950">
        <v>949</v>
      </c>
      <c r="C950" s="5">
        <v>2</v>
      </c>
      <c r="D950" s="3">
        <v>3</v>
      </c>
    </row>
    <row r="951" spans="1:5" x14ac:dyDescent="0.25">
      <c r="A951">
        <v>950</v>
      </c>
      <c r="C951" s="5">
        <v>2</v>
      </c>
      <c r="D951" s="3">
        <v>3</v>
      </c>
    </row>
    <row r="952" spans="1:5" x14ac:dyDescent="0.25">
      <c r="A952">
        <v>951</v>
      </c>
      <c r="C952" s="5">
        <v>2</v>
      </c>
      <c r="D952" s="3">
        <v>3</v>
      </c>
    </row>
    <row r="953" spans="1:5" x14ac:dyDescent="0.25">
      <c r="A953">
        <v>952</v>
      </c>
      <c r="C953" s="5">
        <v>2</v>
      </c>
      <c r="D953" s="3">
        <v>3</v>
      </c>
    </row>
    <row r="954" spans="1:5" x14ac:dyDescent="0.25">
      <c r="A954">
        <v>953</v>
      </c>
      <c r="C954" s="5">
        <v>2</v>
      </c>
      <c r="D954" s="3">
        <v>3</v>
      </c>
    </row>
    <row r="955" spans="1:5" x14ac:dyDescent="0.25">
      <c r="A955">
        <v>954</v>
      </c>
      <c r="C955" s="5">
        <v>2</v>
      </c>
      <c r="D955" s="3">
        <v>3</v>
      </c>
    </row>
    <row r="956" spans="1:5" x14ac:dyDescent="0.25">
      <c r="A956">
        <v>955</v>
      </c>
      <c r="C956" s="5">
        <v>2</v>
      </c>
      <c r="D956" s="3">
        <v>3</v>
      </c>
    </row>
    <row r="957" spans="1:5" x14ac:dyDescent="0.25">
      <c r="A957">
        <v>956</v>
      </c>
      <c r="C957" s="5">
        <v>2</v>
      </c>
      <c r="D957" s="3">
        <v>3</v>
      </c>
    </row>
    <row r="958" spans="1:5" x14ac:dyDescent="0.25">
      <c r="A958">
        <v>957</v>
      </c>
      <c r="C958" s="5">
        <v>2</v>
      </c>
      <c r="D958" s="3">
        <v>3</v>
      </c>
    </row>
    <row r="959" spans="1:5" x14ac:dyDescent="0.25">
      <c r="A959">
        <v>958</v>
      </c>
      <c r="C959" s="5">
        <v>2</v>
      </c>
      <c r="D959" s="3">
        <v>3</v>
      </c>
    </row>
    <row r="960" spans="1:5" x14ac:dyDescent="0.25">
      <c r="A960">
        <v>959</v>
      </c>
      <c r="C960" s="5">
        <v>2</v>
      </c>
      <c r="D960" s="3">
        <v>3</v>
      </c>
    </row>
    <row r="961" spans="1:5" x14ac:dyDescent="0.25">
      <c r="A961">
        <v>960</v>
      </c>
      <c r="C961" s="5">
        <v>2</v>
      </c>
      <c r="D961" s="3">
        <v>3</v>
      </c>
    </row>
    <row r="962" spans="1:5" x14ac:dyDescent="0.25">
      <c r="A962">
        <v>961</v>
      </c>
      <c r="C962" s="5">
        <v>2</v>
      </c>
      <c r="D962" s="3">
        <v>3</v>
      </c>
    </row>
    <row r="963" spans="1:5" x14ac:dyDescent="0.25">
      <c r="A963">
        <v>962</v>
      </c>
      <c r="B963" s="2">
        <v>1</v>
      </c>
      <c r="C963" s="5">
        <v>2</v>
      </c>
      <c r="D963" s="3">
        <v>3</v>
      </c>
    </row>
    <row r="964" spans="1:5" x14ac:dyDescent="0.25">
      <c r="A964">
        <v>963</v>
      </c>
      <c r="B964" s="2">
        <v>1</v>
      </c>
      <c r="C964" s="5">
        <v>2</v>
      </c>
      <c r="D964" s="3">
        <v>3</v>
      </c>
    </row>
    <row r="965" spans="1:5" x14ac:dyDescent="0.25">
      <c r="A965">
        <v>964</v>
      </c>
      <c r="B965" s="2">
        <v>1</v>
      </c>
      <c r="C965" s="5">
        <v>2</v>
      </c>
      <c r="D965" s="3">
        <v>3</v>
      </c>
    </row>
    <row r="966" spans="1:5" x14ac:dyDescent="0.25">
      <c r="A966">
        <v>965</v>
      </c>
      <c r="B966" s="2">
        <v>1</v>
      </c>
      <c r="C966" s="5">
        <v>2</v>
      </c>
      <c r="D966" s="3">
        <v>3</v>
      </c>
    </row>
    <row r="967" spans="1:5" x14ac:dyDescent="0.25">
      <c r="A967">
        <v>966</v>
      </c>
      <c r="B967" s="2">
        <v>1</v>
      </c>
      <c r="C967" s="5">
        <v>2</v>
      </c>
      <c r="D967" s="3">
        <v>3</v>
      </c>
    </row>
    <row r="968" spans="1:5" x14ac:dyDescent="0.25">
      <c r="A968">
        <v>967</v>
      </c>
      <c r="B968" s="2">
        <v>1</v>
      </c>
      <c r="D968" s="3">
        <v>3</v>
      </c>
      <c r="E968" s="4">
        <v>4</v>
      </c>
    </row>
    <row r="969" spans="1:5" x14ac:dyDescent="0.25">
      <c r="A969">
        <v>968</v>
      </c>
      <c r="B969" s="2">
        <v>1</v>
      </c>
      <c r="D969" s="3">
        <v>3</v>
      </c>
      <c r="E969" s="4">
        <v>4</v>
      </c>
    </row>
    <row r="970" spans="1:5" x14ac:dyDescent="0.25">
      <c r="A970">
        <v>969</v>
      </c>
      <c r="B970" s="2">
        <v>1</v>
      </c>
      <c r="D970" s="3">
        <v>3</v>
      </c>
      <c r="E970" s="4">
        <v>4</v>
      </c>
    </row>
    <row r="971" spans="1:5" x14ac:dyDescent="0.25">
      <c r="A971">
        <v>970</v>
      </c>
      <c r="B971" s="2">
        <v>1</v>
      </c>
      <c r="E971" s="4">
        <v>4</v>
      </c>
    </row>
    <row r="972" spans="1:5" x14ac:dyDescent="0.25">
      <c r="A972">
        <v>971</v>
      </c>
      <c r="B972" s="2">
        <v>1</v>
      </c>
      <c r="E972" s="4">
        <v>4</v>
      </c>
    </row>
    <row r="973" spans="1:5" x14ac:dyDescent="0.25">
      <c r="A973">
        <v>972</v>
      </c>
      <c r="B973" s="2">
        <v>1</v>
      </c>
      <c r="E973" s="4">
        <v>4</v>
      </c>
    </row>
    <row r="974" spans="1:5" x14ac:dyDescent="0.25">
      <c r="A974">
        <v>973</v>
      </c>
      <c r="B974" s="2">
        <v>1</v>
      </c>
      <c r="E974" s="4">
        <v>4</v>
      </c>
    </row>
    <row r="975" spans="1:5" x14ac:dyDescent="0.25">
      <c r="A975">
        <v>974</v>
      </c>
      <c r="B975" s="2">
        <v>1</v>
      </c>
      <c r="E975" s="4">
        <v>4</v>
      </c>
    </row>
    <row r="976" spans="1:5" x14ac:dyDescent="0.25">
      <c r="A976">
        <v>975</v>
      </c>
      <c r="B976" s="2">
        <v>1</v>
      </c>
      <c r="E976" s="4">
        <v>4</v>
      </c>
    </row>
    <row r="977" spans="1:5" x14ac:dyDescent="0.25">
      <c r="A977">
        <v>976</v>
      </c>
      <c r="B977" s="2">
        <v>1</v>
      </c>
      <c r="E977" s="4">
        <v>4</v>
      </c>
    </row>
    <row r="978" spans="1:5" x14ac:dyDescent="0.25">
      <c r="A978">
        <v>977</v>
      </c>
      <c r="B978" s="2">
        <v>1</v>
      </c>
      <c r="E978" s="4">
        <v>4</v>
      </c>
    </row>
    <row r="979" spans="1:5" x14ac:dyDescent="0.25">
      <c r="A979">
        <v>978</v>
      </c>
      <c r="B979" s="2">
        <v>1</v>
      </c>
      <c r="E979" s="4">
        <v>4</v>
      </c>
    </row>
    <row r="980" spans="1:5" x14ac:dyDescent="0.25">
      <c r="A980">
        <v>979</v>
      </c>
      <c r="B980" s="2">
        <v>1</v>
      </c>
      <c r="E980" s="4">
        <v>4</v>
      </c>
    </row>
    <row r="981" spans="1:5" x14ac:dyDescent="0.25">
      <c r="A981">
        <v>980</v>
      </c>
      <c r="B981" s="2">
        <v>1</v>
      </c>
      <c r="E981" s="4">
        <v>4</v>
      </c>
    </row>
    <row r="982" spans="1:5" x14ac:dyDescent="0.25">
      <c r="A982">
        <v>981</v>
      </c>
      <c r="B982" s="2">
        <v>1</v>
      </c>
      <c r="E982" s="4">
        <v>4</v>
      </c>
    </row>
    <row r="983" spans="1:5" x14ac:dyDescent="0.25">
      <c r="A983">
        <v>982</v>
      </c>
      <c r="B983" s="2">
        <v>1</v>
      </c>
      <c r="C983" s="5">
        <v>2</v>
      </c>
      <c r="E983" s="4">
        <v>4</v>
      </c>
    </row>
    <row r="984" spans="1:5" x14ac:dyDescent="0.25">
      <c r="A984">
        <v>983</v>
      </c>
      <c r="B984" s="2">
        <v>1</v>
      </c>
      <c r="C984" s="5">
        <v>2</v>
      </c>
      <c r="E984" s="4">
        <v>4</v>
      </c>
    </row>
    <row r="985" spans="1:5" x14ac:dyDescent="0.25">
      <c r="A985">
        <v>984</v>
      </c>
      <c r="B985" s="2">
        <v>1</v>
      </c>
      <c r="C985" s="5">
        <v>2</v>
      </c>
      <c r="D985" s="3">
        <v>3</v>
      </c>
      <c r="E985" s="4">
        <v>4</v>
      </c>
    </row>
    <row r="986" spans="1:5" x14ac:dyDescent="0.25">
      <c r="A986">
        <v>985</v>
      </c>
      <c r="C986" s="5">
        <v>2</v>
      </c>
      <c r="D986" s="3">
        <v>3</v>
      </c>
      <c r="E986" s="4">
        <v>4</v>
      </c>
    </row>
    <row r="987" spans="1:5" x14ac:dyDescent="0.25">
      <c r="A987">
        <v>986</v>
      </c>
      <c r="C987" s="5">
        <v>2</v>
      </c>
      <c r="D987" s="3">
        <v>3</v>
      </c>
      <c r="E987" s="4">
        <v>4</v>
      </c>
    </row>
    <row r="988" spans="1:5" x14ac:dyDescent="0.25">
      <c r="A988">
        <v>987</v>
      </c>
      <c r="C988" s="5">
        <v>2</v>
      </c>
      <c r="D988" s="3">
        <v>3</v>
      </c>
      <c r="E988" s="4">
        <v>4</v>
      </c>
    </row>
    <row r="989" spans="1:5" x14ac:dyDescent="0.25">
      <c r="A989">
        <v>988</v>
      </c>
      <c r="C989" s="5">
        <v>2</v>
      </c>
      <c r="D989" s="3">
        <v>3</v>
      </c>
    </row>
    <row r="990" spans="1:5" x14ac:dyDescent="0.25">
      <c r="A990">
        <v>989</v>
      </c>
      <c r="C990" s="5">
        <v>2</v>
      </c>
      <c r="D990" s="3">
        <v>3</v>
      </c>
    </row>
    <row r="991" spans="1:5" x14ac:dyDescent="0.25">
      <c r="A991">
        <v>990</v>
      </c>
      <c r="C991" s="5">
        <v>2</v>
      </c>
      <c r="D991" s="3">
        <v>3</v>
      </c>
    </row>
    <row r="992" spans="1:5" x14ac:dyDescent="0.25">
      <c r="A992">
        <v>991</v>
      </c>
      <c r="C992" s="5">
        <v>2</v>
      </c>
      <c r="D992" s="3">
        <v>3</v>
      </c>
    </row>
    <row r="993" spans="1:8" x14ac:dyDescent="0.25">
      <c r="A993">
        <v>992</v>
      </c>
      <c r="C993" s="5">
        <v>2</v>
      </c>
      <c r="D993" s="3">
        <v>3</v>
      </c>
    </row>
    <row r="994" spans="1:8" x14ac:dyDescent="0.25">
      <c r="A994">
        <v>993</v>
      </c>
      <c r="C994" s="5">
        <v>2</v>
      </c>
      <c r="D994" s="3">
        <v>3</v>
      </c>
    </row>
    <row r="995" spans="1:8" x14ac:dyDescent="0.25">
      <c r="A995">
        <v>994</v>
      </c>
      <c r="C995" s="5">
        <v>2</v>
      </c>
      <c r="D995" s="3">
        <v>3</v>
      </c>
    </row>
    <row r="996" spans="1:8" x14ac:dyDescent="0.25">
      <c r="A996">
        <v>995</v>
      </c>
      <c r="C996" s="5">
        <v>2</v>
      </c>
      <c r="D996" s="3">
        <v>3</v>
      </c>
    </row>
    <row r="997" spans="1:8" x14ac:dyDescent="0.25">
      <c r="A997">
        <v>996</v>
      </c>
      <c r="C997" s="5">
        <v>2</v>
      </c>
      <c r="D997" s="3">
        <v>3</v>
      </c>
    </row>
    <row r="998" spans="1:8" x14ac:dyDescent="0.25">
      <c r="A998">
        <v>997</v>
      </c>
      <c r="C998" s="5">
        <v>2</v>
      </c>
      <c r="D998" s="3">
        <v>3</v>
      </c>
    </row>
    <row r="999" spans="1:8" x14ac:dyDescent="0.25">
      <c r="A999">
        <v>998</v>
      </c>
      <c r="C999" s="5">
        <v>2</v>
      </c>
      <c r="D999" s="3">
        <v>3</v>
      </c>
    </row>
    <row r="1000" spans="1:8" x14ac:dyDescent="0.25">
      <c r="A1000">
        <v>999</v>
      </c>
      <c r="C1000" s="5">
        <v>2</v>
      </c>
      <c r="D1000" s="3">
        <v>3</v>
      </c>
    </row>
    <row r="1001" spans="1:8" x14ac:dyDescent="0.25">
      <c r="A1001">
        <v>1000</v>
      </c>
      <c r="C1001" s="5">
        <v>2</v>
      </c>
      <c r="D1001" s="3">
        <v>3</v>
      </c>
    </row>
    <row r="1002" spans="1:8" x14ac:dyDescent="0.25">
      <c r="A1002">
        <v>1001</v>
      </c>
      <c r="C1002" s="5">
        <v>2</v>
      </c>
      <c r="D1002" s="3">
        <v>3</v>
      </c>
    </row>
    <row r="1003" spans="1:8" x14ac:dyDescent="0.25">
      <c r="A1003">
        <v>1002</v>
      </c>
      <c r="C1003" s="5">
        <v>2</v>
      </c>
      <c r="D1003" s="3">
        <v>3</v>
      </c>
    </row>
    <row r="1004" spans="1:8" x14ac:dyDescent="0.25">
      <c r="A1004">
        <v>1003</v>
      </c>
      <c r="B1004" s="2">
        <v>1</v>
      </c>
      <c r="C1004" s="5">
        <v>2</v>
      </c>
      <c r="D1004" s="3">
        <v>3</v>
      </c>
      <c r="H1004" s="4" t="s">
        <v>233</v>
      </c>
    </row>
    <row r="1005" spans="1:8" x14ac:dyDescent="0.25">
      <c r="A1005">
        <v>1004</v>
      </c>
      <c r="B1005" s="2">
        <v>1</v>
      </c>
      <c r="C1005" s="5">
        <v>2</v>
      </c>
      <c r="D1005" s="3">
        <v>3</v>
      </c>
      <c r="H1005" s="4" t="s">
        <v>233</v>
      </c>
    </row>
    <row r="1006" spans="1:8" x14ac:dyDescent="0.25">
      <c r="A1006">
        <v>1005</v>
      </c>
      <c r="B1006" s="2">
        <v>1</v>
      </c>
      <c r="C1006" s="5">
        <v>2</v>
      </c>
      <c r="D1006" s="3">
        <v>3</v>
      </c>
      <c r="H1006" s="4" t="s">
        <v>233</v>
      </c>
    </row>
    <row r="1007" spans="1:8" x14ac:dyDescent="0.25">
      <c r="A1007">
        <v>1006</v>
      </c>
      <c r="B1007" s="2">
        <v>1</v>
      </c>
      <c r="C1007" s="5">
        <v>2</v>
      </c>
      <c r="D1007" s="3">
        <v>3</v>
      </c>
      <c r="H1007" s="4" t="s">
        <v>233</v>
      </c>
    </row>
    <row r="1008" spans="1:8" x14ac:dyDescent="0.25">
      <c r="A1008">
        <v>1007</v>
      </c>
      <c r="B1008" s="2">
        <v>1</v>
      </c>
      <c r="C1008" s="5">
        <v>2</v>
      </c>
      <c r="D1008" s="3">
        <v>3</v>
      </c>
      <c r="H1008" s="4" t="s">
        <v>233</v>
      </c>
    </row>
    <row r="1009" spans="1:8" x14ac:dyDescent="0.25">
      <c r="A1009">
        <v>1008</v>
      </c>
      <c r="B1009" s="2">
        <v>1</v>
      </c>
      <c r="H1009" s="4" t="s">
        <v>233</v>
      </c>
    </row>
    <row r="1010" spans="1:8" x14ac:dyDescent="0.25">
      <c r="A1010">
        <v>1009</v>
      </c>
      <c r="B1010" s="2">
        <v>1</v>
      </c>
      <c r="H1010" s="4" t="s">
        <v>233</v>
      </c>
    </row>
    <row r="1011" spans="1:8" x14ac:dyDescent="0.25">
      <c r="A1011">
        <v>1010</v>
      </c>
      <c r="B1011" s="2">
        <v>1</v>
      </c>
      <c r="H1011" s="4" t="s">
        <v>233</v>
      </c>
    </row>
    <row r="1012" spans="1:8" x14ac:dyDescent="0.25">
      <c r="A1012">
        <v>1011</v>
      </c>
      <c r="B1012" s="2">
        <v>1</v>
      </c>
      <c r="H1012" s="4" t="s">
        <v>233</v>
      </c>
    </row>
    <row r="1013" spans="1:8" x14ac:dyDescent="0.25">
      <c r="A1013">
        <v>1012</v>
      </c>
      <c r="B1013" s="2">
        <v>1</v>
      </c>
      <c r="H1013" s="4" t="s">
        <v>233</v>
      </c>
    </row>
    <row r="1014" spans="1:8" x14ac:dyDescent="0.25">
      <c r="A1014">
        <v>1013</v>
      </c>
      <c r="B1014" s="2">
        <v>1</v>
      </c>
      <c r="H1014" s="4" t="s">
        <v>233</v>
      </c>
    </row>
    <row r="1015" spans="1:8" x14ac:dyDescent="0.25">
      <c r="A1015">
        <v>1014</v>
      </c>
      <c r="B1015" s="2">
        <v>1</v>
      </c>
      <c r="H1015" s="4" t="s">
        <v>233</v>
      </c>
    </row>
    <row r="1016" spans="1:8" x14ac:dyDescent="0.25">
      <c r="A1016">
        <v>1015</v>
      </c>
      <c r="B1016" s="2">
        <v>1</v>
      </c>
      <c r="H1016" s="4" t="s">
        <v>233</v>
      </c>
    </row>
    <row r="1017" spans="1:8" x14ac:dyDescent="0.25">
      <c r="A1017">
        <v>1016</v>
      </c>
      <c r="B1017" s="2">
        <v>1</v>
      </c>
      <c r="H1017" s="4" t="s">
        <v>233</v>
      </c>
    </row>
    <row r="1018" spans="1:8" x14ac:dyDescent="0.25">
      <c r="A1018">
        <v>1017</v>
      </c>
      <c r="B1018" s="2">
        <v>1</v>
      </c>
      <c r="H1018" s="4" t="s">
        <v>233</v>
      </c>
    </row>
    <row r="1019" spans="1:8" x14ac:dyDescent="0.25">
      <c r="A1019">
        <v>1018</v>
      </c>
      <c r="B1019" s="2">
        <v>1</v>
      </c>
      <c r="H1019" s="4" t="s">
        <v>233</v>
      </c>
    </row>
    <row r="1020" spans="1:8" x14ac:dyDescent="0.25">
      <c r="A1020">
        <v>1019</v>
      </c>
      <c r="B1020" s="2">
        <v>1</v>
      </c>
      <c r="H1020" s="4" t="s">
        <v>233</v>
      </c>
    </row>
    <row r="1021" spans="1:8" x14ac:dyDescent="0.25">
      <c r="A1021">
        <v>1020</v>
      </c>
      <c r="B1021" s="2">
        <v>1</v>
      </c>
      <c r="H1021" s="4" t="s">
        <v>233</v>
      </c>
    </row>
    <row r="1022" spans="1:8" x14ac:dyDescent="0.25">
      <c r="A1022">
        <v>1021</v>
      </c>
      <c r="B1022" s="2">
        <v>1</v>
      </c>
      <c r="C1022" s="5">
        <v>2</v>
      </c>
      <c r="H1022" s="4" t="s">
        <v>233</v>
      </c>
    </row>
    <row r="1023" spans="1:8" x14ac:dyDescent="0.25">
      <c r="A1023">
        <v>1022</v>
      </c>
      <c r="B1023" s="2">
        <v>1</v>
      </c>
      <c r="C1023" s="5">
        <v>2</v>
      </c>
      <c r="D1023" s="3">
        <v>3</v>
      </c>
      <c r="H1023" s="4" t="s">
        <v>233</v>
      </c>
    </row>
    <row r="1024" spans="1:8" x14ac:dyDescent="0.25">
      <c r="A1024">
        <v>1023</v>
      </c>
      <c r="B1024" s="2">
        <v>1</v>
      </c>
      <c r="C1024" s="5">
        <v>2</v>
      </c>
      <c r="D1024" s="3">
        <v>3</v>
      </c>
      <c r="H1024" s="4" t="s">
        <v>233</v>
      </c>
    </row>
    <row r="1025" spans="1:8" x14ac:dyDescent="0.25">
      <c r="A1025">
        <v>1024</v>
      </c>
      <c r="B1025" s="2">
        <v>1</v>
      </c>
      <c r="C1025" s="5">
        <v>2</v>
      </c>
      <c r="D1025" s="3">
        <v>3</v>
      </c>
      <c r="H1025" s="4" t="s">
        <v>233</v>
      </c>
    </row>
    <row r="1026" spans="1:8" x14ac:dyDescent="0.25">
      <c r="A1026">
        <v>1025</v>
      </c>
      <c r="B1026" s="2">
        <v>1</v>
      </c>
      <c r="C1026" s="5">
        <v>2</v>
      </c>
      <c r="D1026" s="3">
        <v>3</v>
      </c>
      <c r="H1026" s="4" t="s">
        <v>233</v>
      </c>
    </row>
    <row r="1027" spans="1:8" x14ac:dyDescent="0.25">
      <c r="A1027">
        <v>1026</v>
      </c>
      <c r="B1027" s="2">
        <v>1</v>
      </c>
      <c r="C1027" s="5">
        <v>2</v>
      </c>
      <c r="D1027" s="3">
        <v>3</v>
      </c>
      <c r="H1027" s="4" t="s">
        <v>233</v>
      </c>
    </row>
    <row r="1028" spans="1:8" x14ac:dyDescent="0.25">
      <c r="A1028">
        <v>1027</v>
      </c>
      <c r="B1028" s="2">
        <v>1</v>
      </c>
      <c r="C1028" s="5">
        <v>2</v>
      </c>
      <c r="D1028" s="3">
        <v>3</v>
      </c>
      <c r="H1028" s="4" t="s">
        <v>233</v>
      </c>
    </row>
    <row r="1029" spans="1:8" x14ac:dyDescent="0.25">
      <c r="A1029">
        <v>1028</v>
      </c>
      <c r="B1029" s="2">
        <v>1</v>
      </c>
      <c r="C1029" s="5">
        <v>2</v>
      </c>
      <c r="D1029" s="3">
        <v>3</v>
      </c>
    </row>
    <row r="1030" spans="1:8" x14ac:dyDescent="0.25">
      <c r="A1030">
        <v>1029</v>
      </c>
      <c r="B1030" s="2">
        <v>1</v>
      </c>
      <c r="C1030" s="5">
        <v>2</v>
      </c>
      <c r="D1030" s="3">
        <v>3</v>
      </c>
    </row>
    <row r="1031" spans="1:8" x14ac:dyDescent="0.25">
      <c r="A1031">
        <v>1030</v>
      </c>
      <c r="C1031" s="5">
        <v>2</v>
      </c>
      <c r="D1031" s="3">
        <v>3</v>
      </c>
    </row>
    <row r="1032" spans="1:8" x14ac:dyDescent="0.25">
      <c r="A1032">
        <v>1031</v>
      </c>
      <c r="C1032" s="5">
        <v>2</v>
      </c>
      <c r="D1032" s="3">
        <v>3</v>
      </c>
    </row>
    <row r="1033" spans="1:8" x14ac:dyDescent="0.25">
      <c r="A1033">
        <v>1032</v>
      </c>
      <c r="C1033" s="5">
        <v>2</v>
      </c>
      <c r="D1033" s="3">
        <v>3</v>
      </c>
    </row>
    <row r="1034" spans="1:8" x14ac:dyDescent="0.25">
      <c r="A1034">
        <v>1033</v>
      </c>
      <c r="C1034" s="5">
        <v>2</v>
      </c>
      <c r="D1034" s="3">
        <v>3</v>
      </c>
    </row>
    <row r="1035" spans="1:8" x14ac:dyDescent="0.25">
      <c r="A1035">
        <v>1034</v>
      </c>
      <c r="C1035" s="5">
        <v>2</v>
      </c>
      <c r="D1035" s="3">
        <v>3</v>
      </c>
    </row>
    <row r="1036" spans="1:8" x14ac:dyDescent="0.25">
      <c r="A1036">
        <v>1035</v>
      </c>
      <c r="C1036" s="5">
        <v>2</v>
      </c>
      <c r="D1036" s="3">
        <v>3</v>
      </c>
    </row>
    <row r="1037" spans="1:8" x14ac:dyDescent="0.25">
      <c r="A1037">
        <v>1036</v>
      </c>
      <c r="C1037" s="5">
        <v>2</v>
      </c>
      <c r="D1037" s="3">
        <v>3</v>
      </c>
    </row>
    <row r="1038" spans="1:8" x14ac:dyDescent="0.25">
      <c r="A1038">
        <v>1037</v>
      </c>
      <c r="C1038" s="5">
        <v>2</v>
      </c>
      <c r="D1038" s="3">
        <v>3</v>
      </c>
    </row>
    <row r="1039" spans="1:8" x14ac:dyDescent="0.25">
      <c r="A1039">
        <v>1038</v>
      </c>
      <c r="C1039" s="5">
        <v>2</v>
      </c>
      <c r="D1039" s="3">
        <v>3</v>
      </c>
    </row>
    <row r="1040" spans="1:8" x14ac:dyDescent="0.25">
      <c r="A1040">
        <v>1039</v>
      </c>
      <c r="C1040" s="5">
        <v>2</v>
      </c>
      <c r="D1040" s="3">
        <v>3</v>
      </c>
    </row>
    <row r="1041" spans="1:5" x14ac:dyDescent="0.25">
      <c r="A1041">
        <v>1040</v>
      </c>
      <c r="C1041" s="5">
        <v>2</v>
      </c>
      <c r="D1041" s="3">
        <v>3</v>
      </c>
    </row>
    <row r="1042" spans="1:5" x14ac:dyDescent="0.25">
      <c r="A1042">
        <v>1041</v>
      </c>
      <c r="C1042" s="5">
        <v>2</v>
      </c>
      <c r="D1042" s="3">
        <v>3</v>
      </c>
      <c r="E1042" s="4">
        <v>4</v>
      </c>
    </row>
    <row r="1043" spans="1:5" x14ac:dyDescent="0.25">
      <c r="A1043">
        <v>1042</v>
      </c>
      <c r="C1043" s="5">
        <v>2</v>
      </c>
      <c r="D1043" s="3">
        <v>3</v>
      </c>
      <c r="E1043" s="4">
        <v>4</v>
      </c>
    </row>
    <row r="1044" spans="1:5" x14ac:dyDescent="0.25">
      <c r="A1044">
        <v>1043</v>
      </c>
      <c r="B1044" s="2">
        <v>1</v>
      </c>
      <c r="C1044" s="5">
        <v>2</v>
      </c>
      <c r="D1044" s="3">
        <v>3</v>
      </c>
      <c r="E1044" s="4">
        <v>4</v>
      </c>
    </row>
    <row r="1045" spans="1:5" x14ac:dyDescent="0.25">
      <c r="A1045">
        <v>1044</v>
      </c>
      <c r="B1045" s="2">
        <v>1</v>
      </c>
      <c r="C1045" s="5">
        <v>2</v>
      </c>
      <c r="D1045" s="3">
        <v>3</v>
      </c>
      <c r="E1045" s="4">
        <v>4</v>
      </c>
    </row>
    <row r="1046" spans="1:5" x14ac:dyDescent="0.25">
      <c r="A1046">
        <v>1045</v>
      </c>
      <c r="B1046" s="2">
        <v>1</v>
      </c>
      <c r="C1046" s="5">
        <v>2</v>
      </c>
      <c r="D1046" s="3">
        <v>3</v>
      </c>
      <c r="E1046" s="4">
        <v>4</v>
      </c>
    </row>
    <row r="1047" spans="1:5" x14ac:dyDescent="0.25">
      <c r="A1047">
        <v>1046</v>
      </c>
      <c r="B1047" s="2">
        <v>1</v>
      </c>
      <c r="C1047" s="5">
        <v>2</v>
      </c>
      <c r="D1047" s="3">
        <v>3</v>
      </c>
      <c r="E1047" s="4">
        <v>4</v>
      </c>
    </row>
    <row r="1048" spans="1:5" x14ac:dyDescent="0.25">
      <c r="A1048">
        <v>1047</v>
      </c>
      <c r="B1048" s="2">
        <v>1</v>
      </c>
      <c r="C1048" s="5">
        <v>2</v>
      </c>
      <c r="D1048" s="3">
        <v>3</v>
      </c>
      <c r="E1048" s="4">
        <v>4</v>
      </c>
    </row>
    <row r="1049" spans="1:5" x14ac:dyDescent="0.25">
      <c r="A1049">
        <v>1048</v>
      </c>
      <c r="B1049" s="2">
        <v>1</v>
      </c>
      <c r="C1049" s="5">
        <v>2</v>
      </c>
      <c r="D1049" s="3">
        <v>3</v>
      </c>
      <c r="E1049" s="4">
        <v>4</v>
      </c>
    </row>
    <row r="1050" spans="1:5" x14ac:dyDescent="0.25">
      <c r="A1050">
        <v>1049</v>
      </c>
      <c r="B1050" s="2">
        <v>1</v>
      </c>
      <c r="D1050" s="3">
        <v>3</v>
      </c>
      <c r="E1050" s="4">
        <v>4</v>
      </c>
    </row>
    <row r="1051" spans="1:5" x14ac:dyDescent="0.25">
      <c r="A1051">
        <v>1050</v>
      </c>
      <c r="B1051" s="2">
        <v>1</v>
      </c>
      <c r="E1051" s="4">
        <v>4</v>
      </c>
    </row>
    <row r="1052" spans="1:5" x14ac:dyDescent="0.25">
      <c r="A1052">
        <v>1051</v>
      </c>
      <c r="B1052" s="2">
        <v>1</v>
      </c>
      <c r="E1052" s="4">
        <v>4</v>
      </c>
    </row>
    <row r="1053" spans="1:5" x14ac:dyDescent="0.25">
      <c r="A1053">
        <v>1052</v>
      </c>
      <c r="B1053" s="2">
        <v>1</v>
      </c>
      <c r="E1053" s="4">
        <v>4</v>
      </c>
    </row>
    <row r="1054" spans="1:5" x14ac:dyDescent="0.25">
      <c r="A1054">
        <v>1053</v>
      </c>
      <c r="B1054" s="2">
        <v>1</v>
      </c>
      <c r="E1054" s="4">
        <v>4</v>
      </c>
    </row>
    <row r="1055" spans="1:5" x14ac:dyDescent="0.25">
      <c r="A1055">
        <v>1054</v>
      </c>
      <c r="B1055" s="2">
        <v>1</v>
      </c>
      <c r="E1055" s="4">
        <v>4</v>
      </c>
    </row>
    <row r="1056" spans="1:5" x14ac:dyDescent="0.25">
      <c r="A1056">
        <v>1055</v>
      </c>
      <c r="B1056" s="2">
        <v>1</v>
      </c>
      <c r="E1056" s="4">
        <v>4</v>
      </c>
    </row>
    <row r="1057" spans="1:5" x14ac:dyDescent="0.25">
      <c r="A1057">
        <v>1056</v>
      </c>
      <c r="B1057" s="2">
        <v>1</v>
      </c>
      <c r="E1057" s="4">
        <v>4</v>
      </c>
    </row>
    <row r="1058" spans="1:5" x14ac:dyDescent="0.25">
      <c r="A1058">
        <v>1057</v>
      </c>
      <c r="B1058" s="2">
        <v>1</v>
      </c>
      <c r="E1058" s="4">
        <v>4</v>
      </c>
    </row>
    <row r="1059" spans="1:5" x14ac:dyDescent="0.25">
      <c r="A1059">
        <v>1058</v>
      </c>
      <c r="B1059" s="2">
        <v>1</v>
      </c>
      <c r="E1059" s="4">
        <v>4</v>
      </c>
    </row>
    <row r="1060" spans="1:5" x14ac:dyDescent="0.25">
      <c r="A1060">
        <v>1059</v>
      </c>
      <c r="B1060" s="2">
        <v>1</v>
      </c>
      <c r="E1060" s="4">
        <v>4</v>
      </c>
    </row>
    <row r="1061" spans="1:5" x14ac:dyDescent="0.25">
      <c r="A1061">
        <v>1060</v>
      </c>
      <c r="B1061" s="2">
        <v>1</v>
      </c>
      <c r="E1061" s="4">
        <v>4</v>
      </c>
    </row>
    <row r="1062" spans="1:5" x14ac:dyDescent="0.25">
      <c r="A1062">
        <v>1061</v>
      </c>
      <c r="B1062" s="2">
        <v>1</v>
      </c>
      <c r="D1062" s="3">
        <v>3</v>
      </c>
      <c r="E1062" s="4">
        <v>4</v>
      </c>
    </row>
    <row r="1063" spans="1:5" x14ac:dyDescent="0.25">
      <c r="A1063">
        <v>1062</v>
      </c>
      <c r="B1063" s="2">
        <v>1</v>
      </c>
      <c r="D1063" s="3">
        <v>3</v>
      </c>
      <c r="E1063" s="4">
        <v>4</v>
      </c>
    </row>
    <row r="1064" spans="1:5" x14ac:dyDescent="0.25">
      <c r="A1064">
        <v>1063</v>
      </c>
      <c r="B1064" s="2">
        <v>1</v>
      </c>
      <c r="D1064" s="3">
        <v>3</v>
      </c>
      <c r="E1064" s="4">
        <v>4</v>
      </c>
    </row>
    <row r="1065" spans="1:5" x14ac:dyDescent="0.25">
      <c r="A1065">
        <v>1064</v>
      </c>
      <c r="B1065" s="2">
        <v>1</v>
      </c>
      <c r="D1065" s="3">
        <v>3</v>
      </c>
      <c r="E1065" s="4">
        <v>4</v>
      </c>
    </row>
    <row r="1066" spans="1:5" x14ac:dyDescent="0.25">
      <c r="A1066">
        <v>1065</v>
      </c>
      <c r="B1066" s="2">
        <v>1</v>
      </c>
      <c r="D1066" s="3">
        <v>3</v>
      </c>
      <c r="E1066" s="4">
        <v>4</v>
      </c>
    </row>
    <row r="1067" spans="1:5" x14ac:dyDescent="0.25">
      <c r="A1067">
        <v>1066</v>
      </c>
      <c r="B1067" s="2">
        <v>1</v>
      </c>
      <c r="C1067" s="5">
        <v>2</v>
      </c>
      <c r="D1067" s="3">
        <v>3</v>
      </c>
      <c r="E1067" s="4">
        <v>4</v>
      </c>
    </row>
    <row r="1068" spans="1:5" x14ac:dyDescent="0.25">
      <c r="A1068">
        <v>1067</v>
      </c>
      <c r="B1068" s="2">
        <v>1</v>
      </c>
      <c r="C1068" s="5">
        <v>2</v>
      </c>
      <c r="D1068" s="3">
        <v>3</v>
      </c>
      <c r="E1068" s="4">
        <v>4</v>
      </c>
    </row>
    <row r="1069" spans="1:5" x14ac:dyDescent="0.25">
      <c r="A1069">
        <v>1068</v>
      </c>
      <c r="B1069" s="2">
        <v>1</v>
      </c>
      <c r="C1069" s="5">
        <v>2</v>
      </c>
      <c r="D1069" s="3">
        <v>3</v>
      </c>
      <c r="E1069" s="4">
        <v>4</v>
      </c>
    </row>
    <row r="1070" spans="1:5" x14ac:dyDescent="0.25">
      <c r="A1070">
        <v>1069</v>
      </c>
      <c r="B1070" s="2">
        <v>1</v>
      </c>
      <c r="C1070" s="5">
        <v>2</v>
      </c>
      <c r="D1070" s="3">
        <v>3</v>
      </c>
      <c r="E1070" s="4">
        <v>4</v>
      </c>
    </row>
    <row r="1071" spans="1:5" x14ac:dyDescent="0.25">
      <c r="A1071">
        <v>1070</v>
      </c>
      <c r="B1071" s="2">
        <v>1</v>
      </c>
      <c r="C1071" s="5">
        <v>2</v>
      </c>
      <c r="D1071" s="3">
        <v>3</v>
      </c>
      <c r="E1071" s="4">
        <v>4</v>
      </c>
    </row>
    <row r="1072" spans="1:5" x14ac:dyDescent="0.25">
      <c r="A1072">
        <v>1071</v>
      </c>
      <c r="B1072" s="2">
        <v>1</v>
      </c>
      <c r="C1072" s="5">
        <v>2</v>
      </c>
      <c r="D1072" s="3">
        <v>3</v>
      </c>
    </row>
    <row r="1073" spans="1:6" x14ac:dyDescent="0.25">
      <c r="A1073">
        <v>1072</v>
      </c>
      <c r="B1073" s="2">
        <v>1</v>
      </c>
      <c r="C1073" s="5">
        <v>2</v>
      </c>
      <c r="D1073" s="3">
        <v>3</v>
      </c>
    </row>
    <row r="1074" spans="1:6" x14ac:dyDescent="0.25">
      <c r="A1074">
        <v>1073</v>
      </c>
      <c r="B1074" s="2">
        <v>1</v>
      </c>
      <c r="C1074" s="5">
        <v>2</v>
      </c>
      <c r="D1074" s="3">
        <v>3</v>
      </c>
    </row>
    <row r="1075" spans="1:6" x14ac:dyDescent="0.25">
      <c r="A1075">
        <v>1074</v>
      </c>
      <c r="B1075" s="2">
        <v>1</v>
      </c>
      <c r="C1075" s="5">
        <v>2</v>
      </c>
      <c r="D1075" s="3">
        <v>3</v>
      </c>
    </row>
    <row r="1076" spans="1:6" x14ac:dyDescent="0.25">
      <c r="A1076">
        <v>1075</v>
      </c>
      <c r="B1076" s="2">
        <v>1</v>
      </c>
      <c r="C1076" s="5">
        <v>2</v>
      </c>
      <c r="D1076" s="3">
        <v>3</v>
      </c>
    </row>
    <row r="1077" spans="1:6" x14ac:dyDescent="0.25">
      <c r="A1077">
        <v>1076</v>
      </c>
      <c r="C1077" s="5">
        <v>2</v>
      </c>
      <c r="D1077" s="3">
        <v>3</v>
      </c>
    </row>
    <row r="1078" spans="1:6" x14ac:dyDescent="0.25">
      <c r="A1078">
        <v>1077</v>
      </c>
      <c r="C1078" s="5">
        <v>2</v>
      </c>
      <c r="D1078" s="3">
        <v>3</v>
      </c>
      <c r="F1078" t="s">
        <v>22</v>
      </c>
    </row>
    <row r="1079" spans="1:6" x14ac:dyDescent="0.25">
      <c r="A1079">
        <v>1078</v>
      </c>
    </row>
    <row r="1080" spans="1:6" x14ac:dyDescent="0.25">
      <c r="A1080">
        <v>1079</v>
      </c>
      <c r="F1080" t="s">
        <v>22</v>
      </c>
    </row>
    <row r="1081" spans="1:6" x14ac:dyDescent="0.25">
      <c r="A1081">
        <v>1080</v>
      </c>
      <c r="B1081" s="2">
        <v>1</v>
      </c>
    </row>
    <row r="1082" spans="1:6" x14ac:dyDescent="0.25">
      <c r="A1082">
        <v>1081</v>
      </c>
      <c r="B1082" s="2">
        <v>1</v>
      </c>
    </row>
    <row r="1083" spans="1:6" x14ac:dyDescent="0.25">
      <c r="A1083">
        <v>1082</v>
      </c>
      <c r="B1083" s="2">
        <v>1</v>
      </c>
    </row>
    <row r="1084" spans="1:6" x14ac:dyDescent="0.25">
      <c r="A1084">
        <v>1083</v>
      </c>
      <c r="B1084" s="2">
        <v>1</v>
      </c>
    </row>
    <row r="1085" spans="1:6" x14ac:dyDescent="0.25">
      <c r="A1085">
        <v>1084</v>
      </c>
      <c r="B1085" s="2">
        <v>1</v>
      </c>
      <c r="E1085" s="4">
        <v>4</v>
      </c>
    </row>
    <row r="1086" spans="1:6" x14ac:dyDescent="0.25">
      <c r="A1086">
        <v>1085</v>
      </c>
      <c r="B1086" s="2">
        <v>1</v>
      </c>
      <c r="E1086" s="4">
        <v>4</v>
      </c>
    </row>
    <row r="1087" spans="1:6" x14ac:dyDescent="0.25">
      <c r="A1087">
        <v>1086</v>
      </c>
      <c r="B1087" s="2">
        <v>1</v>
      </c>
      <c r="E1087" s="4">
        <v>4</v>
      </c>
    </row>
    <row r="1088" spans="1:6" x14ac:dyDescent="0.25">
      <c r="A1088">
        <v>1087</v>
      </c>
      <c r="B1088" s="2">
        <v>1</v>
      </c>
      <c r="E1088" s="4">
        <v>4</v>
      </c>
    </row>
    <row r="1089" spans="1:5" x14ac:dyDescent="0.25">
      <c r="A1089">
        <v>1088</v>
      </c>
      <c r="B1089" s="2">
        <v>1</v>
      </c>
      <c r="E1089" s="4">
        <v>4</v>
      </c>
    </row>
    <row r="1090" spans="1:5" x14ac:dyDescent="0.25">
      <c r="A1090">
        <v>1089</v>
      </c>
      <c r="B1090" s="2">
        <v>1</v>
      </c>
      <c r="E1090" s="4">
        <v>4</v>
      </c>
    </row>
    <row r="1091" spans="1:5" x14ac:dyDescent="0.25">
      <c r="A1091">
        <v>1090</v>
      </c>
      <c r="B1091" s="2">
        <v>1</v>
      </c>
      <c r="E1091" s="4">
        <v>4</v>
      </c>
    </row>
    <row r="1092" spans="1:5" x14ac:dyDescent="0.25">
      <c r="A1092">
        <v>1091</v>
      </c>
      <c r="B1092" s="2">
        <v>1</v>
      </c>
      <c r="E1092" s="4">
        <v>4</v>
      </c>
    </row>
    <row r="1093" spans="1:5" x14ac:dyDescent="0.25">
      <c r="A1093">
        <v>1092</v>
      </c>
      <c r="B1093" s="2">
        <v>1</v>
      </c>
      <c r="E1093" s="4">
        <v>4</v>
      </c>
    </row>
    <row r="1094" spans="1:5" x14ac:dyDescent="0.25">
      <c r="A1094">
        <v>1093</v>
      </c>
      <c r="B1094" s="2">
        <v>1</v>
      </c>
      <c r="E1094" s="4">
        <v>4</v>
      </c>
    </row>
    <row r="1095" spans="1:5" x14ac:dyDescent="0.25">
      <c r="A1095">
        <v>1094</v>
      </c>
      <c r="B1095" s="2">
        <v>1</v>
      </c>
      <c r="E1095" s="4">
        <v>4</v>
      </c>
    </row>
    <row r="1096" spans="1:5" x14ac:dyDescent="0.25">
      <c r="A1096">
        <v>1095</v>
      </c>
      <c r="B1096" s="2">
        <v>1</v>
      </c>
      <c r="E1096" s="4">
        <v>4</v>
      </c>
    </row>
    <row r="1097" spans="1:5" x14ac:dyDescent="0.25">
      <c r="A1097">
        <v>1096</v>
      </c>
      <c r="B1097" s="2">
        <v>1</v>
      </c>
      <c r="E1097" s="4">
        <v>4</v>
      </c>
    </row>
    <row r="1098" spans="1:5" x14ac:dyDescent="0.25">
      <c r="A1098">
        <v>1097</v>
      </c>
      <c r="B1098" s="2">
        <v>1</v>
      </c>
      <c r="E1098" s="4">
        <v>4</v>
      </c>
    </row>
    <row r="1099" spans="1:5" x14ac:dyDescent="0.25">
      <c r="A1099">
        <v>1098</v>
      </c>
      <c r="B1099" s="2">
        <v>1</v>
      </c>
      <c r="E1099" s="4">
        <v>4</v>
      </c>
    </row>
    <row r="1100" spans="1:5" x14ac:dyDescent="0.25">
      <c r="A1100">
        <v>1099</v>
      </c>
      <c r="B1100" s="2">
        <v>1</v>
      </c>
      <c r="E1100" s="4">
        <v>4</v>
      </c>
    </row>
    <row r="1101" spans="1:5" x14ac:dyDescent="0.25">
      <c r="A1101">
        <v>1100</v>
      </c>
      <c r="B1101" s="2">
        <v>1</v>
      </c>
      <c r="C1101" s="5">
        <v>2</v>
      </c>
      <c r="E1101" s="4">
        <v>4</v>
      </c>
    </row>
    <row r="1102" spans="1:5" x14ac:dyDescent="0.25">
      <c r="A1102">
        <v>1101</v>
      </c>
      <c r="B1102" s="2">
        <v>1</v>
      </c>
      <c r="C1102" s="5">
        <v>2</v>
      </c>
      <c r="E1102" s="4">
        <v>4</v>
      </c>
    </row>
    <row r="1103" spans="1:5" x14ac:dyDescent="0.25">
      <c r="A1103">
        <v>1102</v>
      </c>
      <c r="B1103" s="2">
        <v>1</v>
      </c>
      <c r="C1103" s="5">
        <v>2</v>
      </c>
      <c r="E1103" s="4">
        <v>4</v>
      </c>
    </row>
    <row r="1104" spans="1:5" x14ac:dyDescent="0.25">
      <c r="A1104">
        <v>1103</v>
      </c>
      <c r="B1104" s="2">
        <v>1</v>
      </c>
      <c r="C1104" s="5">
        <v>2</v>
      </c>
      <c r="E1104" s="4">
        <v>4</v>
      </c>
    </row>
    <row r="1105" spans="1:5" x14ac:dyDescent="0.25">
      <c r="A1105">
        <v>1104</v>
      </c>
      <c r="B1105" s="2">
        <v>1</v>
      </c>
      <c r="C1105" s="5">
        <v>2</v>
      </c>
      <c r="D1105" s="3">
        <v>3</v>
      </c>
      <c r="E1105" s="4">
        <v>4</v>
      </c>
    </row>
    <row r="1106" spans="1:5" x14ac:dyDescent="0.25">
      <c r="A1106">
        <v>1105</v>
      </c>
      <c r="B1106" s="2">
        <v>1</v>
      </c>
      <c r="C1106" s="5">
        <v>2</v>
      </c>
      <c r="D1106" s="3">
        <v>3</v>
      </c>
      <c r="E1106" s="4">
        <v>4</v>
      </c>
    </row>
    <row r="1107" spans="1:5" x14ac:dyDescent="0.25">
      <c r="A1107">
        <v>1106</v>
      </c>
      <c r="C1107" s="5">
        <v>2</v>
      </c>
      <c r="D1107" s="3">
        <v>3</v>
      </c>
      <c r="E1107" s="4">
        <v>4</v>
      </c>
    </row>
    <row r="1108" spans="1:5" x14ac:dyDescent="0.25">
      <c r="A1108">
        <v>1107</v>
      </c>
      <c r="C1108" s="5">
        <v>2</v>
      </c>
      <c r="D1108" s="3">
        <v>3</v>
      </c>
      <c r="E1108" s="4">
        <v>4</v>
      </c>
    </row>
    <row r="1109" spans="1:5" x14ac:dyDescent="0.25">
      <c r="A1109">
        <v>1108</v>
      </c>
      <c r="C1109" s="5">
        <v>2</v>
      </c>
      <c r="D1109" s="3">
        <v>3</v>
      </c>
      <c r="E1109" s="4">
        <v>4</v>
      </c>
    </row>
    <row r="1110" spans="1:5" x14ac:dyDescent="0.25">
      <c r="A1110">
        <v>1109</v>
      </c>
      <c r="C1110" s="5">
        <v>2</v>
      </c>
      <c r="D1110" s="3">
        <v>3</v>
      </c>
      <c r="E1110" s="4">
        <v>4</v>
      </c>
    </row>
    <row r="1111" spans="1:5" x14ac:dyDescent="0.25">
      <c r="A1111">
        <v>1110</v>
      </c>
      <c r="C1111" s="5">
        <v>2</v>
      </c>
      <c r="D1111" s="3">
        <v>3</v>
      </c>
      <c r="E1111" s="4">
        <v>4</v>
      </c>
    </row>
    <row r="1112" spans="1:5" x14ac:dyDescent="0.25">
      <c r="A1112">
        <v>1111</v>
      </c>
      <c r="C1112" s="5">
        <v>2</v>
      </c>
      <c r="D1112" s="3">
        <v>3</v>
      </c>
      <c r="E1112" s="4">
        <v>4</v>
      </c>
    </row>
    <row r="1113" spans="1:5" x14ac:dyDescent="0.25">
      <c r="A1113">
        <v>1112</v>
      </c>
      <c r="C1113" s="5">
        <v>2</v>
      </c>
      <c r="D1113" s="3">
        <v>3</v>
      </c>
      <c r="E1113" s="4">
        <v>4</v>
      </c>
    </row>
    <row r="1114" spans="1:5" x14ac:dyDescent="0.25">
      <c r="A1114">
        <v>1113</v>
      </c>
      <c r="C1114" s="5">
        <v>2</v>
      </c>
      <c r="D1114" s="3">
        <v>3</v>
      </c>
    </row>
    <row r="1115" spans="1:5" x14ac:dyDescent="0.25">
      <c r="A1115">
        <v>1114</v>
      </c>
      <c r="C1115" s="5">
        <v>2</v>
      </c>
      <c r="D1115" s="3">
        <v>3</v>
      </c>
    </row>
    <row r="1116" spans="1:5" x14ac:dyDescent="0.25">
      <c r="A1116">
        <v>1115</v>
      </c>
      <c r="C1116" s="5">
        <v>2</v>
      </c>
      <c r="D1116" s="3">
        <v>3</v>
      </c>
    </row>
    <row r="1117" spans="1:5" x14ac:dyDescent="0.25">
      <c r="A1117">
        <v>1116</v>
      </c>
      <c r="C1117" s="5">
        <v>2</v>
      </c>
      <c r="D1117" s="3">
        <v>3</v>
      </c>
    </row>
    <row r="1118" spans="1:5" x14ac:dyDescent="0.25">
      <c r="A1118">
        <v>1117</v>
      </c>
      <c r="C1118" s="5">
        <v>2</v>
      </c>
      <c r="D1118" s="3">
        <v>3</v>
      </c>
    </row>
    <row r="1119" spans="1:5" x14ac:dyDescent="0.25">
      <c r="A1119">
        <v>1118</v>
      </c>
      <c r="C1119" s="5">
        <v>2</v>
      </c>
      <c r="D1119" s="3">
        <v>3</v>
      </c>
    </row>
    <row r="1120" spans="1:5" x14ac:dyDescent="0.25">
      <c r="A1120">
        <v>1119</v>
      </c>
      <c r="B1120" s="2">
        <v>1</v>
      </c>
      <c r="C1120" s="5">
        <v>2</v>
      </c>
      <c r="D1120" s="3">
        <v>3</v>
      </c>
    </row>
    <row r="1121" spans="1:5" x14ac:dyDescent="0.25">
      <c r="A1121">
        <v>1120</v>
      </c>
      <c r="B1121" s="2">
        <v>1</v>
      </c>
      <c r="C1121" s="5">
        <v>2</v>
      </c>
      <c r="D1121" s="3">
        <v>3</v>
      </c>
    </row>
    <row r="1122" spans="1:5" x14ac:dyDescent="0.25">
      <c r="A1122">
        <v>1121</v>
      </c>
      <c r="B1122" s="2">
        <v>1</v>
      </c>
      <c r="C1122" s="5">
        <v>2</v>
      </c>
      <c r="D1122" s="3">
        <v>3</v>
      </c>
    </row>
    <row r="1123" spans="1:5" x14ac:dyDescent="0.25">
      <c r="A1123">
        <v>1122</v>
      </c>
      <c r="B1123" s="2">
        <v>1</v>
      </c>
      <c r="C1123" s="5">
        <v>2</v>
      </c>
      <c r="D1123" s="3">
        <v>3</v>
      </c>
    </row>
    <row r="1124" spans="1:5" x14ac:dyDescent="0.25">
      <c r="A1124">
        <v>1123</v>
      </c>
      <c r="B1124" s="2">
        <v>1</v>
      </c>
      <c r="C1124" s="5">
        <v>2</v>
      </c>
      <c r="D1124" s="3">
        <v>3</v>
      </c>
    </row>
    <row r="1125" spans="1:5" x14ac:dyDescent="0.25">
      <c r="A1125">
        <v>1124</v>
      </c>
      <c r="B1125" s="2">
        <v>1</v>
      </c>
      <c r="D1125" s="3">
        <v>3</v>
      </c>
      <c r="E1125" s="4">
        <v>4</v>
      </c>
    </row>
    <row r="1126" spans="1:5" x14ac:dyDescent="0.25">
      <c r="A1126">
        <v>1125</v>
      </c>
      <c r="B1126" s="2">
        <v>1</v>
      </c>
      <c r="D1126" s="3">
        <v>3</v>
      </c>
      <c r="E1126" s="4">
        <v>4</v>
      </c>
    </row>
    <row r="1127" spans="1:5" x14ac:dyDescent="0.25">
      <c r="A1127">
        <v>1126</v>
      </c>
      <c r="B1127" s="2">
        <v>1</v>
      </c>
      <c r="D1127" s="3">
        <v>3</v>
      </c>
      <c r="E1127" s="4">
        <v>4</v>
      </c>
    </row>
    <row r="1128" spans="1:5" x14ac:dyDescent="0.25">
      <c r="A1128">
        <v>1127</v>
      </c>
      <c r="B1128" s="2">
        <v>1</v>
      </c>
      <c r="E1128" s="4">
        <v>4</v>
      </c>
    </row>
    <row r="1129" spans="1:5" x14ac:dyDescent="0.25">
      <c r="A1129">
        <v>1128</v>
      </c>
      <c r="B1129" s="2">
        <v>1</v>
      </c>
      <c r="E1129" s="4">
        <v>4</v>
      </c>
    </row>
    <row r="1130" spans="1:5" x14ac:dyDescent="0.25">
      <c r="A1130">
        <v>1129</v>
      </c>
      <c r="B1130" s="2">
        <v>1</v>
      </c>
      <c r="E1130" s="4">
        <v>4</v>
      </c>
    </row>
    <row r="1131" spans="1:5" x14ac:dyDescent="0.25">
      <c r="A1131">
        <v>1130</v>
      </c>
      <c r="B1131" s="2">
        <v>1</v>
      </c>
      <c r="E1131" s="4">
        <v>4</v>
      </c>
    </row>
    <row r="1132" spans="1:5" x14ac:dyDescent="0.25">
      <c r="A1132">
        <v>1131</v>
      </c>
      <c r="B1132" s="2">
        <v>1</v>
      </c>
      <c r="E1132" s="4">
        <v>4</v>
      </c>
    </row>
    <row r="1133" spans="1:5" x14ac:dyDescent="0.25">
      <c r="A1133">
        <v>1132</v>
      </c>
      <c r="B1133" s="2">
        <v>1</v>
      </c>
      <c r="E1133" s="4">
        <v>4</v>
      </c>
    </row>
    <row r="1134" spans="1:5" x14ac:dyDescent="0.25">
      <c r="A1134">
        <v>1133</v>
      </c>
      <c r="B1134" s="2">
        <v>1</v>
      </c>
      <c r="E1134" s="4">
        <v>4</v>
      </c>
    </row>
    <row r="1135" spans="1:5" x14ac:dyDescent="0.25">
      <c r="A1135">
        <v>1134</v>
      </c>
      <c r="B1135" s="2">
        <v>1</v>
      </c>
      <c r="E1135" s="4">
        <v>4</v>
      </c>
    </row>
    <row r="1136" spans="1:5" x14ac:dyDescent="0.25">
      <c r="A1136">
        <v>1135</v>
      </c>
      <c r="B1136" s="2">
        <v>1</v>
      </c>
      <c r="E1136" s="4">
        <v>4</v>
      </c>
    </row>
    <row r="1137" spans="1:7" x14ac:dyDescent="0.25">
      <c r="A1137">
        <v>1136</v>
      </c>
      <c r="B1137" s="2">
        <v>1</v>
      </c>
      <c r="E1137" s="4">
        <v>4</v>
      </c>
    </row>
    <row r="1138" spans="1:7" x14ac:dyDescent="0.25">
      <c r="A1138">
        <v>1137</v>
      </c>
      <c r="B1138" s="2">
        <v>1</v>
      </c>
      <c r="C1138" s="5">
        <v>2</v>
      </c>
      <c r="E1138" s="4">
        <v>4</v>
      </c>
    </row>
    <row r="1139" spans="1:7" x14ac:dyDescent="0.25">
      <c r="A1139">
        <v>1138</v>
      </c>
      <c r="B1139" s="2">
        <v>1</v>
      </c>
      <c r="C1139" s="5">
        <v>2</v>
      </c>
      <c r="E1139" s="4">
        <v>4</v>
      </c>
    </row>
    <row r="1140" spans="1:7" x14ac:dyDescent="0.25">
      <c r="A1140">
        <v>1139</v>
      </c>
      <c r="B1140" s="2">
        <v>1</v>
      </c>
      <c r="C1140" s="5">
        <v>2</v>
      </c>
      <c r="E1140" s="4">
        <v>4</v>
      </c>
      <c r="G1140" s="3" t="s">
        <v>234</v>
      </c>
    </row>
    <row r="1141" spans="1:7" x14ac:dyDescent="0.25">
      <c r="A1141">
        <v>1140</v>
      </c>
      <c r="B1141" s="2">
        <v>1</v>
      </c>
      <c r="C1141" s="5">
        <v>2</v>
      </c>
      <c r="E1141" s="4">
        <v>4</v>
      </c>
      <c r="G1141" s="3" t="s">
        <v>234</v>
      </c>
    </row>
    <row r="1142" spans="1:7" x14ac:dyDescent="0.25">
      <c r="A1142">
        <v>1141</v>
      </c>
      <c r="C1142" s="5">
        <v>2</v>
      </c>
      <c r="E1142" s="4">
        <v>4</v>
      </c>
      <c r="G1142" s="3" t="s">
        <v>234</v>
      </c>
    </row>
    <row r="1143" spans="1:7" x14ac:dyDescent="0.25">
      <c r="A1143">
        <v>1142</v>
      </c>
      <c r="C1143" s="5">
        <v>2</v>
      </c>
      <c r="E1143" s="4">
        <v>4</v>
      </c>
      <c r="G1143" s="3" t="s">
        <v>234</v>
      </c>
    </row>
    <row r="1144" spans="1:7" x14ac:dyDescent="0.25">
      <c r="A1144">
        <v>1143</v>
      </c>
      <c r="C1144" s="5">
        <v>2</v>
      </c>
      <c r="E1144" s="4">
        <v>4</v>
      </c>
      <c r="G1144" s="3" t="s">
        <v>234</v>
      </c>
    </row>
    <row r="1145" spans="1:7" x14ac:dyDescent="0.25">
      <c r="A1145">
        <v>1144</v>
      </c>
      <c r="C1145" s="5">
        <v>2</v>
      </c>
      <c r="E1145" s="4">
        <v>4</v>
      </c>
      <c r="G1145" s="3" t="s">
        <v>234</v>
      </c>
    </row>
    <row r="1146" spans="1:7" x14ac:dyDescent="0.25">
      <c r="A1146">
        <v>1145</v>
      </c>
      <c r="C1146" s="5">
        <v>2</v>
      </c>
      <c r="E1146" s="4">
        <v>4</v>
      </c>
      <c r="G1146" s="3" t="s">
        <v>234</v>
      </c>
    </row>
    <row r="1147" spans="1:7" x14ac:dyDescent="0.25">
      <c r="A1147">
        <v>1146</v>
      </c>
      <c r="C1147" s="5">
        <v>2</v>
      </c>
      <c r="G1147" s="3" t="s">
        <v>234</v>
      </c>
    </row>
    <row r="1148" spans="1:7" x14ac:dyDescent="0.25">
      <c r="A1148">
        <v>1147</v>
      </c>
      <c r="C1148" s="5">
        <v>2</v>
      </c>
      <c r="G1148" s="3" t="s">
        <v>234</v>
      </c>
    </row>
    <row r="1149" spans="1:7" x14ac:dyDescent="0.25">
      <c r="A1149">
        <v>1148</v>
      </c>
      <c r="C1149" s="5">
        <v>2</v>
      </c>
      <c r="G1149" s="3" t="s">
        <v>234</v>
      </c>
    </row>
    <row r="1150" spans="1:7" x14ac:dyDescent="0.25">
      <c r="A1150">
        <v>1149</v>
      </c>
      <c r="C1150" s="5">
        <v>2</v>
      </c>
      <c r="G1150" s="3" t="s">
        <v>234</v>
      </c>
    </row>
    <row r="1151" spans="1:7" x14ac:dyDescent="0.25">
      <c r="A1151">
        <v>1150</v>
      </c>
      <c r="C1151" s="5">
        <v>2</v>
      </c>
      <c r="G1151" s="3" t="s">
        <v>234</v>
      </c>
    </row>
    <row r="1152" spans="1:7" x14ac:dyDescent="0.25">
      <c r="A1152">
        <v>1151</v>
      </c>
      <c r="B1152" s="2">
        <v>1</v>
      </c>
      <c r="C1152" s="5">
        <v>2</v>
      </c>
      <c r="G1152" s="3" t="s">
        <v>234</v>
      </c>
    </row>
    <row r="1153" spans="1:7" x14ac:dyDescent="0.25">
      <c r="A1153">
        <v>1152</v>
      </c>
      <c r="B1153" s="2">
        <v>1</v>
      </c>
      <c r="C1153" s="5">
        <v>2</v>
      </c>
      <c r="G1153" s="3" t="s">
        <v>234</v>
      </c>
    </row>
    <row r="1154" spans="1:7" x14ac:dyDescent="0.25">
      <c r="A1154">
        <v>1153</v>
      </c>
      <c r="B1154" s="2">
        <v>1</v>
      </c>
      <c r="C1154" s="5">
        <v>2</v>
      </c>
      <c r="G1154" s="3" t="s">
        <v>234</v>
      </c>
    </row>
    <row r="1155" spans="1:7" x14ac:dyDescent="0.25">
      <c r="A1155">
        <v>1154</v>
      </c>
      <c r="B1155" s="2">
        <v>1</v>
      </c>
      <c r="C1155" s="5">
        <v>2</v>
      </c>
      <c r="E1155" s="4">
        <v>4</v>
      </c>
      <c r="G1155" s="3" t="s">
        <v>234</v>
      </c>
    </row>
    <row r="1156" spans="1:7" x14ac:dyDescent="0.25">
      <c r="A1156">
        <v>1155</v>
      </c>
      <c r="B1156" s="2">
        <v>1</v>
      </c>
      <c r="C1156" s="5">
        <v>2</v>
      </c>
      <c r="E1156" s="4">
        <v>4</v>
      </c>
      <c r="G1156" s="3" t="s">
        <v>234</v>
      </c>
    </row>
    <row r="1157" spans="1:7" x14ac:dyDescent="0.25">
      <c r="A1157">
        <v>1156</v>
      </c>
      <c r="B1157" s="2">
        <v>1</v>
      </c>
      <c r="C1157" s="5">
        <v>2</v>
      </c>
      <c r="E1157" s="4">
        <v>4</v>
      </c>
      <c r="G1157" s="3" t="s">
        <v>234</v>
      </c>
    </row>
    <row r="1158" spans="1:7" x14ac:dyDescent="0.25">
      <c r="A1158">
        <v>1157</v>
      </c>
      <c r="B1158" s="2">
        <v>1</v>
      </c>
      <c r="C1158" s="5">
        <v>2</v>
      </c>
      <c r="E1158" s="4">
        <v>4</v>
      </c>
    </row>
    <row r="1159" spans="1:7" x14ac:dyDescent="0.25">
      <c r="A1159">
        <v>1158</v>
      </c>
      <c r="B1159" s="2">
        <v>1</v>
      </c>
      <c r="C1159" s="5">
        <v>2</v>
      </c>
      <c r="E1159" s="4">
        <v>4</v>
      </c>
    </row>
    <row r="1160" spans="1:7" x14ac:dyDescent="0.25">
      <c r="A1160">
        <v>1159</v>
      </c>
      <c r="B1160" s="2">
        <v>1</v>
      </c>
      <c r="E1160" s="4">
        <v>4</v>
      </c>
    </row>
    <row r="1161" spans="1:7" x14ac:dyDescent="0.25">
      <c r="A1161">
        <v>1160</v>
      </c>
      <c r="B1161" s="2">
        <v>1</v>
      </c>
      <c r="E1161" s="4">
        <v>4</v>
      </c>
    </row>
    <row r="1162" spans="1:7" x14ac:dyDescent="0.25">
      <c r="A1162">
        <v>1161</v>
      </c>
      <c r="B1162" s="2">
        <v>1</v>
      </c>
      <c r="E1162" s="4">
        <v>4</v>
      </c>
    </row>
    <row r="1163" spans="1:7" x14ac:dyDescent="0.25">
      <c r="A1163">
        <v>1162</v>
      </c>
      <c r="B1163" s="2">
        <v>1</v>
      </c>
      <c r="E1163" s="4">
        <v>4</v>
      </c>
    </row>
    <row r="1164" spans="1:7" x14ac:dyDescent="0.25">
      <c r="A1164">
        <v>1163</v>
      </c>
      <c r="B1164" s="2">
        <v>1</v>
      </c>
      <c r="E1164" s="4">
        <v>4</v>
      </c>
    </row>
    <row r="1165" spans="1:7" x14ac:dyDescent="0.25">
      <c r="A1165">
        <v>1164</v>
      </c>
      <c r="B1165" s="2">
        <v>1</v>
      </c>
      <c r="E1165" s="4">
        <v>4</v>
      </c>
    </row>
    <row r="1166" spans="1:7" x14ac:dyDescent="0.25">
      <c r="A1166">
        <v>1165</v>
      </c>
      <c r="B1166" s="2">
        <v>1</v>
      </c>
      <c r="E1166" s="4">
        <v>4</v>
      </c>
    </row>
    <row r="1167" spans="1:7" x14ac:dyDescent="0.25">
      <c r="A1167">
        <v>1166</v>
      </c>
      <c r="B1167" s="2">
        <v>1</v>
      </c>
      <c r="E1167" s="4">
        <v>4</v>
      </c>
    </row>
    <row r="1168" spans="1:7" x14ac:dyDescent="0.25">
      <c r="A1168">
        <v>1167</v>
      </c>
      <c r="B1168" s="2">
        <v>1</v>
      </c>
      <c r="E1168" s="4">
        <v>4</v>
      </c>
    </row>
    <row r="1169" spans="1:5" x14ac:dyDescent="0.25">
      <c r="A1169">
        <v>1168</v>
      </c>
      <c r="B1169" s="2">
        <v>1</v>
      </c>
      <c r="E1169" s="4">
        <v>4</v>
      </c>
    </row>
    <row r="1170" spans="1:5" x14ac:dyDescent="0.25">
      <c r="A1170">
        <v>1169</v>
      </c>
      <c r="B1170" s="2">
        <v>1</v>
      </c>
      <c r="E1170" s="4">
        <v>4</v>
      </c>
    </row>
    <row r="1171" spans="1:5" x14ac:dyDescent="0.25">
      <c r="A1171">
        <v>1170</v>
      </c>
      <c r="B1171" s="2">
        <v>1</v>
      </c>
      <c r="D1171" s="3">
        <v>3</v>
      </c>
      <c r="E1171" s="4">
        <v>4</v>
      </c>
    </row>
    <row r="1172" spans="1:5" x14ac:dyDescent="0.25">
      <c r="A1172">
        <v>1171</v>
      </c>
      <c r="B1172" s="2">
        <v>1</v>
      </c>
      <c r="D1172" s="3">
        <v>3</v>
      </c>
      <c r="E1172" s="4">
        <v>4</v>
      </c>
    </row>
    <row r="1173" spans="1:5" x14ac:dyDescent="0.25">
      <c r="A1173">
        <v>1172</v>
      </c>
      <c r="B1173" s="2">
        <v>1</v>
      </c>
      <c r="C1173" s="5">
        <v>2</v>
      </c>
      <c r="D1173" s="3">
        <v>3</v>
      </c>
      <c r="E1173" s="4">
        <v>4</v>
      </c>
    </row>
    <row r="1174" spans="1:5" x14ac:dyDescent="0.25">
      <c r="A1174">
        <v>1173</v>
      </c>
      <c r="B1174" s="2">
        <v>1</v>
      </c>
      <c r="C1174" s="5">
        <v>2</v>
      </c>
      <c r="D1174" s="3">
        <v>3</v>
      </c>
      <c r="E1174" s="4">
        <v>4</v>
      </c>
    </row>
    <row r="1175" spans="1:5" x14ac:dyDescent="0.25">
      <c r="A1175">
        <v>1174</v>
      </c>
      <c r="B1175" s="2">
        <v>1</v>
      </c>
      <c r="C1175" s="5">
        <v>2</v>
      </c>
      <c r="D1175" s="3">
        <v>3</v>
      </c>
      <c r="E1175" s="4">
        <v>4</v>
      </c>
    </row>
    <row r="1176" spans="1:5" x14ac:dyDescent="0.25">
      <c r="A1176">
        <v>1175</v>
      </c>
      <c r="C1176" s="5">
        <v>2</v>
      </c>
      <c r="D1176" s="3">
        <v>3</v>
      </c>
    </row>
    <row r="1177" spans="1:5" x14ac:dyDescent="0.25">
      <c r="A1177">
        <v>1176</v>
      </c>
      <c r="C1177" s="5">
        <v>2</v>
      </c>
      <c r="D1177" s="3">
        <v>3</v>
      </c>
    </row>
    <row r="1178" spans="1:5" x14ac:dyDescent="0.25">
      <c r="A1178">
        <v>1177</v>
      </c>
      <c r="C1178" s="5">
        <v>2</v>
      </c>
      <c r="D1178" s="3">
        <v>3</v>
      </c>
    </row>
    <row r="1179" spans="1:5" x14ac:dyDescent="0.25">
      <c r="A1179">
        <v>1178</v>
      </c>
      <c r="C1179" s="5">
        <v>2</v>
      </c>
      <c r="D1179" s="3">
        <v>3</v>
      </c>
    </row>
    <row r="1180" spans="1:5" x14ac:dyDescent="0.25">
      <c r="A1180">
        <v>1179</v>
      </c>
      <c r="C1180" s="5">
        <v>2</v>
      </c>
      <c r="D1180" s="3">
        <v>3</v>
      </c>
    </row>
    <row r="1181" spans="1:5" x14ac:dyDescent="0.25">
      <c r="A1181">
        <v>1180</v>
      </c>
      <c r="C1181" s="5">
        <v>2</v>
      </c>
      <c r="D1181" s="3">
        <v>3</v>
      </c>
    </row>
    <row r="1182" spans="1:5" x14ac:dyDescent="0.25">
      <c r="A1182">
        <v>1181</v>
      </c>
      <c r="C1182" s="5">
        <v>2</v>
      </c>
      <c r="D1182" s="3">
        <v>3</v>
      </c>
    </row>
    <row r="1183" spans="1:5" x14ac:dyDescent="0.25">
      <c r="A1183">
        <v>1182</v>
      </c>
      <c r="C1183" s="5">
        <v>2</v>
      </c>
      <c r="D1183" s="3">
        <v>3</v>
      </c>
    </row>
    <row r="1184" spans="1:5" x14ac:dyDescent="0.25">
      <c r="A1184">
        <v>1183</v>
      </c>
      <c r="C1184" s="5">
        <v>2</v>
      </c>
      <c r="D1184" s="3">
        <v>3</v>
      </c>
    </row>
    <row r="1185" spans="1:5" x14ac:dyDescent="0.25">
      <c r="A1185">
        <v>1184</v>
      </c>
      <c r="C1185" s="5">
        <v>2</v>
      </c>
      <c r="D1185" s="3">
        <v>3</v>
      </c>
    </row>
    <row r="1186" spans="1:5" x14ac:dyDescent="0.25">
      <c r="A1186">
        <v>1185</v>
      </c>
      <c r="C1186" s="5">
        <v>2</v>
      </c>
      <c r="D1186" s="3">
        <v>3</v>
      </c>
    </row>
    <row r="1187" spans="1:5" x14ac:dyDescent="0.25">
      <c r="A1187">
        <v>1186</v>
      </c>
      <c r="C1187" s="5">
        <v>2</v>
      </c>
      <c r="D1187" s="3">
        <v>3</v>
      </c>
    </row>
    <row r="1188" spans="1:5" x14ac:dyDescent="0.25">
      <c r="A1188">
        <v>1187</v>
      </c>
      <c r="C1188" s="5">
        <v>2</v>
      </c>
      <c r="D1188" s="3">
        <v>3</v>
      </c>
    </row>
    <row r="1189" spans="1:5" x14ac:dyDescent="0.25">
      <c r="A1189">
        <v>1188</v>
      </c>
      <c r="C1189" s="5">
        <v>2</v>
      </c>
      <c r="D1189" s="3">
        <v>3</v>
      </c>
      <c r="E1189" s="4">
        <v>4</v>
      </c>
    </row>
    <row r="1190" spans="1:5" x14ac:dyDescent="0.25">
      <c r="A1190">
        <v>1189</v>
      </c>
      <c r="C1190" s="5">
        <v>2</v>
      </c>
      <c r="D1190" s="3">
        <v>3</v>
      </c>
      <c r="E1190" s="4">
        <v>4</v>
      </c>
    </row>
    <row r="1191" spans="1:5" x14ac:dyDescent="0.25">
      <c r="A1191">
        <v>1190</v>
      </c>
      <c r="B1191" s="2">
        <v>1</v>
      </c>
      <c r="C1191" s="5">
        <v>2</v>
      </c>
      <c r="D1191" s="3">
        <v>3</v>
      </c>
      <c r="E1191" s="4">
        <v>4</v>
      </c>
    </row>
    <row r="1192" spans="1:5" x14ac:dyDescent="0.25">
      <c r="A1192">
        <v>1191</v>
      </c>
      <c r="B1192" s="2">
        <v>1</v>
      </c>
      <c r="C1192" s="5">
        <v>2</v>
      </c>
      <c r="D1192" s="3">
        <v>3</v>
      </c>
      <c r="E1192" s="4">
        <v>4</v>
      </c>
    </row>
    <row r="1193" spans="1:5" x14ac:dyDescent="0.25">
      <c r="A1193">
        <v>1192</v>
      </c>
      <c r="B1193" s="2">
        <v>1</v>
      </c>
      <c r="C1193" s="5">
        <v>2</v>
      </c>
      <c r="D1193" s="3">
        <v>3</v>
      </c>
      <c r="E1193" s="4">
        <v>4</v>
      </c>
    </row>
    <row r="1194" spans="1:5" x14ac:dyDescent="0.25">
      <c r="A1194">
        <v>1193</v>
      </c>
      <c r="B1194" s="2">
        <v>1</v>
      </c>
      <c r="C1194" s="5">
        <v>2</v>
      </c>
      <c r="E1194" s="4">
        <v>4</v>
      </c>
    </row>
    <row r="1195" spans="1:5" x14ac:dyDescent="0.25">
      <c r="A1195">
        <v>1194</v>
      </c>
      <c r="B1195" s="2">
        <v>1</v>
      </c>
      <c r="C1195" s="5">
        <v>2</v>
      </c>
      <c r="E1195" s="4">
        <v>4</v>
      </c>
    </row>
    <row r="1196" spans="1:5" x14ac:dyDescent="0.25">
      <c r="A1196">
        <v>1195</v>
      </c>
      <c r="B1196" s="2">
        <v>1</v>
      </c>
      <c r="E1196" s="4">
        <v>4</v>
      </c>
    </row>
    <row r="1197" spans="1:5" x14ac:dyDescent="0.25">
      <c r="A1197">
        <v>1196</v>
      </c>
      <c r="B1197" s="2">
        <v>1</v>
      </c>
      <c r="E1197" s="4">
        <v>4</v>
      </c>
    </row>
    <row r="1198" spans="1:5" x14ac:dyDescent="0.25">
      <c r="A1198">
        <v>1197</v>
      </c>
      <c r="B1198" s="2">
        <v>1</v>
      </c>
      <c r="E1198" s="4">
        <v>4</v>
      </c>
    </row>
    <row r="1199" spans="1:5" x14ac:dyDescent="0.25">
      <c r="A1199">
        <v>1198</v>
      </c>
      <c r="B1199" s="2">
        <v>1</v>
      </c>
      <c r="E1199" s="4">
        <v>4</v>
      </c>
    </row>
    <row r="1200" spans="1:5" x14ac:dyDescent="0.25">
      <c r="A1200">
        <v>1199</v>
      </c>
      <c r="B1200" s="2">
        <v>1</v>
      </c>
      <c r="E1200" s="4">
        <v>4</v>
      </c>
    </row>
    <row r="1201" spans="1:5" x14ac:dyDescent="0.25">
      <c r="A1201">
        <v>1200</v>
      </c>
      <c r="B1201" s="2">
        <v>1</v>
      </c>
      <c r="E1201" s="4">
        <v>4</v>
      </c>
    </row>
    <row r="1202" spans="1:5" x14ac:dyDescent="0.25">
      <c r="A1202">
        <v>1201</v>
      </c>
      <c r="B1202" s="2">
        <v>1</v>
      </c>
      <c r="E1202" s="4">
        <v>4</v>
      </c>
    </row>
    <row r="1203" spans="1:5" x14ac:dyDescent="0.25">
      <c r="A1203">
        <v>1202</v>
      </c>
      <c r="B1203" s="2">
        <v>1</v>
      </c>
      <c r="E1203" s="4">
        <v>4</v>
      </c>
    </row>
    <row r="1204" spans="1:5" x14ac:dyDescent="0.25">
      <c r="A1204">
        <v>1203</v>
      </c>
      <c r="B1204" s="2">
        <v>1</v>
      </c>
      <c r="E1204" s="4">
        <v>4</v>
      </c>
    </row>
    <row r="1205" spans="1:5" x14ac:dyDescent="0.25">
      <c r="A1205">
        <v>1204</v>
      </c>
      <c r="B1205" s="2">
        <v>1</v>
      </c>
      <c r="E1205" s="4">
        <v>4</v>
      </c>
    </row>
    <row r="1206" spans="1:5" x14ac:dyDescent="0.25">
      <c r="A1206">
        <v>1205</v>
      </c>
      <c r="B1206" s="2">
        <v>1</v>
      </c>
      <c r="E1206" s="4">
        <v>4</v>
      </c>
    </row>
    <row r="1207" spans="1:5" x14ac:dyDescent="0.25">
      <c r="A1207">
        <v>1206</v>
      </c>
      <c r="B1207" s="2">
        <v>1</v>
      </c>
      <c r="E1207" s="4">
        <v>4</v>
      </c>
    </row>
    <row r="1208" spans="1:5" x14ac:dyDescent="0.25">
      <c r="A1208">
        <v>1207</v>
      </c>
      <c r="B1208" s="2">
        <v>1</v>
      </c>
      <c r="D1208" s="3">
        <v>3</v>
      </c>
      <c r="E1208" s="4">
        <v>4</v>
      </c>
    </row>
    <row r="1209" spans="1:5" x14ac:dyDescent="0.25">
      <c r="A1209">
        <v>1208</v>
      </c>
      <c r="B1209" s="2">
        <v>1</v>
      </c>
      <c r="D1209" s="3">
        <v>3</v>
      </c>
      <c r="E1209" s="4">
        <v>4</v>
      </c>
    </row>
    <row r="1210" spans="1:5" x14ac:dyDescent="0.25">
      <c r="A1210">
        <v>1209</v>
      </c>
      <c r="B1210" s="2">
        <v>1</v>
      </c>
      <c r="C1210" s="5">
        <v>2</v>
      </c>
      <c r="D1210" s="3">
        <v>3</v>
      </c>
    </row>
    <row r="1211" spans="1:5" x14ac:dyDescent="0.25">
      <c r="A1211">
        <v>1210</v>
      </c>
      <c r="B1211" s="2">
        <v>1</v>
      </c>
      <c r="C1211" s="5">
        <v>2</v>
      </c>
      <c r="D1211" s="3">
        <v>3</v>
      </c>
    </row>
    <row r="1212" spans="1:5" x14ac:dyDescent="0.25">
      <c r="A1212">
        <v>1211</v>
      </c>
      <c r="C1212" s="5">
        <v>2</v>
      </c>
      <c r="D1212" s="3">
        <v>3</v>
      </c>
    </row>
    <row r="1213" spans="1:5" x14ac:dyDescent="0.25">
      <c r="A1213">
        <v>1212</v>
      </c>
      <c r="C1213" s="5">
        <v>2</v>
      </c>
      <c r="D1213" s="3">
        <v>3</v>
      </c>
    </row>
    <row r="1214" spans="1:5" x14ac:dyDescent="0.25">
      <c r="A1214">
        <v>1213</v>
      </c>
      <c r="C1214" s="5">
        <v>2</v>
      </c>
      <c r="D1214" s="3">
        <v>3</v>
      </c>
    </row>
    <row r="1215" spans="1:5" x14ac:dyDescent="0.25">
      <c r="A1215">
        <v>1214</v>
      </c>
      <c r="C1215" s="5">
        <v>2</v>
      </c>
      <c r="D1215" s="3">
        <v>3</v>
      </c>
    </row>
    <row r="1216" spans="1:5" x14ac:dyDescent="0.25">
      <c r="A1216">
        <v>1215</v>
      </c>
      <c r="C1216" s="5">
        <v>2</v>
      </c>
      <c r="D1216" s="3">
        <v>3</v>
      </c>
    </row>
    <row r="1217" spans="1:5" x14ac:dyDescent="0.25">
      <c r="A1217">
        <v>1216</v>
      </c>
      <c r="C1217" s="5">
        <v>2</v>
      </c>
      <c r="D1217" s="3">
        <v>3</v>
      </c>
    </row>
    <row r="1218" spans="1:5" x14ac:dyDescent="0.25">
      <c r="A1218">
        <v>1217</v>
      </c>
      <c r="C1218" s="5">
        <v>2</v>
      </c>
      <c r="D1218" s="3">
        <v>3</v>
      </c>
    </row>
    <row r="1219" spans="1:5" x14ac:dyDescent="0.25">
      <c r="A1219">
        <v>1218</v>
      </c>
      <c r="C1219" s="5">
        <v>2</v>
      </c>
      <c r="D1219" s="3">
        <v>3</v>
      </c>
    </row>
    <row r="1220" spans="1:5" x14ac:dyDescent="0.25">
      <c r="A1220">
        <v>1219</v>
      </c>
      <c r="C1220" s="5">
        <v>2</v>
      </c>
      <c r="D1220" s="3">
        <v>3</v>
      </c>
    </row>
    <row r="1221" spans="1:5" x14ac:dyDescent="0.25">
      <c r="A1221">
        <v>1220</v>
      </c>
      <c r="C1221" s="5">
        <v>2</v>
      </c>
      <c r="D1221" s="3">
        <v>3</v>
      </c>
    </row>
    <row r="1222" spans="1:5" x14ac:dyDescent="0.25">
      <c r="A1222">
        <v>1221</v>
      </c>
      <c r="C1222" s="5">
        <v>2</v>
      </c>
      <c r="D1222" s="3">
        <v>3</v>
      </c>
    </row>
    <row r="1223" spans="1:5" x14ac:dyDescent="0.25">
      <c r="A1223">
        <v>1222</v>
      </c>
      <c r="C1223" s="5">
        <v>2</v>
      </c>
      <c r="D1223" s="3">
        <v>3</v>
      </c>
    </row>
    <row r="1224" spans="1:5" x14ac:dyDescent="0.25">
      <c r="A1224">
        <v>1223</v>
      </c>
      <c r="B1224" s="2">
        <v>1</v>
      </c>
      <c r="C1224" s="5">
        <v>2</v>
      </c>
      <c r="D1224" s="3">
        <v>3</v>
      </c>
    </row>
    <row r="1225" spans="1:5" x14ac:dyDescent="0.25">
      <c r="A1225">
        <v>1224</v>
      </c>
      <c r="B1225" s="2">
        <v>1</v>
      </c>
      <c r="C1225" s="5">
        <v>2</v>
      </c>
      <c r="D1225" s="3">
        <v>3</v>
      </c>
    </row>
    <row r="1226" spans="1:5" x14ac:dyDescent="0.25">
      <c r="A1226">
        <v>1225</v>
      </c>
      <c r="B1226" s="2">
        <v>1</v>
      </c>
      <c r="C1226" s="5">
        <v>2</v>
      </c>
      <c r="D1226" s="3">
        <v>3</v>
      </c>
      <c r="E1226" s="4">
        <v>4</v>
      </c>
    </row>
    <row r="1227" spans="1:5" x14ac:dyDescent="0.25">
      <c r="A1227">
        <v>1226</v>
      </c>
      <c r="B1227" s="2">
        <v>1</v>
      </c>
      <c r="C1227" s="5">
        <v>2</v>
      </c>
      <c r="D1227" s="3">
        <v>3</v>
      </c>
      <c r="E1227" s="4">
        <v>4</v>
      </c>
    </row>
    <row r="1228" spans="1:5" x14ac:dyDescent="0.25">
      <c r="A1228">
        <v>1227</v>
      </c>
      <c r="B1228" s="2">
        <v>1</v>
      </c>
      <c r="C1228" s="5">
        <v>2</v>
      </c>
      <c r="E1228" s="4">
        <v>4</v>
      </c>
    </row>
    <row r="1229" spans="1:5" x14ac:dyDescent="0.25">
      <c r="A1229">
        <v>1228</v>
      </c>
      <c r="B1229" s="2">
        <v>1</v>
      </c>
      <c r="E1229" s="4">
        <v>4</v>
      </c>
    </row>
    <row r="1230" spans="1:5" x14ac:dyDescent="0.25">
      <c r="A1230">
        <v>1229</v>
      </c>
      <c r="B1230" s="2">
        <v>1</v>
      </c>
      <c r="E1230" s="4">
        <v>4</v>
      </c>
    </row>
    <row r="1231" spans="1:5" x14ac:dyDescent="0.25">
      <c r="A1231">
        <v>1230</v>
      </c>
      <c r="B1231" s="2">
        <v>1</v>
      </c>
      <c r="E1231" s="4">
        <v>4</v>
      </c>
    </row>
    <row r="1232" spans="1:5" x14ac:dyDescent="0.25">
      <c r="A1232">
        <v>1231</v>
      </c>
      <c r="B1232" s="2">
        <v>1</v>
      </c>
      <c r="E1232" s="4">
        <v>4</v>
      </c>
    </row>
    <row r="1233" spans="1:5" x14ac:dyDescent="0.25">
      <c r="A1233">
        <v>1232</v>
      </c>
      <c r="B1233" s="2">
        <v>1</v>
      </c>
      <c r="E1233" s="4">
        <v>4</v>
      </c>
    </row>
    <row r="1234" spans="1:5" x14ac:dyDescent="0.25">
      <c r="A1234">
        <v>1233</v>
      </c>
      <c r="B1234" s="2">
        <v>1</v>
      </c>
      <c r="E1234" s="4">
        <v>4</v>
      </c>
    </row>
    <row r="1235" spans="1:5" x14ac:dyDescent="0.25">
      <c r="A1235">
        <v>1234</v>
      </c>
      <c r="B1235" s="2">
        <v>1</v>
      </c>
      <c r="E1235" s="4">
        <v>4</v>
      </c>
    </row>
    <row r="1236" spans="1:5" x14ac:dyDescent="0.25">
      <c r="A1236">
        <v>1235</v>
      </c>
      <c r="B1236" s="2">
        <v>1</v>
      </c>
      <c r="E1236" s="4">
        <v>4</v>
      </c>
    </row>
    <row r="1237" spans="1:5" x14ac:dyDescent="0.25">
      <c r="A1237">
        <v>1236</v>
      </c>
      <c r="B1237" s="2">
        <v>1</v>
      </c>
      <c r="E1237" s="4">
        <v>4</v>
      </c>
    </row>
    <row r="1238" spans="1:5" x14ac:dyDescent="0.25">
      <c r="A1238">
        <v>1237</v>
      </c>
      <c r="B1238" s="2">
        <v>1</v>
      </c>
      <c r="E1238" s="4">
        <v>4</v>
      </c>
    </row>
    <row r="1239" spans="1:5" x14ac:dyDescent="0.25">
      <c r="A1239">
        <v>1238</v>
      </c>
      <c r="B1239" s="2">
        <v>1</v>
      </c>
      <c r="E1239" s="4">
        <v>4</v>
      </c>
    </row>
    <row r="1240" spans="1:5" x14ac:dyDescent="0.25">
      <c r="A1240">
        <v>1239</v>
      </c>
      <c r="B1240" s="2">
        <v>1</v>
      </c>
      <c r="E1240" s="4">
        <v>4</v>
      </c>
    </row>
    <row r="1241" spans="1:5" x14ac:dyDescent="0.25">
      <c r="A1241">
        <v>1240</v>
      </c>
      <c r="B1241" s="2">
        <v>1</v>
      </c>
      <c r="C1241" s="5">
        <v>2</v>
      </c>
      <c r="E1241" s="4">
        <v>4</v>
      </c>
    </row>
    <row r="1242" spans="1:5" x14ac:dyDescent="0.25">
      <c r="A1242">
        <v>1241</v>
      </c>
      <c r="B1242" s="2">
        <v>1</v>
      </c>
      <c r="C1242" s="5">
        <v>2</v>
      </c>
      <c r="E1242" s="4">
        <v>4</v>
      </c>
    </row>
    <row r="1243" spans="1:5" x14ac:dyDescent="0.25">
      <c r="A1243">
        <v>1242</v>
      </c>
      <c r="B1243" s="2">
        <v>1</v>
      </c>
      <c r="C1243" s="5">
        <v>2</v>
      </c>
      <c r="E1243" s="4">
        <v>4</v>
      </c>
    </row>
    <row r="1244" spans="1:5" x14ac:dyDescent="0.25">
      <c r="A1244">
        <v>1243</v>
      </c>
      <c r="C1244" s="5">
        <v>2</v>
      </c>
      <c r="D1244" s="3">
        <v>3</v>
      </c>
      <c r="E1244" s="4">
        <v>4</v>
      </c>
    </row>
    <row r="1245" spans="1:5" x14ac:dyDescent="0.25">
      <c r="A1245">
        <v>1244</v>
      </c>
      <c r="C1245" s="5">
        <v>2</v>
      </c>
      <c r="D1245" s="3">
        <v>3</v>
      </c>
      <c r="E1245" s="4">
        <v>4</v>
      </c>
    </row>
    <row r="1246" spans="1:5" x14ac:dyDescent="0.25">
      <c r="A1246">
        <v>1245</v>
      </c>
      <c r="C1246" s="5">
        <v>2</v>
      </c>
      <c r="D1246" s="3">
        <v>3</v>
      </c>
      <c r="E1246" s="4">
        <v>4</v>
      </c>
    </row>
    <row r="1247" spans="1:5" x14ac:dyDescent="0.25">
      <c r="A1247">
        <v>1246</v>
      </c>
      <c r="C1247" s="5">
        <v>2</v>
      </c>
      <c r="D1247" s="3">
        <v>3</v>
      </c>
    </row>
    <row r="1248" spans="1:5" x14ac:dyDescent="0.25">
      <c r="A1248">
        <v>1247</v>
      </c>
      <c r="C1248" s="5">
        <v>2</v>
      </c>
      <c r="D1248" s="3">
        <v>3</v>
      </c>
    </row>
    <row r="1249" spans="1:5" x14ac:dyDescent="0.25">
      <c r="A1249">
        <v>1248</v>
      </c>
      <c r="C1249" s="5">
        <v>2</v>
      </c>
      <c r="D1249" s="3">
        <v>3</v>
      </c>
    </row>
    <row r="1250" spans="1:5" x14ac:dyDescent="0.25">
      <c r="A1250">
        <v>1249</v>
      </c>
      <c r="C1250" s="5">
        <v>2</v>
      </c>
      <c r="D1250" s="3">
        <v>3</v>
      </c>
    </row>
    <row r="1251" spans="1:5" x14ac:dyDescent="0.25">
      <c r="A1251">
        <v>1250</v>
      </c>
      <c r="C1251" s="5">
        <v>2</v>
      </c>
      <c r="D1251" s="3">
        <v>3</v>
      </c>
    </row>
    <row r="1252" spans="1:5" x14ac:dyDescent="0.25">
      <c r="A1252">
        <v>1251</v>
      </c>
      <c r="C1252" s="5">
        <v>2</v>
      </c>
      <c r="D1252" s="3">
        <v>3</v>
      </c>
    </row>
    <row r="1253" spans="1:5" x14ac:dyDescent="0.25">
      <c r="A1253">
        <v>1252</v>
      </c>
      <c r="C1253" s="5">
        <v>2</v>
      </c>
      <c r="D1253" s="3">
        <v>3</v>
      </c>
    </row>
    <row r="1254" spans="1:5" x14ac:dyDescent="0.25">
      <c r="A1254">
        <v>1253</v>
      </c>
      <c r="C1254" s="5">
        <v>2</v>
      </c>
      <c r="D1254" s="3">
        <v>3</v>
      </c>
    </row>
    <row r="1255" spans="1:5" x14ac:dyDescent="0.25">
      <c r="A1255">
        <v>1254</v>
      </c>
      <c r="C1255" s="5">
        <v>2</v>
      </c>
      <c r="D1255" s="3">
        <v>3</v>
      </c>
    </row>
    <row r="1256" spans="1:5" x14ac:dyDescent="0.25">
      <c r="A1256">
        <v>1255</v>
      </c>
      <c r="C1256" s="5">
        <v>2</v>
      </c>
      <c r="D1256" s="3">
        <v>3</v>
      </c>
    </row>
    <row r="1257" spans="1:5" x14ac:dyDescent="0.25">
      <c r="A1257">
        <v>1256</v>
      </c>
      <c r="B1257" s="2">
        <v>1</v>
      </c>
      <c r="C1257" s="5">
        <v>2</v>
      </c>
      <c r="D1257" s="3">
        <v>3</v>
      </c>
    </row>
    <row r="1258" spans="1:5" x14ac:dyDescent="0.25">
      <c r="A1258">
        <v>1257</v>
      </c>
      <c r="B1258" s="2">
        <v>1</v>
      </c>
      <c r="C1258" s="5">
        <v>2</v>
      </c>
      <c r="D1258" s="3">
        <v>3</v>
      </c>
    </row>
    <row r="1259" spans="1:5" x14ac:dyDescent="0.25">
      <c r="A1259">
        <v>1258</v>
      </c>
      <c r="B1259" s="2">
        <v>1</v>
      </c>
      <c r="C1259" s="5">
        <v>2</v>
      </c>
      <c r="D1259" s="3">
        <v>3</v>
      </c>
    </row>
    <row r="1260" spans="1:5" x14ac:dyDescent="0.25">
      <c r="A1260">
        <v>1259</v>
      </c>
      <c r="B1260" s="2">
        <v>1</v>
      </c>
      <c r="C1260" s="5">
        <v>2</v>
      </c>
      <c r="D1260" s="3">
        <v>3</v>
      </c>
      <c r="E1260" s="4">
        <v>4</v>
      </c>
    </row>
    <row r="1261" spans="1:5" x14ac:dyDescent="0.25">
      <c r="A1261">
        <v>1260</v>
      </c>
      <c r="B1261" s="2">
        <v>1</v>
      </c>
      <c r="C1261" s="5">
        <v>2</v>
      </c>
      <c r="D1261" s="3">
        <v>3</v>
      </c>
      <c r="E1261" s="4">
        <v>4</v>
      </c>
    </row>
    <row r="1262" spans="1:5" x14ac:dyDescent="0.25">
      <c r="A1262">
        <v>1261</v>
      </c>
      <c r="B1262" s="2">
        <v>1</v>
      </c>
      <c r="D1262" s="3">
        <v>3</v>
      </c>
      <c r="E1262" s="4">
        <v>4</v>
      </c>
    </row>
    <row r="1263" spans="1:5" x14ac:dyDescent="0.25">
      <c r="A1263">
        <v>1262</v>
      </c>
      <c r="B1263" s="2">
        <v>1</v>
      </c>
      <c r="D1263" s="3">
        <v>3</v>
      </c>
      <c r="E1263" s="4">
        <v>4</v>
      </c>
    </row>
    <row r="1264" spans="1:5" x14ac:dyDescent="0.25">
      <c r="A1264">
        <v>1263</v>
      </c>
      <c r="B1264" s="2">
        <v>1</v>
      </c>
      <c r="E1264" s="4">
        <v>4</v>
      </c>
    </row>
    <row r="1265" spans="1:5" x14ac:dyDescent="0.25">
      <c r="A1265">
        <v>1264</v>
      </c>
      <c r="B1265" s="2">
        <v>1</v>
      </c>
      <c r="E1265" s="4">
        <v>4</v>
      </c>
    </row>
    <row r="1266" spans="1:5" x14ac:dyDescent="0.25">
      <c r="A1266">
        <v>1265</v>
      </c>
      <c r="B1266" s="2">
        <v>1</v>
      </c>
      <c r="E1266" s="4">
        <v>4</v>
      </c>
    </row>
    <row r="1267" spans="1:5" x14ac:dyDescent="0.25">
      <c r="A1267">
        <v>1266</v>
      </c>
      <c r="B1267" s="2">
        <v>1</v>
      </c>
      <c r="E1267" s="4">
        <v>4</v>
      </c>
    </row>
    <row r="1268" spans="1:5" x14ac:dyDescent="0.25">
      <c r="A1268">
        <v>1267</v>
      </c>
      <c r="B1268" s="2">
        <v>1</v>
      </c>
      <c r="E1268" s="4">
        <v>4</v>
      </c>
    </row>
    <row r="1269" spans="1:5" x14ac:dyDescent="0.25">
      <c r="A1269">
        <v>1268</v>
      </c>
      <c r="B1269" s="2">
        <v>1</v>
      </c>
      <c r="E1269" s="4">
        <v>4</v>
      </c>
    </row>
    <row r="1270" spans="1:5" x14ac:dyDescent="0.25">
      <c r="A1270">
        <v>1269</v>
      </c>
      <c r="B1270" s="2">
        <v>1</v>
      </c>
      <c r="E1270" s="4">
        <v>4</v>
      </c>
    </row>
    <row r="1271" spans="1:5" x14ac:dyDescent="0.25">
      <c r="A1271">
        <v>1270</v>
      </c>
      <c r="B1271" s="2">
        <v>1</v>
      </c>
      <c r="E1271" s="4">
        <v>4</v>
      </c>
    </row>
    <row r="1272" spans="1:5" x14ac:dyDescent="0.25">
      <c r="A1272">
        <v>1271</v>
      </c>
      <c r="B1272" s="2">
        <v>1</v>
      </c>
      <c r="E1272" s="4">
        <v>4</v>
      </c>
    </row>
    <row r="1273" spans="1:5" x14ac:dyDescent="0.25">
      <c r="A1273">
        <v>1272</v>
      </c>
      <c r="B1273" s="2">
        <v>1</v>
      </c>
      <c r="E1273" s="4">
        <v>4</v>
      </c>
    </row>
    <row r="1274" spans="1:5" x14ac:dyDescent="0.25">
      <c r="A1274">
        <v>1273</v>
      </c>
      <c r="B1274" s="2">
        <v>1</v>
      </c>
      <c r="C1274" s="5">
        <v>2</v>
      </c>
      <c r="E1274" s="4">
        <v>4</v>
      </c>
    </row>
    <row r="1275" spans="1:5" x14ac:dyDescent="0.25">
      <c r="A1275">
        <v>1274</v>
      </c>
      <c r="B1275" s="2">
        <v>1</v>
      </c>
      <c r="C1275" s="5">
        <v>2</v>
      </c>
      <c r="E1275" s="4">
        <v>4</v>
      </c>
    </row>
    <row r="1276" spans="1:5" x14ac:dyDescent="0.25">
      <c r="A1276">
        <v>1275</v>
      </c>
      <c r="B1276" s="2">
        <v>1</v>
      </c>
      <c r="C1276" s="5">
        <v>2</v>
      </c>
      <c r="E1276" s="4">
        <v>4</v>
      </c>
    </row>
    <row r="1277" spans="1:5" x14ac:dyDescent="0.25">
      <c r="A1277">
        <v>1276</v>
      </c>
      <c r="C1277" s="5">
        <v>2</v>
      </c>
      <c r="D1277" s="3">
        <v>3</v>
      </c>
      <c r="E1277" s="4">
        <v>4</v>
      </c>
    </row>
    <row r="1278" spans="1:5" x14ac:dyDescent="0.25">
      <c r="A1278">
        <v>1277</v>
      </c>
      <c r="C1278" s="5">
        <v>2</v>
      </c>
      <c r="D1278" s="3">
        <v>3</v>
      </c>
      <c r="E1278" s="4">
        <v>4</v>
      </c>
    </row>
    <row r="1279" spans="1:5" x14ac:dyDescent="0.25">
      <c r="A1279">
        <v>1278</v>
      </c>
      <c r="C1279" s="5">
        <v>2</v>
      </c>
      <c r="D1279" s="3">
        <v>3</v>
      </c>
      <c r="E1279" s="4">
        <v>4</v>
      </c>
    </row>
    <row r="1280" spans="1:5" x14ac:dyDescent="0.25">
      <c r="A1280">
        <v>1279</v>
      </c>
      <c r="C1280" s="5">
        <v>2</v>
      </c>
      <c r="D1280" s="3">
        <v>3</v>
      </c>
      <c r="E1280" s="4">
        <v>4</v>
      </c>
    </row>
    <row r="1281" spans="1:5" x14ac:dyDescent="0.25">
      <c r="A1281">
        <v>1280</v>
      </c>
      <c r="C1281" s="5">
        <v>2</v>
      </c>
      <c r="D1281" s="3">
        <v>3</v>
      </c>
      <c r="E1281" s="4">
        <v>4</v>
      </c>
    </row>
    <row r="1282" spans="1:5" x14ac:dyDescent="0.25">
      <c r="A1282">
        <v>1281</v>
      </c>
      <c r="C1282" s="5">
        <v>2</v>
      </c>
      <c r="D1282" s="3">
        <v>3</v>
      </c>
    </row>
    <row r="1283" spans="1:5" x14ac:dyDescent="0.25">
      <c r="A1283">
        <v>1282</v>
      </c>
      <c r="C1283" s="5">
        <v>2</v>
      </c>
      <c r="D1283" s="3">
        <v>3</v>
      </c>
    </row>
    <row r="1284" spans="1:5" x14ac:dyDescent="0.25">
      <c r="A1284">
        <v>1283</v>
      </c>
      <c r="C1284" s="5">
        <v>2</v>
      </c>
      <c r="D1284" s="3">
        <v>3</v>
      </c>
    </row>
    <row r="1285" spans="1:5" x14ac:dyDescent="0.25">
      <c r="A1285">
        <v>1284</v>
      </c>
      <c r="C1285" s="5">
        <v>2</v>
      </c>
      <c r="D1285" s="3">
        <v>3</v>
      </c>
    </row>
    <row r="1286" spans="1:5" x14ac:dyDescent="0.25">
      <c r="A1286">
        <v>1285</v>
      </c>
      <c r="C1286" s="5">
        <v>2</v>
      </c>
      <c r="D1286" s="3">
        <v>3</v>
      </c>
    </row>
    <row r="1287" spans="1:5" x14ac:dyDescent="0.25">
      <c r="A1287">
        <v>1286</v>
      </c>
      <c r="C1287" s="5">
        <v>2</v>
      </c>
      <c r="D1287" s="3">
        <v>3</v>
      </c>
    </row>
    <row r="1288" spans="1:5" x14ac:dyDescent="0.25">
      <c r="A1288">
        <v>1287</v>
      </c>
      <c r="C1288" s="5">
        <v>2</v>
      </c>
      <c r="D1288" s="3">
        <v>3</v>
      </c>
    </row>
    <row r="1289" spans="1:5" x14ac:dyDescent="0.25">
      <c r="A1289">
        <v>1288</v>
      </c>
      <c r="C1289" s="5">
        <v>2</v>
      </c>
      <c r="D1289" s="3">
        <v>3</v>
      </c>
    </row>
    <row r="1290" spans="1:5" x14ac:dyDescent="0.25">
      <c r="A1290">
        <v>1289</v>
      </c>
      <c r="B1290" s="2">
        <v>1</v>
      </c>
      <c r="C1290" s="5">
        <v>2</v>
      </c>
      <c r="D1290" s="3">
        <v>3</v>
      </c>
    </row>
    <row r="1291" spans="1:5" x14ac:dyDescent="0.25">
      <c r="A1291">
        <v>1290</v>
      </c>
      <c r="B1291" s="2">
        <v>1</v>
      </c>
      <c r="C1291" s="5">
        <v>2</v>
      </c>
      <c r="D1291" s="3">
        <v>3</v>
      </c>
    </row>
    <row r="1292" spans="1:5" x14ac:dyDescent="0.25">
      <c r="A1292">
        <v>1291</v>
      </c>
      <c r="B1292" s="2">
        <v>1</v>
      </c>
      <c r="C1292" s="5">
        <v>2</v>
      </c>
      <c r="D1292" s="3">
        <v>3</v>
      </c>
    </row>
    <row r="1293" spans="1:5" x14ac:dyDescent="0.25">
      <c r="A1293">
        <v>1292</v>
      </c>
      <c r="B1293" s="2">
        <v>1</v>
      </c>
      <c r="C1293" s="5">
        <v>2</v>
      </c>
      <c r="D1293" s="3">
        <v>3</v>
      </c>
    </row>
    <row r="1294" spans="1:5" x14ac:dyDescent="0.25">
      <c r="A1294">
        <v>1293</v>
      </c>
      <c r="B1294" s="2">
        <v>1</v>
      </c>
      <c r="D1294" s="3">
        <v>3</v>
      </c>
    </row>
    <row r="1295" spans="1:5" x14ac:dyDescent="0.25">
      <c r="A1295">
        <v>1294</v>
      </c>
      <c r="B1295" s="2">
        <v>1</v>
      </c>
      <c r="D1295" s="3">
        <v>3</v>
      </c>
      <c r="E1295" s="4">
        <v>4</v>
      </c>
    </row>
    <row r="1296" spans="1:5" x14ac:dyDescent="0.25">
      <c r="A1296">
        <v>1295</v>
      </c>
      <c r="B1296" s="2">
        <v>1</v>
      </c>
      <c r="D1296" s="3">
        <v>3</v>
      </c>
      <c r="E1296" s="4">
        <v>4</v>
      </c>
    </row>
    <row r="1297" spans="1:5" x14ac:dyDescent="0.25">
      <c r="A1297">
        <v>1296</v>
      </c>
      <c r="B1297" s="2">
        <v>1</v>
      </c>
      <c r="D1297" s="3">
        <v>3</v>
      </c>
      <c r="E1297" s="4">
        <v>4</v>
      </c>
    </row>
    <row r="1298" spans="1:5" x14ac:dyDescent="0.25">
      <c r="A1298">
        <v>1297</v>
      </c>
      <c r="B1298" s="2">
        <v>1</v>
      </c>
      <c r="E1298" s="4">
        <v>4</v>
      </c>
    </row>
    <row r="1299" spans="1:5" x14ac:dyDescent="0.25">
      <c r="A1299">
        <v>1298</v>
      </c>
      <c r="B1299" s="2">
        <v>1</v>
      </c>
      <c r="E1299" s="4">
        <v>4</v>
      </c>
    </row>
    <row r="1300" spans="1:5" x14ac:dyDescent="0.25">
      <c r="A1300">
        <v>1299</v>
      </c>
      <c r="B1300" s="2">
        <v>1</v>
      </c>
      <c r="E1300" s="4">
        <v>4</v>
      </c>
    </row>
    <row r="1301" spans="1:5" x14ac:dyDescent="0.25">
      <c r="A1301">
        <v>1300</v>
      </c>
      <c r="B1301" s="2">
        <v>1</v>
      </c>
      <c r="E1301" s="4">
        <v>4</v>
      </c>
    </row>
    <row r="1302" spans="1:5" x14ac:dyDescent="0.25">
      <c r="A1302">
        <v>1301</v>
      </c>
      <c r="B1302" s="2">
        <v>1</v>
      </c>
      <c r="E1302" s="4">
        <v>4</v>
      </c>
    </row>
    <row r="1303" spans="1:5" x14ac:dyDescent="0.25">
      <c r="A1303">
        <v>1302</v>
      </c>
      <c r="B1303" s="2">
        <v>1</v>
      </c>
      <c r="E1303" s="4">
        <v>4</v>
      </c>
    </row>
    <row r="1304" spans="1:5" x14ac:dyDescent="0.25">
      <c r="A1304">
        <v>1303</v>
      </c>
      <c r="B1304" s="2">
        <v>1</v>
      </c>
      <c r="E1304" s="4">
        <v>4</v>
      </c>
    </row>
    <row r="1305" spans="1:5" x14ac:dyDescent="0.25">
      <c r="A1305">
        <v>1304</v>
      </c>
      <c r="B1305" s="2">
        <v>1</v>
      </c>
      <c r="E1305" s="4">
        <v>4</v>
      </c>
    </row>
    <row r="1306" spans="1:5" x14ac:dyDescent="0.25">
      <c r="A1306">
        <v>1305</v>
      </c>
      <c r="B1306" s="2">
        <v>1</v>
      </c>
      <c r="E1306" s="4">
        <v>4</v>
      </c>
    </row>
    <row r="1307" spans="1:5" x14ac:dyDescent="0.25">
      <c r="A1307">
        <v>1306</v>
      </c>
      <c r="B1307" s="2">
        <v>1</v>
      </c>
      <c r="C1307" s="5">
        <v>2</v>
      </c>
      <c r="E1307" s="4">
        <v>4</v>
      </c>
    </row>
    <row r="1308" spans="1:5" x14ac:dyDescent="0.25">
      <c r="A1308">
        <v>1307</v>
      </c>
      <c r="B1308" s="2">
        <v>1</v>
      </c>
      <c r="C1308" s="5">
        <v>2</v>
      </c>
      <c r="E1308" s="4">
        <v>4</v>
      </c>
    </row>
    <row r="1309" spans="1:5" x14ac:dyDescent="0.25">
      <c r="A1309">
        <v>1308</v>
      </c>
      <c r="B1309" s="2">
        <v>1</v>
      </c>
      <c r="C1309" s="5">
        <v>2</v>
      </c>
      <c r="E1309" s="4">
        <v>4</v>
      </c>
    </row>
    <row r="1310" spans="1:5" x14ac:dyDescent="0.25">
      <c r="A1310">
        <v>1309</v>
      </c>
      <c r="B1310" s="2">
        <v>1</v>
      </c>
      <c r="C1310" s="5">
        <v>2</v>
      </c>
      <c r="E1310" s="4">
        <v>4</v>
      </c>
    </row>
    <row r="1311" spans="1:5" x14ac:dyDescent="0.25">
      <c r="A1311">
        <v>1310</v>
      </c>
      <c r="B1311" s="2">
        <v>1</v>
      </c>
      <c r="C1311" s="5">
        <v>2</v>
      </c>
      <c r="E1311" s="4">
        <v>4</v>
      </c>
    </row>
    <row r="1312" spans="1:5" x14ac:dyDescent="0.25">
      <c r="A1312">
        <v>1311</v>
      </c>
      <c r="C1312" s="5">
        <v>2</v>
      </c>
      <c r="D1312" s="3">
        <v>3</v>
      </c>
      <c r="E1312" s="4">
        <v>4</v>
      </c>
    </row>
    <row r="1313" spans="1:5" x14ac:dyDescent="0.25">
      <c r="A1313">
        <v>1312</v>
      </c>
      <c r="C1313" s="5">
        <v>2</v>
      </c>
      <c r="D1313" s="3">
        <v>3</v>
      </c>
      <c r="E1313" s="4">
        <v>4</v>
      </c>
    </row>
    <row r="1314" spans="1:5" x14ac:dyDescent="0.25">
      <c r="A1314">
        <v>1313</v>
      </c>
      <c r="C1314" s="5">
        <v>2</v>
      </c>
      <c r="D1314" s="3">
        <v>3</v>
      </c>
      <c r="E1314" s="4">
        <v>4</v>
      </c>
    </row>
    <row r="1315" spans="1:5" x14ac:dyDescent="0.25">
      <c r="A1315">
        <v>1314</v>
      </c>
      <c r="C1315" s="5">
        <v>2</v>
      </c>
      <c r="D1315" s="3">
        <v>3</v>
      </c>
      <c r="E1315" s="4">
        <v>4</v>
      </c>
    </row>
    <row r="1316" spans="1:5" x14ac:dyDescent="0.25">
      <c r="A1316">
        <v>1315</v>
      </c>
      <c r="C1316" s="5">
        <v>2</v>
      </c>
      <c r="D1316" s="3">
        <v>3</v>
      </c>
      <c r="E1316" s="4">
        <v>4</v>
      </c>
    </row>
    <row r="1317" spans="1:5" x14ac:dyDescent="0.25">
      <c r="A1317">
        <v>1316</v>
      </c>
      <c r="C1317" s="5">
        <v>2</v>
      </c>
      <c r="D1317" s="3">
        <v>3</v>
      </c>
    </row>
    <row r="1318" spans="1:5" x14ac:dyDescent="0.25">
      <c r="A1318">
        <v>1317</v>
      </c>
      <c r="C1318" s="5">
        <v>2</v>
      </c>
      <c r="D1318" s="3">
        <v>3</v>
      </c>
    </row>
    <row r="1319" spans="1:5" x14ac:dyDescent="0.25">
      <c r="A1319">
        <v>1318</v>
      </c>
      <c r="C1319" s="5">
        <v>2</v>
      </c>
      <c r="D1319" s="3">
        <v>3</v>
      </c>
    </row>
    <row r="1320" spans="1:5" x14ac:dyDescent="0.25">
      <c r="A1320">
        <v>1319</v>
      </c>
      <c r="C1320" s="5">
        <v>2</v>
      </c>
      <c r="D1320" s="3">
        <v>3</v>
      </c>
    </row>
    <row r="1321" spans="1:5" x14ac:dyDescent="0.25">
      <c r="A1321">
        <v>1320</v>
      </c>
      <c r="C1321" s="5">
        <v>2</v>
      </c>
      <c r="D1321" s="3">
        <v>3</v>
      </c>
    </row>
    <row r="1322" spans="1:5" x14ac:dyDescent="0.25">
      <c r="A1322">
        <v>1321</v>
      </c>
      <c r="C1322" s="5">
        <v>2</v>
      </c>
      <c r="D1322" s="3">
        <v>3</v>
      </c>
    </row>
    <row r="1323" spans="1:5" x14ac:dyDescent="0.25">
      <c r="A1323">
        <v>1322</v>
      </c>
      <c r="C1323" s="5">
        <v>2</v>
      </c>
      <c r="D1323" s="3">
        <v>3</v>
      </c>
    </row>
    <row r="1324" spans="1:5" x14ac:dyDescent="0.25">
      <c r="A1324">
        <v>1323</v>
      </c>
      <c r="B1324" s="2">
        <v>1</v>
      </c>
      <c r="C1324" s="5">
        <v>2</v>
      </c>
      <c r="D1324" s="3">
        <v>3</v>
      </c>
    </row>
    <row r="1325" spans="1:5" x14ac:dyDescent="0.25">
      <c r="A1325">
        <v>1324</v>
      </c>
      <c r="B1325" s="2">
        <v>1</v>
      </c>
      <c r="C1325" s="5">
        <v>2</v>
      </c>
      <c r="D1325" s="3">
        <v>3</v>
      </c>
    </row>
    <row r="1326" spans="1:5" x14ac:dyDescent="0.25">
      <c r="A1326">
        <v>1325</v>
      </c>
      <c r="B1326" s="2">
        <v>1</v>
      </c>
      <c r="C1326" s="5">
        <v>2</v>
      </c>
      <c r="D1326" s="3">
        <v>3</v>
      </c>
    </row>
    <row r="1327" spans="1:5" x14ac:dyDescent="0.25">
      <c r="A1327">
        <v>1326</v>
      </c>
      <c r="B1327" s="2">
        <v>1</v>
      </c>
      <c r="C1327" s="5">
        <v>2</v>
      </c>
      <c r="D1327" s="3">
        <v>3</v>
      </c>
    </row>
    <row r="1328" spans="1:5" x14ac:dyDescent="0.25">
      <c r="A1328">
        <v>1327</v>
      </c>
      <c r="B1328" s="2">
        <v>1</v>
      </c>
      <c r="C1328" s="5">
        <v>2</v>
      </c>
      <c r="D1328" s="3">
        <v>3</v>
      </c>
    </row>
    <row r="1329" spans="1:5" x14ac:dyDescent="0.25">
      <c r="A1329">
        <v>1328</v>
      </c>
      <c r="B1329" s="2">
        <v>1</v>
      </c>
      <c r="D1329" s="3">
        <v>3</v>
      </c>
    </row>
    <row r="1330" spans="1:5" x14ac:dyDescent="0.25">
      <c r="A1330">
        <v>1329</v>
      </c>
      <c r="B1330" s="2">
        <v>1</v>
      </c>
      <c r="D1330" s="3">
        <v>3</v>
      </c>
      <c r="E1330" s="4">
        <v>4</v>
      </c>
    </row>
    <row r="1331" spans="1:5" x14ac:dyDescent="0.25">
      <c r="A1331">
        <v>1330</v>
      </c>
      <c r="B1331" s="2">
        <v>1</v>
      </c>
      <c r="D1331" s="3">
        <v>3</v>
      </c>
      <c r="E1331" s="4">
        <v>4</v>
      </c>
    </row>
    <row r="1332" spans="1:5" x14ac:dyDescent="0.25">
      <c r="A1332">
        <v>1331</v>
      </c>
      <c r="B1332" s="2">
        <v>1</v>
      </c>
      <c r="D1332" s="3">
        <v>3</v>
      </c>
      <c r="E1332" s="4">
        <v>4</v>
      </c>
    </row>
    <row r="1333" spans="1:5" x14ac:dyDescent="0.25">
      <c r="A1333">
        <v>1332</v>
      </c>
      <c r="B1333" s="2">
        <v>1</v>
      </c>
      <c r="D1333" s="3">
        <v>3</v>
      </c>
      <c r="E1333" s="4">
        <v>4</v>
      </c>
    </row>
    <row r="1334" spans="1:5" x14ac:dyDescent="0.25">
      <c r="A1334">
        <v>1333</v>
      </c>
      <c r="B1334" s="2">
        <v>1</v>
      </c>
      <c r="D1334" s="3">
        <v>3</v>
      </c>
      <c r="E1334" s="4">
        <v>4</v>
      </c>
    </row>
    <row r="1335" spans="1:5" x14ac:dyDescent="0.25">
      <c r="A1335">
        <v>1334</v>
      </c>
      <c r="B1335" s="2">
        <v>1</v>
      </c>
      <c r="E1335" s="4">
        <v>4</v>
      </c>
    </row>
    <row r="1336" spans="1:5" x14ac:dyDescent="0.25">
      <c r="A1336">
        <v>1335</v>
      </c>
      <c r="B1336" s="2">
        <v>1</v>
      </c>
      <c r="E1336" s="4">
        <v>4</v>
      </c>
    </row>
    <row r="1337" spans="1:5" x14ac:dyDescent="0.25">
      <c r="A1337">
        <v>1336</v>
      </c>
      <c r="B1337" s="2">
        <v>1</v>
      </c>
      <c r="E1337" s="4">
        <v>4</v>
      </c>
    </row>
    <row r="1338" spans="1:5" x14ac:dyDescent="0.25">
      <c r="A1338">
        <v>1337</v>
      </c>
      <c r="B1338" s="2">
        <v>1</v>
      </c>
      <c r="E1338" s="4">
        <v>4</v>
      </c>
    </row>
    <row r="1339" spans="1:5" x14ac:dyDescent="0.25">
      <c r="A1339">
        <v>1338</v>
      </c>
      <c r="B1339" s="2">
        <v>1</v>
      </c>
      <c r="E1339" s="4">
        <v>4</v>
      </c>
    </row>
    <row r="1340" spans="1:5" x14ac:dyDescent="0.25">
      <c r="A1340">
        <v>1339</v>
      </c>
      <c r="B1340" s="2">
        <v>1</v>
      </c>
      <c r="E1340" s="4">
        <v>4</v>
      </c>
    </row>
    <row r="1341" spans="1:5" x14ac:dyDescent="0.25">
      <c r="A1341">
        <v>1340</v>
      </c>
      <c r="B1341" s="2">
        <v>1</v>
      </c>
      <c r="E1341" s="4">
        <v>4</v>
      </c>
    </row>
    <row r="1342" spans="1:5" x14ac:dyDescent="0.25">
      <c r="A1342">
        <v>1341</v>
      </c>
      <c r="B1342" s="2">
        <v>1</v>
      </c>
      <c r="E1342" s="4">
        <v>4</v>
      </c>
    </row>
    <row r="1343" spans="1:5" x14ac:dyDescent="0.25">
      <c r="A1343">
        <v>1342</v>
      </c>
      <c r="B1343" s="2">
        <v>1</v>
      </c>
      <c r="E1343" s="4">
        <v>4</v>
      </c>
    </row>
    <row r="1344" spans="1:5" x14ac:dyDescent="0.25">
      <c r="A1344">
        <v>1343</v>
      </c>
      <c r="B1344" s="2">
        <v>1</v>
      </c>
      <c r="C1344" s="5">
        <v>2</v>
      </c>
      <c r="E1344" s="4">
        <v>4</v>
      </c>
    </row>
    <row r="1345" spans="1:5" x14ac:dyDescent="0.25">
      <c r="A1345">
        <v>1344</v>
      </c>
      <c r="B1345" s="2">
        <v>1</v>
      </c>
      <c r="C1345" s="5">
        <v>2</v>
      </c>
      <c r="E1345" s="4">
        <v>4</v>
      </c>
    </row>
    <row r="1346" spans="1:5" x14ac:dyDescent="0.25">
      <c r="A1346">
        <v>1345</v>
      </c>
      <c r="B1346" s="2">
        <v>1</v>
      </c>
      <c r="C1346" s="5">
        <v>2</v>
      </c>
      <c r="E1346" s="4">
        <v>4</v>
      </c>
    </row>
    <row r="1347" spans="1:5" x14ac:dyDescent="0.25">
      <c r="A1347">
        <v>1346</v>
      </c>
      <c r="C1347" s="5">
        <v>2</v>
      </c>
      <c r="E1347" s="4">
        <v>4</v>
      </c>
    </row>
    <row r="1348" spans="1:5" x14ac:dyDescent="0.25">
      <c r="A1348">
        <v>1347</v>
      </c>
      <c r="C1348" s="5">
        <v>2</v>
      </c>
      <c r="E1348" s="4">
        <v>4</v>
      </c>
    </row>
    <row r="1349" spans="1:5" x14ac:dyDescent="0.25">
      <c r="A1349">
        <v>1348</v>
      </c>
      <c r="C1349" s="5">
        <v>2</v>
      </c>
      <c r="D1349" s="3">
        <v>3</v>
      </c>
      <c r="E1349" s="4">
        <v>4</v>
      </c>
    </row>
    <row r="1350" spans="1:5" x14ac:dyDescent="0.25">
      <c r="A1350">
        <v>1349</v>
      </c>
      <c r="C1350" s="5">
        <v>2</v>
      </c>
      <c r="D1350" s="3">
        <v>3</v>
      </c>
      <c r="E1350" s="4">
        <v>4</v>
      </c>
    </row>
    <row r="1351" spans="1:5" x14ac:dyDescent="0.25">
      <c r="A1351">
        <v>1350</v>
      </c>
      <c r="C1351" s="5">
        <v>2</v>
      </c>
      <c r="D1351" s="3">
        <v>3</v>
      </c>
      <c r="E1351" s="4">
        <v>4</v>
      </c>
    </row>
    <row r="1352" spans="1:5" x14ac:dyDescent="0.25">
      <c r="A1352">
        <v>1351</v>
      </c>
      <c r="C1352" s="5">
        <v>2</v>
      </c>
      <c r="D1352" s="3">
        <v>3</v>
      </c>
      <c r="E1352" s="4">
        <v>4</v>
      </c>
    </row>
    <row r="1353" spans="1:5" x14ac:dyDescent="0.25">
      <c r="A1353">
        <v>1352</v>
      </c>
      <c r="C1353" s="5">
        <v>2</v>
      </c>
      <c r="D1353" s="3">
        <v>3</v>
      </c>
      <c r="E1353" s="4">
        <v>4</v>
      </c>
    </row>
    <row r="1354" spans="1:5" x14ac:dyDescent="0.25">
      <c r="A1354">
        <v>1353</v>
      </c>
      <c r="C1354" s="5">
        <v>2</v>
      </c>
      <c r="D1354" s="3">
        <v>3</v>
      </c>
      <c r="E1354" s="4">
        <v>4</v>
      </c>
    </row>
    <row r="1355" spans="1:5" x14ac:dyDescent="0.25">
      <c r="A1355">
        <v>1354</v>
      </c>
      <c r="C1355" s="5">
        <v>2</v>
      </c>
      <c r="D1355" s="3">
        <v>3</v>
      </c>
    </row>
    <row r="1356" spans="1:5" x14ac:dyDescent="0.25">
      <c r="A1356">
        <v>1355</v>
      </c>
      <c r="C1356" s="5">
        <v>2</v>
      </c>
      <c r="D1356" s="3">
        <v>3</v>
      </c>
    </row>
    <row r="1357" spans="1:5" x14ac:dyDescent="0.25">
      <c r="A1357">
        <v>1356</v>
      </c>
      <c r="C1357" s="5">
        <v>2</v>
      </c>
      <c r="D1357" s="3">
        <v>3</v>
      </c>
    </row>
    <row r="1358" spans="1:5" x14ac:dyDescent="0.25">
      <c r="A1358">
        <v>1357</v>
      </c>
      <c r="C1358" s="5">
        <v>2</v>
      </c>
      <c r="D1358" s="3">
        <v>3</v>
      </c>
    </row>
    <row r="1359" spans="1:5" x14ac:dyDescent="0.25">
      <c r="A1359">
        <v>1358</v>
      </c>
      <c r="C1359" s="5">
        <v>2</v>
      </c>
      <c r="D1359" s="3">
        <v>3</v>
      </c>
    </row>
    <row r="1360" spans="1:5" x14ac:dyDescent="0.25">
      <c r="A1360">
        <v>1359</v>
      </c>
      <c r="C1360" s="5">
        <v>2</v>
      </c>
      <c r="D1360" s="3">
        <v>3</v>
      </c>
    </row>
    <row r="1361" spans="1:5" x14ac:dyDescent="0.25">
      <c r="A1361">
        <v>1360</v>
      </c>
      <c r="C1361" s="5">
        <v>2</v>
      </c>
      <c r="D1361" s="3">
        <v>3</v>
      </c>
    </row>
    <row r="1362" spans="1:5" x14ac:dyDescent="0.25">
      <c r="A1362">
        <v>1361</v>
      </c>
      <c r="B1362" s="2">
        <v>1</v>
      </c>
      <c r="C1362" s="5">
        <v>2</v>
      </c>
      <c r="D1362" s="3">
        <v>3</v>
      </c>
    </row>
    <row r="1363" spans="1:5" x14ac:dyDescent="0.25">
      <c r="A1363">
        <v>1362</v>
      </c>
      <c r="B1363" s="2">
        <v>1</v>
      </c>
      <c r="C1363" s="5">
        <v>2</v>
      </c>
      <c r="D1363" s="3">
        <v>3</v>
      </c>
    </row>
    <row r="1364" spans="1:5" x14ac:dyDescent="0.25">
      <c r="A1364">
        <v>1363</v>
      </c>
      <c r="B1364" s="2">
        <v>1</v>
      </c>
      <c r="C1364" s="5">
        <v>2</v>
      </c>
      <c r="D1364" s="3">
        <v>3</v>
      </c>
    </row>
    <row r="1365" spans="1:5" x14ac:dyDescent="0.25">
      <c r="A1365">
        <v>1364</v>
      </c>
      <c r="B1365" s="2">
        <v>1</v>
      </c>
      <c r="C1365" s="5">
        <v>2</v>
      </c>
      <c r="D1365" s="3">
        <v>3</v>
      </c>
    </row>
    <row r="1366" spans="1:5" x14ac:dyDescent="0.25">
      <c r="A1366">
        <v>1365</v>
      </c>
      <c r="B1366" s="2">
        <v>1</v>
      </c>
      <c r="D1366" s="3">
        <v>3</v>
      </c>
    </row>
    <row r="1367" spans="1:5" x14ac:dyDescent="0.25">
      <c r="A1367">
        <v>1366</v>
      </c>
      <c r="B1367" s="2">
        <v>1</v>
      </c>
      <c r="D1367" s="3">
        <v>3</v>
      </c>
      <c r="E1367" s="4">
        <v>4</v>
      </c>
    </row>
    <row r="1368" spans="1:5" x14ac:dyDescent="0.25">
      <c r="A1368">
        <v>1367</v>
      </c>
      <c r="B1368" s="2">
        <v>1</v>
      </c>
      <c r="D1368" s="3">
        <v>3</v>
      </c>
      <c r="E1368" s="4">
        <v>4</v>
      </c>
    </row>
    <row r="1369" spans="1:5" x14ac:dyDescent="0.25">
      <c r="A1369">
        <v>1368</v>
      </c>
      <c r="B1369" s="2">
        <v>1</v>
      </c>
      <c r="D1369" s="3">
        <v>3</v>
      </c>
      <c r="E1369" s="4">
        <v>4</v>
      </c>
    </row>
    <row r="1370" spans="1:5" x14ac:dyDescent="0.25">
      <c r="A1370">
        <v>1369</v>
      </c>
      <c r="B1370" s="2">
        <v>1</v>
      </c>
      <c r="E1370" s="4">
        <v>4</v>
      </c>
    </row>
    <row r="1371" spans="1:5" x14ac:dyDescent="0.25">
      <c r="A1371">
        <v>1370</v>
      </c>
      <c r="B1371" s="2">
        <v>1</v>
      </c>
      <c r="E1371" s="4">
        <v>4</v>
      </c>
    </row>
    <row r="1372" spans="1:5" x14ac:dyDescent="0.25">
      <c r="A1372">
        <v>1371</v>
      </c>
      <c r="B1372" s="2">
        <v>1</v>
      </c>
      <c r="E1372" s="4">
        <v>4</v>
      </c>
    </row>
    <row r="1373" spans="1:5" x14ac:dyDescent="0.25">
      <c r="A1373">
        <v>1372</v>
      </c>
      <c r="B1373" s="2">
        <v>1</v>
      </c>
      <c r="E1373" s="4">
        <v>4</v>
      </c>
    </row>
    <row r="1374" spans="1:5" x14ac:dyDescent="0.25">
      <c r="A1374">
        <v>1373</v>
      </c>
      <c r="B1374" s="2">
        <v>1</v>
      </c>
      <c r="E1374" s="4">
        <v>4</v>
      </c>
    </row>
    <row r="1375" spans="1:5" x14ac:dyDescent="0.25">
      <c r="A1375">
        <v>1374</v>
      </c>
      <c r="B1375" s="2">
        <v>1</v>
      </c>
      <c r="E1375" s="4">
        <v>4</v>
      </c>
    </row>
    <row r="1376" spans="1:5" x14ac:dyDescent="0.25">
      <c r="A1376">
        <v>1375</v>
      </c>
      <c r="B1376" s="2">
        <v>1</v>
      </c>
      <c r="E1376" s="4">
        <v>4</v>
      </c>
    </row>
    <row r="1377" spans="1:5" x14ac:dyDescent="0.25">
      <c r="A1377">
        <v>1376</v>
      </c>
      <c r="B1377" s="2">
        <v>1</v>
      </c>
      <c r="E1377" s="4">
        <v>4</v>
      </c>
    </row>
    <row r="1378" spans="1:5" x14ac:dyDescent="0.25">
      <c r="A1378">
        <v>1377</v>
      </c>
      <c r="B1378" s="2">
        <v>1</v>
      </c>
      <c r="E1378" s="4">
        <v>4</v>
      </c>
    </row>
    <row r="1379" spans="1:5" x14ac:dyDescent="0.25">
      <c r="A1379">
        <v>1378</v>
      </c>
      <c r="B1379" s="2">
        <v>1</v>
      </c>
      <c r="E1379" s="4">
        <v>4</v>
      </c>
    </row>
    <row r="1380" spans="1:5" x14ac:dyDescent="0.25">
      <c r="A1380">
        <v>1379</v>
      </c>
      <c r="B1380" s="2">
        <v>1</v>
      </c>
      <c r="C1380" s="5">
        <v>2</v>
      </c>
      <c r="E1380" s="4">
        <v>4</v>
      </c>
    </row>
    <row r="1381" spans="1:5" x14ac:dyDescent="0.25">
      <c r="A1381">
        <v>1380</v>
      </c>
      <c r="B1381" s="2">
        <v>1</v>
      </c>
      <c r="C1381" s="5">
        <v>2</v>
      </c>
      <c r="E1381" s="4">
        <v>4</v>
      </c>
    </row>
    <row r="1382" spans="1:5" x14ac:dyDescent="0.25">
      <c r="A1382">
        <v>1381</v>
      </c>
      <c r="B1382" s="2">
        <v>1</v>
      </c>
      <c r="C1382" s="5">
        <v>2</v>
      </c>
      <c r="E1382" s="4">
        <v>4</v>
      </c>
    </row>
    <row r="1383" spans="1:5" x14ac:dyDescent="0.25">
      <c r="A1383">
        <v>1382</v>
      </c>
      <c r="B1383" s="2">
        <v>1</v>
      </c>
      <c r="C1383" s="5">
        <v>2</v>
      </c>
      <c r="E1383" s="4">
        <v>4</v>
      </c>
    </row>
    <row r="1384" spans="1:5" x14ac:dyDescent="0.25">
      <c r="A1384">
        <v>1383</v>
      </c>
      <c r="C1384" s="5">
        <v>2</v>
      </c>
      <c r="E1384" s="4">
        <v>4</v>
      </c>
    </row>
    <row r="1385" spans="1:5" x14ac:dyDescent="0.25">
      <c r="A1385">
        <v>1384</v>
      </c>
      <c r="C1385" s="5">
        <v>2</v>
      </c>
      <c r="D1385" s="3">
        <v>3</v>
      </c>
      <c r="E1385" s="4">
        <v>4</v>
      </c>
    </row>
    <row r="1386" spans="1:5" x14ac:dyDescent="0.25">
      <c r="A1386">
        <v>1385</v>
      </c>
      <c r="C1386" s="5">
        <v>2</v>
      </c>
      <c r="D1386" s="3">
        <v>3</v>
      </c>
      <c r="E1386" s="4">
        <v>4</v>
      </c>
    </row>
    <row r="1387" spans="1:5" x14ac:dyDescent="0.25">
      <c r="A1387">
        <v>1386</v>
      </c>
      <c r="C1387" s="5">
        <v>2</v>
      </c>
      <c r="D1387" s="3">
        <v>3</v>
      </c>
      <c r="E1387" s="4">
        <v>4</v>
      </c>
    </row>
    <row r="1388" spans="1:5" x14ac:dyDescent="0.25">
      <c r="A1388">
        <v>1387</v>
      </c>
      <c r="C1388" s="5">
        <v>2</v>
      </c>
      <c r="D1388" s="3">
        <v>3</v>
      </c>
      <c r="E1388" s="4">
        <v>4</v>
      </c>
    </row>
    <row r="1389" spans="1:5" x14ac:dyDescent="0.25">
      <c r="A1389">
        <v>1388</v>
      </c>
      <c r="C1389" s="5">
        <v>2</v>
      </c>
      <c r="D1389" s="3">
        <v>3</v>
      </c>
    </row>
    <row r="1390" spans="1:5" x14ac:dyDescent="0.25">
      <c r="A1390">
        <v>1389</v>
      </c>
      <c r="C1390" s="5">
        <v>2</v>
      </c>
      <c r="D1390" s="3">
        <v>3</v>
      </c>
    </row>
    <row r="1391" spans="1:5" x14ac:dyDescent="0.25">
      <c r="A1391">
        <v>1390</v>
      </c>
      <c r="C1391" s="5">
        <v>2</v>
      </c>
      <c r="D1391" s="3">
        <v>3</v>
      </c>
    </row>
    <row r="1392" spans="1:5" x14ac:dyDescent="0.25">
      <c r="A1392">
        <v>1391</v>
      </c>
      <c r="C1392" s="5">
        <v>2</v>
      </c>
      <c r="D1392" s="3">
        <v>3</v>
      </c>
    </row>
    <row r="1393" spans="1:5" x14ac:dyDescent="0.25">
      <c r="A1393">
        <v>1392</v>
      </c>
      <c r="C1393" s="5">
        <v>2</v>
      </c>
      <c r="D1393" s="3">
        <v>3</v>
      </c>
    </row>
    <row r="1394" spans="1:5" x14ac:dyDescent="0.25">
      <c r="A1394">
        <v>1393</v>
      </c>
      <c r="C1394" s="5">
        <v>2</v>
      </c>
      <c r="D1394" s="3">
        <v>3</v>
      </c>
    </row>
    <row r="1395" spans="1:5" x14ac:dyDescent="0.25">
      <c r="A1395">
        <v>1394</v>
      </c>
      <c r="C1395" s="5">
        <v>2</v>
      </c>
      <c r="D1395" s="3">
        <v>3</v>
      </c>
    </row>
    <row r="1396" spans="1:5" x14ac:dyDescent="0.25">
      <c r="A1396">
        <v>1395</v>
      </c>
      <c r="C1396" s="5">
        <v>2</v>
      </c>
      <c r="D1396" s="3">
        <v>3</v>
      </c>
    </row>
    <row r="1397" spans="1:5" x14ac:dyDescent="0.25">
      <c r="A1397">
        <v>1396</v>
      </c>
      <c r="C1397" s="5">
        <v>2</v>
      </c>
      <c r="D1397" s="3">
        <v>3</v>
      </c>
    </row>
    <row r="1398" spans="1:5" x14ac:dyDescent="0.25">
      <c r="A1398">
        <v>1397</v>
      </c>
      <c r="B1398" s="2">
        <v>1</v>
      </c>
      <c r="C1398" s="5">
        <v>2</v>
      </c>
      <c r="D1398" s="3">
        <v>3</v>
      </c>
    </row>
    <row r="1399" spans="1:5" x14ac:dyDescent="0.25">
      <c r="A1399">
        <v>1398</v>
      </c>
      <c r="B1399" s="2">
        <v>1</v>
      </c>
      <c r="C1399" s="5">
        <v>2</v>
      </c>
      <c r="D1399" s="3">
        <v>3</v>
      </c>
    </row>
    <row r="1400" spans="1:5" x14ac:dyDescent="0.25">
      <c r="A1400">
        <v>1399</v>
      </c>
      <c r="B1400" s="2">
        <v>1</v>
      </c>
      <c r="C1400" s="5">
        <v>2</v>
      </c>
      <c r="D1400" s="3">
        <v>3</v>
      </c>
    </row>
    <row r="1401" spans="1:5" x14ac:dyDescent="0.25">
      <c r="A1401">
        <v>1400</v>
      </c>
      <c r="B1401" s="2">
        <v>1</v>
      </c>
      <c r="C1401" s="5">
        <v>2</v>
      </c>
      <c r="D1401" s="3">
        <v>3</v>
      </c>
    </row>
    <row r="1402" spans="1:5" x14ac:dyDescent="0.25">
      <c r="A1402">
        <v>1401</v>
      </c>
      <c r="B1402" s="2">
        <v>1</v>
      </c>
      <c r="D1402" s="3">
        <v>3</v>
      </c>
      <c r="E1402" s="4">
        <v>4</v>
      </c>
    </row>
    <row r="1403" spans="1:5" x14ac:dyDescent="0.25">
      <c r="A1403">
        <v>1402</v>
      </c>
      <c r="B1403" s="2">
        <v>1</v>
      </c>
      <c r="D1403" s="3">
        <v>3</v>
      </c>
      <c r="E1403" s="4">
        <v>4</v>
      </c>
    </row>
    <row r="1404" spans="1:5" x14ac:dyDescent="0.25">
      <c r="A1404">
        <v>1403</v>
      </c>
      <c r="B1404" s="2">
        <v>1</v>
      </c>
      <c r="D1404" s="3">
        <v>3</v>
      </c>
      <c r="E1404" s="4">
        <v>4</v>
      </c>
    </row>
    <row r="1405" spans="1:5" x14ac:dyDescent="0.25">
      <c r="A1405">
        <v>1404</v>
      </c>
      <c r="B1405" s="2">
        <v>1</v>
      </c>
      <c r="E1405" s="4">
        <v>4</v>
      </c>
    </row>
    <row r="1406" spans="1:5" x14ac:dyDescent="0.25">
      <c r="A1406">
        <v>1405</v>
      </c>
      <c r="B1406" s="2">
        <v>1</v>
      </c>
      <c r="E1406" s="4">
        <v>4</v>
      </c>
    </row>
    <row r="1407" spans="1:5" x14ac:dyDescent="0.25">
      <c r="A1407">
        <v>1406</v>
      </c>
      <c r="B1407" s="2">
        <v>1</v>
      </c>
      <c r="E1407" s="4">
        <v>4</v>
      </c>
    </row>
    <row r="1408" spans="1:5" x14ac:dyDescent="0.25">
      <c r="A1408">
        <v>1407</v>
      </c>
      <c r="B1408" s="2">
        <v>1</v>
      </c>
      <c r="E1408" s="4">
        <v>4</v>
      </c>
    </row>
    <row r="1409" spans="1:5" x14ac:dyDescent="0.25">
      <c r="A1409">
        <v>1408</v>
      </c>
      <c r="B1409" s="2">
        <v>1</v>
      </c>
      <c r="E1409" s="4">
        <v>4</v>
      </c>
    </row>
    <row r="1410" spans="1:5" x14ac:dyDescent="0.25">
      <c r="A1410">
        <v>1409</v>
      </c>
      <c r="B1410" s="2">
        <v>1</v>
      </c>
      <c r="E1410" s="4">
        <v>4</v>
      </c>
    </row>
    <row r="1411" spans="1:5" x14ac:dyDescent="0.25">
      <c r="A1411">
        <v>1410</v>
      </c>
      <c r="B1411" s="2">
        <v>1</v>
      </c>
      <c r="E1411" s="4">
        <v>4</v>
      </c>
    </row>
    <row r="1412" spans="1:5" x14ac:dyDescent="0.25">
      <c r="A1412">
        <v>1411</v>
      </c>
      <c r="B1412" s="2">
        <v>1</v>
      </c>
      <c r="E1412" s="4">
        <v>4</v>
      </c>
    </row>
    <row r="1413" spans="1:5" x14ac:dyDescent="0.25">
      <c r="A1413">
        <v>1412</v>
      </c>
      <c r="B1413" s="2">
        <v>1</v>
      </c>
      <c r="E1413" s="4">
        <v>4</v>
      </c>
    </row>
    <row r="1414" spans="1:5" x14ac:dyDescent="0.25">
      <c r="A1414">
        <v>1413</v>
      </c>
      <c r="B1414" s="2">
        <v>1</v>
      </c>
      <c r="E1414" s="4">
        <v>4</v>
      </c>
    </row>
    <row r="1415" spans="1:5" x14ac:dyDescent="0.25">
      <c r="A1415">
        <v>1414</v>
      </c>
      <c r="B1415" s="2">
        <v>1</v>
      </c>
      <c r="E1415" s="4">
        <v>4</v>
      </c>
    </row>
    <row r="1416" spans="1:5" x14ac:dyDescent="0.25">
      <c r="A1416">
        <v>1415</v>
      </c>
      <c r="B1416" s="2">
        <v>1</v>
      </c>
      <c r="C1416" s="5">
        <v>2</v>
      </c>
      <c r="E1416" s="4">
        <v>4</v>
      </c>
    </row>
    <row r="1417" spans="1:5" x14ac:dyDescent="0.25">
      <c r="A1417">
        <v>1416</v>
      </c>
      <c r="B1417" s="2">
        <v>1</v>
      </c>
      <c r="C1417" s="5">
        <v>2</v>
      </c>
      <c r="E1417" s="4">
        <v>4</v>
      </c>
    </row>
    <row r="1418" spans="1:5" x14ac:dyDescent="0.25">
      <c r="A1418">
        <v>1417</v>
      </c>
      <c r="B1418" s="2">
        <v>1</v>
      </c>
      <c r="C1418" s="5">
        <v>2</v>
      </c>
      <c r="E1418" s="4">
        <v>4</v>
      </c>
    </row>
    <row r="1419" spans="1:5" x14ac:dyDescent="0.25">
      <c r="A1419">
        <v>1418</v>
      </c>
      <c r="B1419" s="2">
        <v>1</v>
      </c>
      <c r="C1419" s="5">
        <v>2</v>
      </c>
      <c r="E1419" s="4">
        <v>4</v>
      </c>
    </row>
    <row r="1420" spans="1:5" x14ac:dyDescent="0.25">
      <c r="A1420">
        <v>1419</v>
      </c>
      <c r="C1420" s="5">
        <v>2</v>
      </c>
      <c r="D1420" s="3">
        <v>3</v>
      </c>
      <c r="E1420" s="4">
        <v>4</v>
      </c>
    </row>
    <row r="1421" spans="1:5" x14ac:dyDescent="0.25">
      <c r="A1421">
        <v>1420</v>
      </c>
      <c r="C1421" s="5">
        <v>2</v>
      </c>
      <c r="D1421" s="3">
        <v>3</v>
      </c>
      <c r="E1421" s="4">
        <v>4</v>
      </c>
    </row>
    <row r="1422" spans="1:5" x14ac:dyDescent="0.25">
      <c r="A1422">
        <v>1421</v>
      </c>
      <c r="C1422" s="5">
        <v>2</v>
      </c>
      <c r="D1422" s="3">
        <v>3</v>
      </c>
      <c r="E1422" s="4">
        <v>4</v>
      </c>
    </row>
    <row r="1423" spans="1:5" x14ac:dyDescent="0.25">
      <c r="A1423">
        <v>1422</v>
      </c>
      <c r="C1423" s="5">
        <v>2</v>
      </c>
      <c r="D1423" s="3">
        <v>3</v>
      </c>
      <c r="E1423" s="4">
        <v>4</v>
      </c>
    </row>
    <row r="1424" spans="1:5" x14ac:dyDescent="0.25">
      <c r="A1424">
        <v>1423</v>
      </c>
      <c r="C1424" s="5">
        <v>2</v>
      </c>
      <c r="D1424" s="3">
        <v>3</v>
      </c>
    </row>
    <row r="1425" spans="1:5" x14ac:dyDescent="0.25">
      <c r="A1425">
        <v>1424</v>
      </c>
      <c r="C1425" s="5">
        <v>2</v>
      </c>
      <c r="D1425" s="3">
        <v>3</v>
      </c>
    </row>
    <row r="1426" spans="1:5" x14ac:dyDescent="0.25">
      <c r="A1426">
        <v>1425</v>
      </c>
      <c r="C1426" s="5">
        <v>2</v>
      </c>
      <c r="D1426" s="3">
        <v>3</v>
      </c>
    </row>
    <row r="1427" spans="1:5" x14ac:dyDescent="0.25">
      <c r="A1427">
        <v>1426</v>
      </c>
      <c r="C1427" s="5">
        <v>2</v>
      </c>
      <c r="D1427" s="3">
        <v>3</v>
      </c>
    </row>
    <row r="1428" spans="1:5" x14ac:dyDescent="0.25">
      <c r="A1428">
        <v>1427</v>
      </c>
      <c r="C1428" s="5">
        <v>2</v>
      </c>
      <c r="D1428" s="3">
        <v>3</v>
      </c>
    </row>
    <row r="1429" spans="1:5" x14ac:dyDescent="0.25">
      <c r="A1429">
        <v>1428</v>
      </c>
      <c r="C1429" s="5">
        <v>2</v>
      </c>
      <c r="D1429" s="3">
        <v>3</v>
      </c>
    </row>
    <row r="1430" spans="1:5" x14ac:dyDescent="0.25">
      <c r="A1430">
        <v>1429</v>
      </c>
      <c r="C1430" s="5">
        <v>2</v>
      </c>
      <c r="D1430" s="3">
        <v>3</v>
      </c>
    </row>
    <row r="1431" spans="1:5" x14ac:dyDescent="0.25">
      <c r="A1431">
        <v>1430</v>
      </c>
      <c r="C1431" s="5">
        <v>2</v>
      </c>
      <c r="D1431" s="3">
        <v>3</v>
      </c>
    </row>
    <row r="1432" spans="1:5" x14ac:dyDescent="0.25">
      <c r="A1432">
        <v>1431</v>
      </c>
      <c r="C1432" s="5">
        <v>2</v>
      </c>
      <c r="D1432" s="3">
        <v>3</v>
      </c>
    </row>
    <row r="1433" spans="1:5" x14ac:dyDescent="0.25">
      <c r="A1433">
        <v>1432</v>
      </c>
      <c r="C1433" s="5">
        <v>2</v>
      </c>
      <c r="D1433" s="3">
        <v>3</v>
      </c>
    </row>
    <row r="1434" spans="1:5" x14ac:dyDescent="0.25">
      <c r="A1434">
        <v>1433</v>
      </c>
      <c r="B1434" s="2">
        <v>1</v>
      </c>
      <c r="C1434" s="5">
        <v>2</v>
      </c>
      <c r="D1434" s="3">
        <v>3</v>
      </c>
    </row>
    <row r="1435" spans="1:5" x14ac:dyDescent="0.25">
      <c r="A1435">
        <v>1434</v>
      </c>
      <c r="B1435" s="2">
        <v>1</v>
      </c>
      <c r="C1435" s="5">
        <v>2</v>
      </c>
      <c r="D1435" s="3">
        <v>3</v>
      </c>
    </row>
    <row r="1436" spans="1:5" x14ac:dyDescent="0.25">
      <c r="A1436">
        <v>1435</v>
      </c>
      <c r="B1436" s="2">
        <v>1</v>
      </c>
      <c r="C1436" s="5">
        <v>2</v>
      </c>
      <c r="D1436" s="3">
        <v>3</v>
      </c>
    </row>
    <row r="1437" spans="1:5" x14ac:dyDescent="0.25">
      <c r="A1437">
        <v>1436</v>
      </c>
      <c r="B1437" s="2">
        <v>1</v>
      </c>
      <c r="C1437" s="5">
        <v>2</v>
      </c>
      <c r="D1437" s="3">
        <v>3</v>
      </c>
    </row>
    <row r="1438" spans="1:5" x14ac:dyDescent="0.25">
      <c r="A1438">
        <v>1437</v>
      </c>
      <c r="B1438" s="2">
        <v>1</v>
      </c>
      <c r="D1438" s="3">
        <v>3</v>
      </c>
      <c r="E1438" s="4">
        <v>4</v>
      </c>
    </row>
    <row r="1439" spans="1:5" x14ac:dyDescent="0.25">
      <c r="A1439">
        <v>1438</v>
      </c>
      <c r="B1439" s="2">
        <v>1</v>
      </c>
      <c r="D1439" s="3">
        <v>3</v>
      </c>
      <c r="E1439" s="4">
        <v>4</v>
      </c>
    </row>
    <row r="1440" spans="1:5" x14ac:dyDescent="0.25">
      <c r="A1440">
        <v>1439</v>
      </c>
      <c r="B1440" s="2">
        <v>1</v>
      </c>
      <c r="D1440" s="3">
        <v>3</v>
      </c>
      <c r="E1440" s="4">
        <v>4</v>
      </c>
    </row>
    <row r="1441" spans="1:5" x14ac:dyDescent="0.25">
      <c r="A1441">
        <v>1440</v>
      </c>
      <c r="B1441" s="2">
        <v>1</v>
      </c>
      <c r="D1441" s="3">
        <v>3</v>
      </c>
      <c r="E1441" s="4">
        <v>4</v>
      </c>
    </row>
    <row r="1442" spans="1:5" x14ac:dyDescent="0.25">
      <c r="A1442">
        <v>1441</v>
      </c>
      <c r="B1442" s="2">
        <v>1</v>
      </c>
      <c r="E1442" s="4">
        <v>4</v>
      </c>
    </row>
    <row r="1443" spans="1:5" x14ac:dyDescent="0.25">
      <c r="A1443">
        <v>1442</v>
      </c>
      <c r="B1443" s="2">
        <v>1</v>
      </c>
      <c r="E1443" s="4">
        <v>4</v>
      </c>
    </row>
    <row r="1444" spans="1:5" x14ac:dyDescent="0.25">
      <c r="A1444">
        <v>1443</v>
      </c>
      <c r="B1444" s="2">
        <v>1</v>
      </c>
      <c r="E1444" s="4">
        <v>4</v>
      </c>
    </row>
    <row r="1445" spans="1:5" x14ac:dyDescent="0.25">
      <c r="A1445">
        <v>1444</v>
      </c>
      <c r="B1445" s="2">
        <v>1</v>
      </c>
      <c r="E1445" s="4">
        <v>4</v>
      </c>
    </row>
    <row r="1446" spans="1:5" x14ac:dyDescent="0.25">
      <c r="A1446">
        <v>1445</v>
      </c>
      <c r="B1446" s="2">
        <v>1</v>
      </c>
      <c r="E1446" s="4">
        <v>4</v>
      </c>
    </row>
    <row r="1447" spans="1:5" x14ac:dyDescent="0.25">
      <c r="A1447">
        <v>1446</v>
      </c>
      <c r="B1447" s="2">
        <v>1</v>
      </c>
      <c r="E1447" s="4">
        <v>4</v>
      </c>
    </row>
    <row r="1448" spans="1:5" x14ac:dyDescent="0.25">
      <c r="A1448">
        <v>1447</v>
      </c>
      <c r="B1448" s="2">
        <v>1</v>
      </c>
      <c r="E1448" s="4">
        <v>4</v>
      </c>
    </row>
    <row r="1449" spans="1:5" x14ac:dyDescent="0.25">
      <c r="A1449">
        <v>1448</v>
      </c>
      <c r="B1449" s="2">
        <v>1</v>
      </c>
      <c r="E1449" s="4">
        <v>4</v>
      </c>
    </row>
    <row r="1450" spans="1:5" x14ac:dyDescent="0.25">
      <c r="A1450">
        <v>1449</v>
      </c>
      <c r="B1450" s="2">
        <v>1</v>
      </c>
      <c r="E1450" s="4">
        <v>4</v>
      </c>
    </row>
    <row r="1451" spans="1:5" x14ac:dyDescent="0.25">
      <c r="A1451">
        <v>1450</v>
      </c>
      <c r="B1451" s="2">
        <v>1</v>
      </c>
      <c r="E1451" s="4">
        <v>4</v>
      </c>
    </row>
    <row r="1452" spans="1:5" x14ac:dyDescent="0.25">
      <c r="A1452">
        <v>1451</v>
      </c>
      <c r="B1452" s="2">
        <v>1</v>
      </c>
      <c r="E1452" s="4">
        <v>4</v>
      </c>
    </row>
    <row r="1453" spans="1:5" x14ac:dyDescent="0.25">
      <c r="A1453">
        <v>1452</v>
      </c>
      <c r="B1453" s="2">
        <v>1</v>
      </c>
      <c r="C1453" s="5">
        <v>2</v>
      </c>
      <c r="E1453" s="4">
        <v>4</v>
      </c>
    </row>
    <row r="1454" spans="1:5" x14ac:dyDescent="0.25">
      <c r="A1454">
        <v>1453</v>
      </c>
      <c r="B1454" s="2">
        <v>1</v>
      </c>
      <c r="C1454" s="5">
        <v>2</v>
      </c>
      <c r="E1454" s="4">
        <v>4</v>
      </c>
    </row>
    <row r="1455" spans="1:5" x14ac:dyDescent="0.25">
      <c r="A1455">
        <v>1454</v>
      </c>
      <c r="B1455" s="2">
        <v>1</v>
      </c>
      <c r="C1455" s="5">
        <v>2</v>
      </c>
      <c r="E1455" s="4">
        <v>4</v>
      </c>
    </row>
    <row r="1456" spans="1:5" x14ac:dyDescent="0.25">
      <c r="A1456">
        <v>1455</v>
      </c>
      <c r="C1456" s="5">
        <v>2</v>
      </c>
      <c r="D1456" s="3">
        <v>3</v>
      </c>
      <c r="E1456" s="4">
        <v>4</v>
      </c>
    </row>
    <row r="1457" spans="1:5" x14ac:dyDescent="0.25">
      <c r="A1457">
        <v>1456</v>
      </c>
      <c r="C1457" s="5">
        <v>2</v>
      </c>
      <c r="D1457" s="3">
        <v>3</v>
      </c>
      <c r="E1457" s="4">
        <v>4</v>
      </c>
    </row>
    <row r="1458" spans="1:5" x14ac:dyDescent="0.25">
      <c r="A1458">
        <v>1457</v>
      </c>
      <c r="C1458" s="5">
        <v>2</v>
      </c>
      <c r="D1458" s="3">
        <v>3</v>
      </c>
      <c r="E1458" s="4">
        <v>4</v>
      </c>
    </row>
    <row r="1459" spans="1:5" x14ac:dyDescent="0.25">
      <c r="A1459">
        <v>1458</v>
      </c>
      <c r="C1459" s="5">
        <v>2</v>
      </c>
      <c r="D1459" s="3">
        <v>3</v>
      </c>
      <c r="E1459" s="4">
        <v>4</v>
      </c>
    </row>
    <row r="1460" spans="1:5" x14ac:dyDescent="0.25">
      <c r="A1460">
        <v>1459</v>
      </c>
      <c r="C1460" s="5">
        <v>2</v>
      </c>
      <c r="D1460" s="3">
        <v>3</v>
      </c>
    </row>
    <row r="1461" spans="1:5" x14ac:dyDescent="0.25">
      <c r="A1461">
        <v>1460</v>
      </c>
      <c r="C1461" s="5">
        <v>2</v>
      </c>
      <c r="D1461" s="3">
        <v>3</v>
      </c>
    </row>
    <row r="1462" spans="1:5" x14ac:dyDescent="0.25">
      <c r="A1462">
        <v>1461</v>
      </c>
      <c r="C1462" s="5">
        <v>2</v>
      </c>
      <c r="D1462" s="3">
        <v>3</v>
      </c>
    </row>
    <row r="1463" spans="1:5" x14ac:dyDescent="0.25">
      <c r="A1463">
        <v>1462</v>
      </c>
      <c r="C1463" s="5">
        <v>2</v>
      </c>
      <c r="D1463" s="3">
        <v>3</v>
      </c>
    </row>
    <row r="1464" spans="1:5" x14ac:dyDescent="0.25">
      <c r="A1464">
        <v>1463</v>
      </c>
      <c r="C1464" s="5">
        <v>2</v>
      </c>
      <c r="D1464" s="3">
        <v>3</v>
      </c>
    </row>
    <row r="1465" spans="1:5" x14ac:dyDescent="0.25">
      <c r="A1465">
        <v>1464</v>
      </c>
      <c r="C1465" s="5">
        <v>2</v>
      </c>
      <c r="D1465" s="3">
        <v>3</v>
      </c>
    </row>
    <row r="1466" spans="1:5" x14ac:dyDescent="0.25">
      <c r="A1466">
        <v>1465</v>
      </c>
      <c r="C1466" s="5">
        <v>2</v>
      </c>
      <c r="D1466" s="3">
        <v>3</v>
      </c>
    </row>
    <row r="1467" spans="1:5" x14ac:dyDescent="0.25">
      <c r="A1467">
        <v>1466</v>
      </c>
      <c r="C1467" s="5">
        <v>2</v>
      </c>
      <c r="D1467" s="3">
        <v>3</v>
      </c>
    </row>
    <row r="1468" spans="1:5" x14ac:dyDescent="0.25">
      <c r="A1468">
        <v>1467</v>
      </c>
      <c r="C1468" s="5">
        <v>2</v>
      </c>
      <c r="D1468" s="3">
        <v>3</v>
      </c>
    </row>
    <row r="1469" spans="1:5" x14ac:dyDescent="0.25">
      <c r="A1469">
        <v>1468</v>
      </c>
      <c r="C1469" s="5">
        <v>2</v>
      </c>
      <c r="D1469" s="3">
        <v>3</v>
      </c>
    </row>
    <row r="1470" spans="1:5" x14ac:dyDescent="0.25">
      <c r="A1470">
        <v>1469</v>
      </c>
      <c r="B1470" s="2">
        <v>1</v>
      </c>
      <c r="C1470" s="5">
        <v>2</v>
      </c>
      <c r="D1470" s="3">
        <v>3</v>
      </c>
    </row>
    <row r="1471" spans="1:5" x14ac:dyDescent="0.25">
      <c r="A1471">
        <v>1470</v>
      </c>
      <c r="B1471" s="2">
        <v>1</v>
      </c>
      <c r="C1471" s="5">
        <v>2</v>
      </c>
      <c r="D1471" s="3">
        <v>3</v>
      </c>
    </row>
    <row r="1472" spans="1:5" x14ac:dyDescent="0.25">
      <c r="A1472">
        <v>1471</v>
      </c>
      <c r="B1472" s="2">
        <v>1</v>
      </c>
      <c r="C1472" s="5">
        <v>2</v>
      </c>
      <c r="D1472" s="3">
        <v>3</v>
      </c>
    </row>
    <row r="1473" spans="1:5" x14ac:dyDescent="0.25">
      <c r="A1473">
        <v>1472</v>
      </c>
      <c r="B1473" s="2">
        <v>1</v>
      </c>
      <c r="C1473" s="5">
        <v>2</v>
      </c>
      <c r="D1473" s="3">
        <v>3</v>
      </c>
    </row>
    <row r="1474" spans="1:5" x14ac:dyDescent="0.25">
      <c r="A1474">
        <v>1473</v>
      </c>
      <c r="B1474" s="2">
        <v>1</v>
      </c>
      <c r="D1474" s="3">
        <v>3</v>
      </c>
      <c r="E1474" s="4">
        <v>4</v>
      </c>
    </row>
    <row r="1475" spans="1:5" x14ac:dyDescent="0.25">
      <c r="A1475">
        <v>1474</v>
      </c>
      <c r="B1475" s="2">
        <v>1</v>
      </c>
      <c r="D1475" s="3">
        <v>3</v>
      </c>
      <c r="E1475" s="4">
        <v>4</v>
      </c>
    </row>
    <row r="1476" spans="1:5" x14ac:dyDescent="0.25">
      <c r="A1476">
        <v>1475</v>
      </c>
      <c r="B1476" s="2">
        <v>1</v>
      </c>
      <c r="E1476" s="4">
        <v>4</v>
      </c>
    </row>
    <row r="1477" spans="1:5" x14ac:dyDescent="0.25">
      <c r="A1477">
        <v>1476</v>
      </c>
      <c r="B1477" s="2">
        <v>1</v>
      </c>
      <c r="E1477" s="4">
        <v>4</v>
      </c>
    </row>
    <row r="1478" spans="1:5" x14ac:dyDescent="0.25">
      <c r="A1478">
        <v>1477</v>
      </c>
      <c r="B1478" s="2">
        <v>1</v>
      </c>
      <c r="E1478" s="4">
        <v>4</v>
      </c>
    </row>
    <row r="1479" spans="1:5" x14ac:dyDescent="0.25">
      <c r="A1479">
        <v>1478</v>
      </c>
      <c r="B1479" s="2">
        <v>1</v>
      </c>
      <c r="E1479" s="4">
        <v>4</v>
      </c>
    </row>
    <row r="1480" spans="1:5" x14ac:dyDescent="0.25">
      <c r="A1480">
        <v>1479</v>
      </c>
      <c r="B1480" s="2">
        <v>1</v>
      </c>
      <c r="E1480" s="4">
        <v>4</v>
      </c>
    </row>
    <row r="1481" spans="1:5" x14ac:dyDescent="0.25">
      <c r="A1481">
        <v>1480</v>
      </c>
      <c r="B1481" s="2">
        <v>1</v>
      </c>
      <c r="E1481" s="4">
        <v>4</v>
      </c>
    </row>
    <row r="1482" spans="1:5" x14ac:dyDescent="0.25">
      <c r="A1482">
        <v>1481</v>
      </c>
      <c r="B1482" s="2">
        <v>1</v>
      </c>
      <c r="E1482" s="4">
        <v>4</v>
      </c>
    </row>
    <row r="1483" spans="1:5" x14ac:dyDescent="0.25">
      <c r="A1483">
        <v>1482</v>
      </c>
      <c r="B1483" s="2">
        <v>1</v>
      </c>
      <c r="E1483" s="4">
        <v>4</v>
      </c>
    </row>
    <row r="1484" spans="1:5" x14ac:dyDescent="0.25">
      <c r="A1484">
        <v>1483</v>
      </c>
      <c r="B1484" s="2">
        <v>1</v>
      </c>
      <c r="E1484" s="4">
        <v>4</v>
      </c>
    </row>
    <row r="1485" spans="1:5" x14ac:dyDescent="0.25">
      <c r="A1485">
        <v>1484</v>
      </c>
      <c r="B1485" s="2">
        <v>1</v>
      </c>
      <c r="E1485" s="4">
        <v>4</v>
      </c>
    </row>
    <row r="1486" spans="1:5" x14ac:dyDescent="0.25">
      <c r="A1486">
        <v>1485</v>
      </c>
      <c r="B1486" s="2">
        <v>1</v>
      </c>
      <c r="E1486" s="4">
        <v>4</v>
      </c>
    </row>
    <row r="1487" spans="1:5" x14ac:dyDescent="0.25">
      <c r="A1487">
        <v>1486</v>
      </c>
      <c r="B1487" s="2">
        <v>1</v>
      </c>
      <c r="E1487" s="4">
        <v>4</v>
      </c>
    </row>
    <row r="1488" spans="1:5" x14ac:dyDescent="0.25">
      <c r="A1488">
        <v>1487</v>
      </c>
      <c r="B1488" s="2">
        <v>1</v>
      </c>
      <c r="C1488" s="5">
        <v>2</v>
      </c>
      <c r="E1488" s="4">
        <v>4</v>
      </c>
    </row>
    <row r="1489" spans="1:5" x14ac:dyDescent="0.25">
      <c r="A1489">
        <v>1488</v>
      </c>
      <c r="B1489" s="2">
        <v>1</v>
      </c>
      <c r="C1489" s="5">
        <v>2</v>
      </c>
      <c r="E1489" s="4">
        <v>4</v>
      </c>
    </row>
    <row r="1490" spans="1:5" x14ac:dyDescent="0.25">
      <c r="A1490">
        <v>1489</v>
      </c>
      <c r="B1490" s="2">
        <v>1</v>
      </c>
      <c r="C1490" s="5">
        <v>2</v>
      </c>
      <c r="E1490" s="4">
        <v>4</v>
      </c>
    </row>
    <row r="1491" spans="1:5" x14ac:dyDescent="0.25">
      <c r="A1491">
        <v>1490</v>
      </c>
      <c r="B1491" s="2">
        <v>1</v>
      </c>
      <c r="C1491" s="5">
        <v>2</v>
      </c>
      <c r="E1491" s="4">
        <v>4</v>
      </c>
    </row>
    <row r="1492" spans="1:5" x14ac:dyDescent="0.25">
      <c r="A1492">
        <v>1491</v>
      </c>
      <c r="C1492" s="5">
        <v>2</v>
      </c>
      <c r="E1492" s="4">
        <v>4</v>
      </c>
    </row>
    <row r="1493" spans="1:5" x14ac:dyDescent="0.25">
      <c r="A1493">
        <v>1492</v>
      </c>
      <c r="C1493" s="5">
        <v>2</v>
      </c>
      <c r="D1493" s="3">
        <v>3</v>
      </c>
      <c r="E1493" s="4">
        <v>4</v>
      </c>
    </row>
    <row r="1494" spans="1:5" x14ac:dyDescent="0.25">
      <c r="A1494">
        <v>1493</v>
      </c>
      <c r="C1494" s="5">
        <v>2</v>
      </c>
      <c r="D1494" s="3">
        <v>3</v>
      </c>
      <c r="E1494" s="4">
        <v>4</v>
      </c>
    </row>
    <row r="1495" spans="1:5" x14ac:dyDescent="0.25">
      <c r="A1495">
        <v>1494</v>
      </c>
      <c r="C1495" s="5">
        <v>2</v>
      </c>
      <c r="D1495" s="3">
        <v>3</v>
      </c>
      <c r="E1495" s="4">
        <v>4</v>
      </c>
    </row>
    <row r="1496" spans="1:5" x14ac:dyDescent="0.25">
      <c r="A1496">
        <v>1495</v>
      </c>
      <c r="C1496" s="5">
        <v>2</v>
      </c>
      <c r="D1496" s="3">
        <v>3</v>
      </c>
      <c r="E1496" s="4">
        <v>4</v>
      </c>
    </row>
    <row r="1497" spans="1:5" x14ac:dyDescent="0.25">
      <c r="A1497">
        <v>1496</v>
      </c>
      <c r="C1497" s="5">
        <v>2</v>
      </c>
      <c r="D1497" s="3">
        <v>3</v>
      </c>
      <c r="E1497" s="4">
        <v>4</v>
      </c>
    </row>
    <row r="1498" spans="1:5" x14ac:dyDescent="0.25">
      <c r="A1498">
        <v>1497</v>
      </c>
      <c r="C1498" s="5">
        <v>2</v>
      </c>
      <c r="D1498" s="3">
        <v>3</v>
      </c>
    </row>
    <row r="1499" spans="1:5" x14ac:dyDescent="0.25">
      <c r="A1499">
        <v>1498</v>
      </c>
      <c r="C1499" s="5">
        <v>2</v>
      </c>
      <c r="D1499" s="3">
        <v>3</v>
      </c>
    </row>
    <row r="1500" spans="1:5" x14ac:dyDescent="0.25">
      <c r="A1500">
        <v>1499</v>
      </c>
      <c r="C1500" s="5">
        <v>2</v>
      </c>
      <c r="D1500" s="3">
        <v>3</v>
      </c>
    </row>
    <row r="1501" spans="1:5" x14ac:dyDescent="0.25">
      <c r="A1501">
        <v>1500</v>
      </c>
      <c r="C1501" s="5">
        <v>2</v>
      </c>
      <c r="D1501" s="3">
        <v>3</v>
      </c>
    </row>
    <row r="1502" spans="1:5" x14ac:dyDescent="0.25">
      <c r="A1502">
        <v>1501</v>
      </c>
      <c r="C1502" s="5">
        <v>2</v>
      </c>
      <c r="D1502" s="3">
        <v>3</v>
      </c>
    </row>
    <row r="1503" spans="1:5" x14ac:dyDescent="0.25">
      <c r="A1503">
        <v>1502</v>
      </c>
      <c r="C1503" s="5">
        <v>2</v>
      </c>
      <c r="D1503" s="3">
        <v>3</v>
      </c>
    </row>
    <row r="1504" spans="1:5" x14ac:dyDescent="0.25">
      <c r="A1504">
        <v>1503</v>
      </c>
      <c r="C1504" s="5">
        <v>2</v>
      </c>
      <c r="D1504" s="3">
        <v>3</v>
      </c>
    </row>
    <row r="1505" spans="1:5" x14ac:dyDescent="0.25">
      <c r="A1505">
        <v>1504</v>
      </c>
      <c r="C1505" s="5">
        <v>2</v>
      </c>
      <c r="D1505" s="3">
        <v>3</v>
      </c>
    </row>
    <row r="1506" spans="1:5" x14ac:dyDescent="0.25">
      <c r="A1506">
        <v>1505</v>
      </c>
      <c r="B1506" s="2">
        <v>1</v>
      </c>
      <c r="C1506" s="5">
        <v>2</v>
      </c>
      <c r="D1506" s="3">
        <v>3</v>
      </c>
    </row>
    <row r="1507" spans="1:5" x14ac:dyDescent="0.25">
      <c r="A1507">
        <v>1506</v>
      </c>
      <c r="B1507" s="2">
        <v>1</v>
      </c>
      <c r="C1507" s="5">
        <v>2</v>
      </c>
      <c r="D1507" s="3">
        <v>3</v>
      </c>
    </row>
    <row r="1508" spans="1:5" x14ac:dyDescent="0.25">
      <c r="A1508">
        <v>1507</v>
      </c>
      <c r="B1508" s="2">
        <v>1</v>
      </c>
      <c r="C1508" s="5">
        <v>2</v>
      </c>
      <c r="D1508" s="3">
        <v>3</v>
      </c>
    </row>
    <row r="1509" spans="1:5" x14ac:dyDescent="0.25">
      <c r="A1509">
        <v>1508</v>
      </c>
      <c r="B1509" s="2">
        <v>1</v>
      </c>
      <c r="C1509" s="5">
        <v>2</v>
      </c>
      <c r="D1509" s="3">
        <v>3</v>
      </c>
    </row>
    <row r="1510" spans="1:5" x14ac:dyDescent="0.25">
      <c r="A1510">
        <v>1509</v>
      </c>
      <c r="B1510" s="2">
        <v>1</v>
      </c>
      <c r="C1510" s="5">
        <v>2</v>
      </c>
      <c r="D1510" s="3">
        <v>3</v>
      </c>
    </row>
    <row r="1511" spans="1:5" x14ac:dyDescent="0.25">
      <c r="A1511">
        <v>1510</v>
      </c>
      <c r="B1511" s="2">
        <v>1</v>
      </c>
      <c r="D1511" s="3">
        <v>3</v>
      </c>
      <c r="E1511" s="4">
        <v>4</v>
      </c>
    </row>
    <row r="1512" spans="1:5" x14ac:dyDescent="0.25">
      <c r="A1512">
        <v>1511</v>
      </c>
      <c r="B1512" s="2">
        <v>1</v>
      </c>
      <c r="D1512" s="3">
        <v>3</v>
      </c>
      <c r="E1512" s="4">
        <v>4</v>
      </c>
    </row>
    <row r="1513" spans="1:5" x14ac:dyDescent="0.25">
      <c r="A1513">
        <v>1512</v>
      </c>
      <c r="B1513" s="2">
        <v>1</v>
      </c>
      <c r="D1513" s="3">
        <v>3</v>
      </c>
      <c r="E1513" s="4">
        <v>4</v>
      </c>
    </row>
    <row r="1514" spans="1:5" x14ac:dyDescent="0.25">
      <c r="A1514">
        <v>1513</v>
      </c>
      <c r="B1514" s="2">
        <v>1</v>
      </c>
      <c r="D1514" s="3">
        <v>3</v>
      </c>
      <c r="E1514" s="4">
        <v>4</v>
      </c>
    </row>
    <row r="1515" spans="1:5" x14ac:dyDescent="0.25">
      <c r="A1515">
        <v>1514</v>
      </c>
      <c r="B1515" s="2">
        <v>1</v>
      </c>
      <c r="D1515" s="3">
        <v>3</v>
      </c>
      <c r="E1515" s="4">
        <v>4</v>
      </c>
    </row>
    <row r="1516" spans="1:5" x14ac:dyDescent="0.25">
      <c r="A1516">
        <v>1515</v>
      </c>
      <c r="B1516" s="2">
        <v>1</v>
      </c>
      <c r="E1516" s="4">
        <v>4</v>
      </c>
    </row>
    <row r="1517" spans="1:5" x14ac:dyDescent="0.25">
      <c r="A1517">
        <v>1516</v>
      </c>
      <c r="B1517" s="2">
        <v>1</v>
      </c>
      <c r="E1517" s="4">
        <v>4</v>
      </c>
    </row>
    <row r="1518" spans="1:5" x14ac:dyDescent="0.25">
      <c r="A1518">
        <v>1517</v>
      </c>
      <c r="B1518" s="2">
        <v>1</v>
      </c>
      <c r="E1518" s="4">
        <v>4</v>
      </c>
    </row>
    <row r="1519" spans="1:5" x14ac:dyDescent="0.25">
      <c r="A1519">
        <v>1518</v>
      </c>
      <c r="B1519" s="2">
        <v>1</v>
      </c>
      <c r="E1519" s="4">
        <v>4</v>
      </c>
    </row>
    <row r="1520" spans="1:5" x14ac:dyDescent="0.25">
      <c r="A1520">
        <v>1519</v>
      </c>
      <c r="B1520" s="2">
        <v>1</v>
      </c>
      <c r="E1520" s="4">
        <v>4</v>
      </c>
    </row>
    <row r="1521" spans="1:5" x14ac:dyDescent="0.25">
      <c r="A1521">
        <v>1520</v>
      </c>
      <c r="B1521" s="2">
        <v>1</v>
      </c>
      <c r="E1521" s="4">
        <v>4</v>
      </c>
    </row>
    <row r="1522" spans="1:5" x14ac:dyDescent="0.25">
      <c r="A1522">
        <v>1521</v>
      </c>
      <c r="B1522" s="2">
        <v>1</v>
      </c>
      <c r="E1522" s="4">
        <v>4</v>
      </c>
    </row>
    <row r="1523" spans="1:5" x14ac:dyDescent="0.25">
      <c r="A1523">
        <v>1522</v>
      </c>
      <c r="B1523" s="2">
        <v>1</v>
      </c>
      <c r="E1523" s="4">
        <v>4</v>
      </c>
    </row>
    <row r="1524" spans="1:5" x14ac:dyDescent="0.25">
      <c r="A1524">
        <v>1523</v>
      </c>
      <c r="B1524" s="2">
        <v>1</v>
      </c>
      <c r="C1524" s="5">
        <v>2</v>
      </c>
      <c r="E1524" s="4">
        <v>4</v>
      </c>
    </row>
    <row r="1525" spans="1:5" x14ac:dyDescent="0.25">
      <c r="A1525">
        <v>1524</v>
      </c>
      <c r="B1525" s="2">
        <v>1</v>
      </c>
      <c r="C1525" s="5">
        <v>2</v>
      </c>
      <c r="E1525" s="4">
        <v>4</v>
      </c>
    </row>
    <row r="1526" spans="1:5" x14ac:dyDescent="0.25">
      <c r="A1526">
        <v>1525</v>
      </c>
      <c r="B1526" s="2">
        <v>1</v>
      </c>
      <c r="C1526" s="5">
        <v>2</v>
      </c>
      <c r="E1526" s="4">
        <v>4</v>
      </c>
    </row>
    <row r="1527" spans="1:5" x14ac:dyDescent="0.25">
      <c r="A1527">
        <v>1526</v>
      </c>
      <c r="B1527" s="2">
        <v>1</v>
      </c>
      <c r="C1527" s="5">
        <v>2</v>
      </c>
      <c r="E1527" s="4">
        <v>4</v>
      </c>
    </row>
    <row r="1528" spans="1:5" x14ac:dyDescent="0.25">
      <c r="A1528">
        <v>1527</v>
      </c>
      <c r="B1528" s="2">
        <v>1</v>
      </c>
      <c r="C1528" s="5">
        <v>2</v>
      </c>
      <c r="E1528" s="4">
        <v>4</v>
      </c>
    </row>
    <row r="1529" spans="1:5" x14ac:dyDescent="0.25">
      <c r="A1529">
        <v>1528</v>
      </c>
      <c r="B1529" s="2">
        <v>1</v>
      </c>
      <c r="C1529" s="5">
        <v>2</v>
      </c>
      <c r="E1529" s="4">
        <v>4</v>
      </c>
    </row>
    <row r="1530" spans="1:5" x14ac:dyDescent="0.25">
      <c r="A1530">
        <v>1529</v>
      </c>
      <c r="C1530" s="5">
        <v>2</v>
      </c>
      <c r="E1530" s="4">
        <v>4</v>
      </c>
    </row>
    <row r="1531" spans="1:5" x14ac:dyDescent="0.25">
      <c r="A1531">
        <v>1530</v>
      </c>
      <c r="C1531" s="5">
        <v>2</v>
      </c>
      <c r="D1531" s="3">
        <v>3</v>
      </c>
      <c r="E1531" s="4">
        <v>4</v>
      </c>
    </row>
    <row r="1532" spans="1:5" x14ac:dyDescent="0.25">
      <c r="A1532">
        <v>1531</v>
      </c>
      <c r="C1532" s="5">
        <v>2</v>
      </c>
      <c r="D1532" s="3">
        <v>3</v>
      </c>
      <c r="E1532" s="4">
        <v>4</v>
      </c>
    </row>
    <row r="1533" spans="1:5" x14ac:dyDescent="0.25">
      <c r="A1533">
        <v>1532</v>
      </c>
      <c r="C1533" s="5">
        <v>2</v>
      </c>
      <c r="D1533" s="3">
        <v>3</v>
      </c>
      <c r="E1533" s="4">
        <v>4</v>
      </c>
    </row>
    <row r="1534" spans="1:5" x14ac:dyDescent="0.25">
      <c r="A1534">
        <v>1533</v>
      </c>
      <c r="C1534" s="5">
        <v>2</v>
      </c>
      <c r="D1534" s="3">
        <v>3</v>
      </c>
      <c r="E1534" s="4">
        <v>4</v>
      </c>
    </row>
    <row r="1535" spans="1:5" x14ac:dyDescent="0.25">
      <c r="A1535">
        <v>1534</v>
      </c>
      <c r="C1535" s="5">
        <v>2</v>
      </c>
      <c r="D1535" s="3">
        <v>3</v>
      </c>
      <c r="E1535" s="4">
        <v>4</v>
      </c>
    </row>
    <row r="1536" spans="1:5" x14ac:dyDescent="0.25">
      <c r="A1536">
        <v>1535</v>
      </c>
      <c r="C1536" s="5">
        <v>2</v>
      </c>
      <c r="D1536" s="3">
        <v>3</v>
      </c>
      <c r="E1536" s="4">
        <v>4</v>
      </c>
    </row>
    <row r="1537" spans="1:5" x14ac:dyDescent="0.25">
      <c r="A1537">
        <v>1536</v>
      </c>
      <c r="C1537" s="5">
        <v>2</v>
      </c>
      <c r="D1537" s="3">
        <v>3</v>
      </c>
      <c r="E1537" s="4">
        <v>4</v>
      </c>
    </row>
    <row r="1538" spans="1:5" x14ac:dyDescent="0.25">
      <c r="A1538">
        <v>1537</v>
      </c>
      <c r="C1538" s="5">
        <v>2</v>
      </c>
      <c r="D1538" s="3">
        <v>3</v>
      </c>
    </row>
    <row r="1539" spans="1:5" x14ac:dyDescent="0.25">
      <c r="A1539">
        <v>1538</v>
      </c>
      <c r="C1539" s="5">
        <v>2</v>
      </c>
      <c r="D1539" s="3">
        <v>3</v>
      </c>
    </row>
    <row r="1540" spans="1:5" x14ac:dyDescent="0.25">
      <c r="A1540">
        <v>1539</v>
      </c>
      <c r="C1540" s="5">
        <v>2</v>
      </c>
      <c r="D1540" s="3">
        <v>3</v>
      </c>
    </row>
    <row r="1541" spans="1:5" x14ac:dyDescent="0.25">
      <c r="A1541">
        <v>1540</v>
      </c>
      <c r="C1541" s="5">
        <v>2</v>
      </c>
      <c r="D1541" s="3">
        <v>3</v>
      </c>
    </row>
    <row r="1542" spans="1:5" x14ac:dyDescent="0.25">
      <c r="A1542">
        <v>1541</v>
      </c>
      <c r="C1542" s="5">
        <v>2</v>
      </c>
      <c r="D1542" s="3">
        <v>3</v>
      </c>
    </row>
    <row r="1543" spans="1:5" x14ac:dyDescent="0.25">
      <c r="A1543">
        <v>1542</v>
      </c>
      <c r="B1543" s="2">
        <v>1</v>
      </c>
      <c r="C1543" s="5">
        <v>2</v>
      </c>
      <c r="D1543" s="3">
        <v>3</v>
      </c>
    </row>
    <row r="1544" spans="1:5" x14ac:dyDescent="0.25">
      <c r="A1544">
        <v>1543</v>
      </c>
      <c r="B1544" s="2">
        <v>1</v>
      </c>
      <c r="C1544" s="5">
        <v>2</v>
      </c>
      <c r="D1544" s="3">
        <v>3</v>
      </c>
    </row>
    <row r="1545" spans="1:5" x14ac:dyDescent="0.25">
      <c r="A1545">
        <v>1544</v>
      </c>
      <c r="B1545" s="2">
        <v>1</v>
      </c>
      <c r="C1545" s="5">
        <v>2</v>
      </c>
      <c r="D1545" s="3">
        <v>3</v>
      </c>
    </row>
    <row r="1546" spans="1:5" x14ac:dyDescent="0.25">
      <c r="A1546">
        <v>1545</v>
      </c>
      <c r="B1546" s="2">
        <v>1</v>
      </c>
      <c r="C1546" s="5">
        <v>2</v>
      </c>
      <c r="D1546" s="3">
        <v>3</v>
      </c>
    </row>
    <row r="1547" spans="1:5" x14ac:dyDescent="0.25">
      <c r="A1547">
        <v>1546</v>
      </c>
      <c r="B1547" s="2">
        <v>1</v>
      </c>
      <c r="C1547" s="5">
        <v>2</v>
      </c>
      <c r="D1547" s="3">
        <v>3</v>
      </c>
    </row>
    <row r="1548" spans="1:5" x14ac:dyDescent="0.25">
      <c r="A1548">
        <v>1547</v>
      </c>
      <c r="B1548" s="2">
        <v>1</v>
      </c>
      <c r="C1548" s="5">
        <v>2</v>
      </c>
      <c r="D1548" s="3">
        <v>3</v>
      </c>
    </row>
    <row r="1549" spans="1:5" x14ac:dyDescent="0.25">
      <c r="A1549">
        <v>1548</v>
      </c>
      <c r="B1549" s="2">
        <v>1</v>
      </c>
      <c r="D1549" s="3">
        <v>3</v>
      </c>
    </row>
    <row r="1550" spans="1:5" x14ac:dyDescent="0.25">
      <c r="A1550">
        <v>1549</v>
      </c>
      <c r="B1550" s="2">
        <v>1</v>
      </c>
      <c r="D1550" s="3">
        <v>3</v>
      </c>
    </row>
    <row r="1551" spans="1:5" x14ac:dyDescent="0.25">
      <c r="A1551">
        <v>1550</v>
      </c>
      <c r="B1551" s="2">
        <v>1</v>
      </c>
      <c r="D1551" s="3">
        <v>3</v>
      </c>
      <c r="E1551" s="4">
        <v>4</v>
      </c>
    </row>
    <row r="1552" spans="1:5" x14ac:dyDescent="0.25">
      <c r="A1552">
        <v>1551</v>
      </c>
      <c r="B1552" s="2">
        <v>1</v>
      </c>
      <c r="D1552" s="3">
        <v>3</v>
      </c>
      <c r="E1552" s="4">
        <v>4</v>
      </c>
    </row>
    <row r="1553" spans="1:5" x14ac:dyDescent="0.25">
      <c r="A1553">
        <v>1552</v>
      </c>
      <c r="B1553" s="2">
        <v>1</v>
      </c>
      <c r="D1553" s="3">
        <v>3</v>
      </c>
      <c r="E1553" s="4">
        <v>4</v>
      </c>
    </row>
    <row r="1554" spans="1:5" x14ac:dyDescent="0.25">
      <c r="A1554">
        <v>1553</v>
      </c>
      <c r="B1554" s="2">
        <v>1</v>
      </c>
      <c r="D1554" s="3">
        <v>3</v>
      </c>
      <c r="E1554" s="4">
        <v>4</v>
      </c>
    </row>
    <row r="1555" spans="1:5" x14ac:dyDescent="0.25">
      <c r="A1555">
        <v>1554</v>
      </c>
      <c r="B1555" s="2">
        <v>1</v>
      </c>
      <c r="D1555" s="3">
        <v>3</v>
      </c>
      <c r="E1555" s="4">
        <v>4</v>
      </c>
    </row>
    <row r="1556" spans="1:5" x14ac:dyDescent="0.25">
      <c r="A1556">
        <v>1555</v>
      </c>
      <c r="B1556" s="2">
        <v>1</v>
      </c>
      <c r="D1556" s="3">
        <v>3</v>
      </c>
      <c r="E1556" s="4">
        <v>4</v>
      </c>
    </row>
    <row r="1557" spans="1:5" x14ac:dyDescent="0.25">
      <c r="A1557">
        <v>1556</v>
      </c>
      <c r="B1557" s="2">
        <v>1</v>
      </c>
      <c r="E1557" s="4">
        <v>4</v>
      </c>
    </row>
    <row r="1558" spans="1:5" x14ac:dyDescent="0.25">
      <c r="A1558">
        <v>1557</v>
      </c>
      <c r="B1558" s="2">
        <v>1</v>
      </c>
      <c r="E1558" s="4">
        <v>4</v>
      </c>
    </row>
    <row r="1559" spans="1:5" x14ac:dyDescent="0.25">
      <c r="A1559">
        <v>1558</v>
      </c>
      <c r="B1559" s="2">
        <v>1</v>
      </c>
      <c r="E1559" s="4">
        <v>4</v>
      </c>
    </row>
    <row r="1560" spans="1:5" x14ac:dyDescent="0.25">
      <c r="A1560">
        <v>1559</v>
      </c>
      <c r="B1560" s="2">
        <v>1</v>
      </c>
      <c r="E1560" s="4">
        <v>4</v>
      </c>
    </row>
    <row r="1561" spans="1:5" x14ac:dyDescent="0.25">
      <c r="A1561">
        <v>1560</v>
      </c>
      <c r="B1561" s="2">
        <v>1</v>
      </c>
      <c r="C1561" s="5">
        <v>2</v>
      </c>
      <c r="E1561" s="4">
        <v>4</v>
      </c>
    </row>
    <row r="1562" spans="1:5" x14ac:dyDescent="0.25">
      <c r="A1562">
        <v>1561</v>
      </c>
      <c r="B1562" s="2">
        <v>1</v>
      </c>
      <c r="C1562" s="5">
        <v>2</v>
      </c>
      <c r="E1562" s="4">
        <v>4</v>
      </c>
    </row>
    <row r="1563" spans="1:5" x14ac:dyDescent="0.25">
      <c r="A1563">
        <v>1562</v>
      </c>
      <c r="B1563" s="2">
        <v>1</v>
      </c>
      <c r="C1563" s="5">
        <v>2</v>
      </c>
      <c r="E1563" s="4">
        <v>4</v>
      </c>
    </row>
    <row r="1564" spans="1:5" x14ac:dyDescent="0.25">
      <c r="A1564">
        <v>1563</v>
      </c>
      <c r="B1564" s="2">
        <v>1</v>
      </c>
      <c r="C1564" s="5">
        <v>2</v>
      </c>
      <c r="E1564" s="4">
        <v>4</v>
      </c>
    </row>
    <row r="1565" spans="1:5" x14ac:dyDescent="0.25">
      <c r="A1565">
        <v>1564</v>
      </c>
      <c r="B1565" s="2">
        <v>1</v>
      </c>
      <c r="C1565" s="5">
        <v>2</v>
      </c>
      <c r="E1565" s="4">
        <v>4</v>
      </c>
    </row>
    <row r="1566" spans="1:5" x14ac:dyDescent="0.25">
      <c r="A1566">
        <v>1565</v>
      </c>
      <c r="B1566" s="2">
        <v>1</v>
      </c>
      <c r="C1566" s="5">
        <v>2</v>
      </c>
      <c r="E1566" s="4">
        <v>4</v>
      </c>
    </row>
    <row r="1567" spans="1:5" x14ac:dyDescent="0.25">
      <c r="A1567">
        <v>1566</v>
      </c>
      <c r="B1567" s="2">
        <v>1</v>
      </c>
      <c r="C1567" s="5">
        <v>2</v>
      </c>
      <c r="E1567" s="4">
        <v>4</v>
      </c>
    </row>
    <row r="1568" spans="1:5" x14ac:dyDescent="0.25">
      <c r="A1568">
        <v>1567</v>
      </c>
      <c r="B1568" s="2">
        <v>1</v>
      </c>
      <c r="C1568" s="5">
        <v>2</v>
      </c>
      <c r="E1568" s="4">
        <v>4</v>
      </c>
    </row>
    <row r="1569" spans="1:5" x14ac:dyDescent="0.25">
      <c r="A1569">
        <v>1568</v>
      </c>
      <c r="C1569" s="5">
        <v>2</v>
      </c>
      <c r="E1569" s="4">
        <v>4</v>
      </c>
    </row>
    <row r="1570" spans="1:5" x14ac:dyDescent="0.25">
      <c r="A1570">
        <v>1569</v>
      </c>
      <c r="C1570" s="5">
        <v>2</v>
      </c>
      <c r="E1570" s="4">
        <v>4</v>
      </c>
    </row>
    <row r="1571" spans="1:5" x14ac:dyDescent="0.25">
      <c r="A1571">
        <v>1570</v>
      </c>
      <c r="C1571" s="5">
        <v>2</v>
      </c>
      <c r="D1571" s="3">
        <v>3</v>
      </c>
      <c r="E1571" s="4">
        <v>4</v>
      </c>
    </row>
    <row r="1572" spans="1:5" x14ac:dyDescent="0.25">
      <c r="A1572">
        <v>1571</v>
      </c>
      <c r="C1572" s="5">
        <v>2</v>
      </c>
      <c r="D1572" s="3">
        <v>3</v>
      </c>
      <c r="E1572" s="4">
        <v>4</v>
      </c>
    </row>
    <row r="1573" spans="1:5" x14ac:dyDescent="0.25">
      <c r="A1573">
        <v>1572</v>
      </c>
      <c r="C1573" s="5">
        <v>2</v>
      </c>
      <c r="D1573" s="3">
        <v>3</v>
      </c>
      <c r="E1573" s="4">
        <v>4</v>
      </c>
    </row>
    <row r="1574" spans="1:5" x14ac:dyDescent="0.25">
      <c r="A1574">
        <v>1573</v>
      </c>
      <c r="C1574" s="5">
        <v>2</v>
      </c>
      <c r="D1574" s="3">
        <v>3</v>
      </c>
      <c r="E1574" s="4">
        <v>4</v>
      </c>
    </row>
    <row r="1575" spans="1:5" x14ac:dyDescent="0.25">
      <c r="A1575">
        <v>1574</v>
      </c>
      <c r="C1575" s="5">
        <v>2</v>
      </c>
      <c r="D1575" s="3">
        <v>3</v>
      </c>
      <c r="E1575" s="4">
        <v>4</v>
      </c>
    </row>
    <row r="1576" spans="1:5" x14ac:dyDescent="0.25">
      <c r="A1576">
        <v>1575</v>
      </c>
      <c r="C1576" s="5">
        <v>2</v>
      </c>
      <c r="D1576" s="3">
        <v>3</v>
      </c>
      <c r="E1576" s="4">
        <v>4</v>
      </c>
    </row>
    <row r="1577" spans="1:5" x14ac:dyDescent="0.25">
      <c r="A1577">
        <v>1576</v>
      </c>
      <c r="C1577" s="5">
        <v>2</v>
      </c>
      <c r="D1577" s="3">
        <v>3</v>
      </c>
      <c r="E1577" s="4">
        <v>4</v>
      </c>
    </row>
    <row r="1578" spans="1:5" x14ac:dyDescent="0.25">
      <c r="A1578">
        <v>1577</v>
      </c>
      <c r="C1578" s="5">
        <v>2</v>
      </c>
      <c r="D1578" s="3">
        <v>3</v>
      </c>
      <c r="E1578" s="4">
        <v>4</v>
      </c>
    </row>
    <row r="1579" spans="1:5" x14ac:dyDescent="0.25">
      <c r="A1579">
        <v>1578</v>
      </c>
      <c r="C1579" s="5">
        <v>2</v>
      </c>
      <c r="D1579" s="3">
        <v>3</v>
      </c>
    </row>
    <row r="1580" spans="1:5" x14ac:dyDescent="0.25">
      <c r="A1580">
        <v>1579</v>
      </c>
      <c r="C1580" s="5">
        <v>2</v>
      </c>
      <c r="D1580" s="3">
        <v>3</v>
      </c>
    </row>
    <row r="1581" spans="1:5" x14ac:dyDescent="0.25">
      <c r="A1581">
        <v>1580</v>
      </c>
      <c r="C1581" s="5">
        <v>2</v>
      </c>
      <c r="D1581" s="3">
        <v>3</v>
      </c>
    </row>
    <row r="1582" spans="1:5" x14ac:dyDescent="0.25">
      <c r="A1582">
        <v>1581</v>
      </c>
      <c r="B1582" s="2">
        <v>1</v>
      </c>
      <c r="C1582" s="5">
        <v>2</v>
      </c>
      <c r="D1582" s="3">
        <v>3</v>
      </c>
    </row>
    <row r="1583" spans="1:5" x14ac:dyDescent="0.25">
      <c r="A1583">
        <v>1582</v>
      </c>
      <c r="B1583" s="2">
        <v>1</v>
      </c>
      <c r="C1583" s="5">
        <v>2</v>
      </c>
      <c r="D1583" s="3">
        <v>3</v>
      </c>
    </row>
    <row r="1584" spans="1:5" x14ac:dyDescent="0.25">
      <c r="A1584">
        <v>1583</v>
      </c>
      <c r="B1584" s="2">
        <v>1</v>
      </c>
      <c r="C1584" s="5">
        <v>2</v>
      </c>
      <c r="D1584" s="3">
        <v>3</v>
      </c>
    </row>
    <row r="1585" spans="1:6" x14ac:dyDescent="0.25">
      <c r="A1585">
        <v>1584</v>
      </c>
      <c r="B1585" s="2">
        <v>1</v>
      </c>
      <c r="C1585" s="5">
        <v>2</v>
      </c>
      <c r="D1585" s="3">
        <v>3</v>
      </c>
    </row>
    <row r="1586" spans="1:6" x14ac:dyDescent="0.25">
      <c r="A1586">
        <v>1585</v>
      </c>
      <c r="B1586" s="2">
        <v>1</v>
      </c>
      <c r="C1586" s="5">
        <v>2</v>
      </c>
      <c r="D1586" s="3">
        <v>3</v>
      </c>
    </row>
    <row r="1587" spans="1:6" x14ac:dyDescent="0.25">
      <c r="A1587">
        <v>1586</v>
      </c>
      <c r="B1587" s="2">
        <v>1</v>
      </c>
      <c r="C1587" s="5">
        <v>2</v>
      </c>
      <c r="D1587" s="3">
        <v>3</v>
      </c>
    </row>
    <row r="1588" spans="1:6" x14ac:dyDescent="0.25">
      <c r="A1588">
        <v>1587</v>
      </c>
      <c r="B1588" s="2">
        <v>1</v>
      </c>
      <c r="C1588" s="5">
        <v>2</v>
      </c>
      <c r="D1588" s="3">
        <v>3</v>
      </c>
    </row>
    <row r="1589" spans="1:6" x14ac:dyDescent="0.25">
      <c r="A1589">
        <v>1588</v>
      </c>
      <c r="B1589" s="2">
        <v>1</v>
      </c>
      <c r="D1589" s="3">
        <v>3</v>
      </c>
    </row>
    <row r="1590" spans="1:6" x14ac:dyDescent="0.25">
      <c r="A1590">
        <v>1589</v>
      </c>
      <c r="B1590" s="2">
        <v>1</v>
      </c>
      <c r="D1590" s="3">
        <v>3</v>
      </c>
      <c r="F159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2025-07-03T15:16:29Z</dcterms:created>
  <dcterms:modified xsi:type="dcterms:W3CDTF">2025-08-13T16:23:09Z</dcterms:modified>
</cp:coreProperties>
</file>