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fac229929b3e5de9/Desktop/NWMSU/Financial Modeling for Decision Making in IT/Module5/"/>
    </mc:Choice>
  </mc:AlternateContent>
  <xr:revisionPtr revIDLastSave="232" documentId="8_{431122D8-1BFA-4E55-A6D8-50756C80DB0A}" xr6:coauthVersionLast="47" xr6:coauthVersionMax="47" xr10:uidLastSave="{8EB8368D-CF86-4188-B084-D9D643102F7A}"/>
  <bookViews>
    <workbookView xWindow="-11910" yWindow="-3435" windowWidth="6660" windowHeight="11190" firstSheet="2" activeTab="3" xr2:uid="{00000000-000D-0000-FFFF-FFFF00000000}"/>
  </bookViews>
  <sheets>
    <sheet name="Directions" sheetId="8" r:id="rId1"/>
    <sheet name="Sales" sheetId="1" r:id="rId2"/>
    <sheet name="Chart" sheetId="2" r:id="rId3"/>
    <sheet name="Regression" sheetId="7" r:id="rId4"/>
    <sheet name="Weight Regression" sheetId="10" r:id="rId5"/>
    <sheet name="Age Regression" sheetId="9" r:id="rId6"/>
    <sheet name="Weight and Age Regression" sheetId="11" r:id="rId7"/>
    <sheet name="All Regression" sheetId="12" r:id="rId8"/>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4" i="1"/>
  <c r="D29" i="1"/>
  <c r="E29" i="1" s="1"/>
  <c r="D6" i="1"/>
  <c r="E6" i="1" s="1"/>
  <c r="D31" i="1"/>
  <c r="D30" i="1"/>
  <c r="E30" i="1" s="1"/>
  <c r="D28" i="1"/>
  <c r="D27" i="1"/>
  <c r="E27" i="1" s="1"/>
  <c r="D26" i="1"/>
  <c r="D25" i="1"/>
  <c r="E25" i="1" s="1"/>
  <c r="D24" i="1"/>
  <c r="D23" i="1"/>
  <c r="E23" i="1" s="1"/>
  <c r="D22" i="1"/>
  <c r="E22" i="1" s="1"/>
  <c r="D21" i="1"/>
  <c r="E21" i="1" s="1"/>
  <c r="D20" i="1"/>
  <c r="D19" i="1"/>
  <c r="E19" i="1" s="1"/>
  <c r="D18" i="1"/>
  <c r="D17" i="1"/>
  <c r="E17" i="1" s="1"/>
  <c r="D16" i="1"/>
  <c r="D15" i="1"/>
  <c r="E15" i="1" s="1"/>
  <c r="D14" i="1"/>
  <c r="E14" i="1" s="1"/>
  <c r="D13" i="1"/>
  <c r="E13" i="1" s="1"/>
  <c r="D12" i="1"/>
  <c r="D11" i="1"/>
  <c r="E11" i="1" s="1"/>
  <c r="D10" i="1"/>
  <c r="D9" i="1"/>
  <c r="E9" i="1" s="1"/>
  <c r="D8" i="1"/>
  <c r="D7" i="1"/>
  <c r="E7" i="1" s="1"/>
  <c r="K4" i="1" l="1"/>
  <c r="K2" i="1"/>
  <c r="E31" i="1"/>
  <c r="E8" i="1"/>
  <c r="E16" i="1"/>
  <c r="E24" i="1"/>
  <c r="E10" i="1"/>
  <c r="K3" i="1" s="1"/>
  <c r="E18" i="1"/>
  <c r="E26" i="1"/>
  <c r="E12" i="1"/>
  <c r="E20" i="1"/>
  <c r="E28" i="1"/>
  <c r="K5" i="1" l="1"/>
  <c r="L4" i="1" s="1"/>
  <c r="L3" i="1" l="1"/>
  <c r="F7" i="1" s="1"/>
  <c r="L2" i="1"/>
  <c r="F22" i="1" s="1"/>
  <c r="F8" i="1"/>
  <c r="F16" i="1"/>
  <c r="F24" i="1"/>
  <c r="F20" i="1"/>
  <c r="F28" i="1"/>
  <c r="F12" i="1"/>
  <c r="K6" i="1"/>
  <c r="L5" i="1"/>
  <c r="F27" i="1" l="1"/>
  <c r="F14" i="1"/>
  <c r="G14" i="1" s="1"/>
  <c r="H14" i="1" s="1"/>
  <c r="F19" i="1"/>
  <c r="G19" i="1" s="1"/>
  <c r="H19" i="1" s="1"/>
  <c r="F18" i="1"/>
  <c r="F11" i="1"/>
  <c r="F26" i="1"/>
  <c r="G26" i="1" s="1"/>
  <c r="H26" i="1" s="1"/>
  <c r="F10" i="1"/>
  <c r="G10" i="1" s="1"/>
  <c r="H10" i="1" s="1"/>
  <c r="F31" i="1"/>
  <c r="G31" i="1" s="1"/>
  <c r="H31" i="1" s="1"/>
  <c r="F23" i="1"/>
  <c r="G23" i="1" s="1"/>
  <c r="H23" i="1" s="1"/>
  <c r="F30" i="1"/>
  <c r="G30" i="1" s="1"/>
  <c r="H30" i="1" s="1"/>
  <c r="F15" i="1"/>
  <c r="G15" i="1" s="1"/>
  <c r="H15" i="1" s="1"/>
  <c r="F6" i="1"/>
  <c r="G6" i="1" s="1"/>
  <c r="L6" i="1"/>
  <c r="F13" i="1"/>
  <c r="G13" i="1" s="1"/>
  <c r="H13" i="1" s="1"/>
  <c r="F21" i="1"/>
  <c r="G21" i="1" s="1"/>
  <c r="H21" i="1" s="1"/>
  <c r="F9" i="1"/>
  <c r="G9" i="1" s="1"/>
  <c r="H9" i="1" s="1"/>
  <c r="F17" i="1"/>
  <c r="G17" i="1" s="1"/>
  <c r="H17" i="1" s="1"/>
  <c r="F25" i="1"/>
  <c r="G25" i="1" s="1"/>
  <c r="H25" i="1" s="1"/>
  <c r="F29" i="1"/>
  <c r="G29" i="1" s="1"/>
  <c r="H29" i="1" s="1"/>
  <c r="G24" i="1"/>
  <c r="H24" i="1" s="1"/>
  <c r="G22" i="1"/>
  <c r="H22" i="1" s="1"/>
  <c r="G12" i="1"/>
  <c r="H12" i="1" s="1"/>
  <c r="G8" i="1"/>
  <c r="H8" i="1" s="1"/>
  <c r="G28" i="1"/>
  <c r="H28" i="1" s="1"/>
  <c r="H6" i="1"/>
  <c r="G7" i="1"/>
  <c r="H7" i="1" s="1"/>
  <c r="G20" i="1"/>
  <c r="H20" i="1" s="1"/>
  <c r="G11" i="1"/>
  <c r="H11" i="1" s="1"/>
  <c r="G27" i="1"/>
  <c r="H27" i="1" s="1"/>
  <c r="G16" i="1"/>
  <c r="H16" i="1" s="1"/>
  <c r="G18" i="1"/>
  <c r="H18" i="1" s="1"/>
</calcChain>
</file>

<file path=xl/sharedStrings.xml><?xml version="1.0" encoding="utf-8"?>
<sst xmlns="http://schemas.openxmlformats.org/spreadsheetml/2006/main" count="128" uniqueCount="45">
  <si>
    <t>Revenue</t>
  </si>
  <si>
    <t>CMA4</t>
  </si>
  <si>
    <t>Raw Seasonals</t>
  </si>
  <si>
    <t>Seasonal Index</t>
  </si>
  <si>
    <t>Irregular</t>
  </si>
  <si>
    <t>Reconstructed</t>
  </si>
  <si>
    <t>age in years</t>
  </si>
  <si>
    <t>weight in lbs.</t>
  </si>
  <si>
    <t>Gender</t>
  </si>
  <si>
    <t>Systolic blood pressure</t>
  </si>
  <si>
    <t>Starbucks Quarterly Total Revenue, in billions</t>
  </si>
  <si>
    <t>In Billions</t>
  </si>
  <si>
    <t xml:space="preserve">Long-term, yes there is a trend of increasing year over year. </t>
  </si>
  <si>
    <t>There is a seasonality effect and it looks like during summer it dips dramatically and then climbs to a peak from September to March and then dips again. I think this can easily be explained due to the fact that the majority of people aren't avid coffee drinkers and sometimes just get it to drink something tasty and *warm*. This helps explain the dip in the warmer season and rise in the colder seasons.</t>
  </si>
  <si>
    <t>QTR</t>
  </si>
  <si>
    <t>Raw Factors</t>
  </si>
  <si>
    <t>Normalized Factors</t>
  </si>
  <si>
    <t>Quarter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</si>
  <si>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</si>
  <si>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</si>
  <si>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</si>
  <si>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</si>
  <si>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</si>
  <si>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</si>
  <si>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</si>
  <si>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</si>
  <si>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</si>
  <si>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</si>
  <si>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</si>
  <si>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</si>
  <si>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</si>
  <si>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</si>
  <si>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</si>
  <si>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</si>
  <si>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</si>
  <si>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</si>
  <si>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</si>
  <si>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</si>
  <si>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</si>
  <si>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</si>
  <si>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</si>
  <si>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</si>
  <si>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I believe that age helps explain the variabiality the best. I came to this conclusion due to age having a higher Adjusted R-Squared (.95) than weight (.93). </t>
  </si>
  <si>
    <t xml:space="preserve">Yes, using both weight and age helps explain the variability even better. The Adj. R-Square for both of them is now 0.97, higher than each by themselves. </t>
  </si>
  <si>
    <t>Not quite, gender has an extremely high p-value of 0.57, indicating that it is not statitistically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</si>
</sst>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6" formatCode="#,##0;[Red]\-#,##0"/>
    <numFmt numFmtId="176" formatCode="_(* #,##0.00000000_);_(* \(#,##0.00000000\);_(* &quot;-&quot;??_);_(@_)"/>
    <numFmt numFmtId="178" formatCode="0.00000"/>
  </numFmts>
  <fonts count="4" x14ac:knownFonts="1">
    <font>
      <sz val="11"/>
      <color theme="1"/>
      <name val="Calibri"/>
      <family val="2"/>
      <scheme val="minor"/>
    </font>
    <font>
      <sz val="11"/>
      <color theme="1"/>
      <name val="Calibri"/>
      <family val="2"/>
      <scheme val="minor"/>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Alignment="1">
      <alignment horizontal="centerContinuous"/>
    </xf>
    <xf numFmtId="0" fontId="2" fillId="0" borderId="0" xfId="0" applyFont="1"/>
    <xf numFmtId="166" fontId="2" fillId="0" borderId="0" xfId="0" applyNumberFormat="1" applyFont="1"/>
    <xf numFmtId="164" fontId="2" fillId="0" borderId="0" xfId="1" applyNumberFormat="1" applyFont="1"/>
    <xf numFmtId="1" fontId="2" fillId="0" borderId="0" xfId="0" applyNumberFormat="1" applyFont="1"/>
    <xf numFmtId="17" fontId="2" fillId="0" borderId="0" xfId="0" applyNumberFormat="1" applyFont="1"/>
    <xf numFmtId="176" fontId="2" fillId="0" borderId="0" xfId="0" applyNumberFormat="1" applyFont="1"/>
    <xf numFmtId="178" fontId="2" fillId="0" borderId="0" xfId="0" applyNumberFormat="1" applyFo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Revenue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Sales!$C$3</c:f>
              <c:strCache>
                <c:ptCount val="1"/>
                <c:pt idx="0">
                  <c:v>Revenue</c:v>
                </c:pt>
              </c:strCache>
            </c:strRef>
          </c:tx>
          <c:spPr>
            <a:ln w="28575" cap="rnd">
              <a:solidFill>
                <a:schemeClr val="accent1"/>
              </a:solidFill>
              <a:round/>
            </a:ln>
            <a:effectLst/>
          </c:spPr>
          <c:marker>
            <c:symbol val="none"/>
          </c:marker>
          <c:cat>
            <c:numRef>
              <c:f>Sales!$A$4:$A$31</c:f>
              <c:numCache>
                <c:formatCode>mmm\-yy</c:formatCode>
                <c:ptCount val="28"/>
                <c:pt idx="0">
                  <c:v>40878</c:v>
                </c:pt>
                <c:pt idx="1">
                  <c:v>40969</c:v>
                </c:pt>
                <c:pt idx="2">
                  <c:v>41061</c:v>
                </c:pt>
                <c:pt idx="3">
                  <c:v>41153</c:v>
                </c:pt>
                <c:pt idx="4">
                  <c:v>41244</c:v>
                </c:pt>
                <c:pt idx="5">
                  <c:v>41334</c:v>
                </c:pt>
                <c:pt idx="6">
                  <c:v>41426</c:v>
                </c:pt>
                <c:pt idx="7">
                  <c:v>41518</c:v>
                </c:pt>
                <c:pt idx="8">
                  <c:v>41609</c:v>
                </c:pt>
                <c:pt idx="9">
                  <c:v>41699</c:v>
                </c:pt>
                <c:pt idx="10">
                  <c:v>41791</c:v>
                </c:pt>
                <c:pt idx="11">
                  <c:v>41883</c:v>
                </c:pt>
                <c:pt idx="12">
                  <c:v>41974</c:v>
                </c:pt>
                <c:pt idx="13">
                  <c:v>42064</c:v>
                </c:pt>
                <c:pt idx="14">
                  <c:v>42156</c:v>
                </c:pt>
                <c:pt idx="15">
                  <c:v>42248</c:v>
                </c:pt>
                <c:pt idx="16">
                  <c:v>42339</c:v>
                </c:pt>
                <c:pt idx="17">
                  <c:v>42430</c:v>
                </c:pt>
                <c:pt idx="18">
                  <c:v>42522</c:v>
                </c:pt>
                <c:pt idx="19">
                  <c:v>42614</c:v>
                </c:pt>
                <c:pt idx="20">
                  <c:v>42705</c:v>
                </c:pt>
                <c:pt idx="21">
                  <c:v>42795</c:v>
                </c:pt>
                <c:pt idx="22">
                  <c:v>42887</c:v>
                </c:pt>
                <c:pt idx="23">
                  <c:v>42979</c:v>
                </c:pt>
                <c:pt idx="24">
                  <c:v>43070</c:v>
                </c:pt>
                <c:pt idx="25">
                  <c:v>43160</c:v>
                </c:pt>
                <c:pt idx="26">
                  <c:v>43252</c:v>
                </c:pt>
                <c:pt idx="27">
                  <c:v>43344</c:v>
                </c:pt>
              </c:numCache>
            </c:numRef>
          </c:cat>
          <c:val>
            <c:numRef>
              <c:f>Sales!$C$4:$C$31</c:f>
              <c:numCache>
                <c:formatCode>_(* #,##0_);_(* \(#,##0\);_(* "-"??_);_(@_)</c:formatCode>
                <c:ptCount val="28"/>
                <c:pt idx="0">
                  <c:v>3032</c:v>
                </c:pt>
                <c:pt idx="1">
                  <c:v>3436</c:v>
                </c:pt>
                <c:pt idx="2">
                  <c:v>3196</c:v>
                </c:pt>
                <c:pt idx="3">
                  <c:v>3304</c:v>
                </c:pt>
                <c:pt idx="4">
                  <c:v>3341</c:v>
                </c:pt>
                <c:pt idx="5">
                  <c:v>3793</c:v>
                </c:pt>
                <c:pt idx="6">
                  <c:v>3550</c:v>
                </c:pt>
                <c:pt idx="7">
                  <c:v>3735</c:v>
                </c:pt>
                <c:pt idx="8">
                  <c:v>3789</c:v>
                </c:pt>
                <c:pt idx="9">
                  <c:v>4240</c:v>
                </c:pt>
                <c:pt idx="10">
                  <c:v>3874</c:v>
                </c:pt>
                <c:pt idx="11">
                  <c:v>4154</c:v>
                </c:pt>
                <c:pt idx="12">
                  <c:v>4181</c:v>
                </c:pt>
                <c:pt idx="13">
                  <c:v>4803</c:v>
                </c:pt>
                <c:pt idx="14">
                  <c:v>4564</c:v>
                </c:pt>
                <c:pt idx="15">
                  <c:v>4881</c:v>
                </c:pt>
                <c:pt idx="16">
                  <c:v>4915</c:v>
                </c:pt>
                <c:pt idx="17">
                  <c:v>5374</c:v>
                </c:pt>
                <c:pt idx="18">
                  <c:v>4993</c:v>
                </c:pt>
                <c:pt idx="19">
                  <c:v>5238</c:v>
                </c:pt>
                <c:pt idx="20">
                  <c:v>5711</c:v>
                </c:pt>
                <c:pt idx="21">
                  <c:v>5733</c:v>
                </c:pt>
                <c:pt idx="22">
                  <c:v>5294</c:v>
                </c:pt>
                <c:pt idx="23">
                  <c:v>5662</c:v>
                </c:pt>
                <c:pt idx="24">
                  <c:v>5698</c:v>
                </c:pt>
                <c:pt idx="25">
                  <c:v>6074</c:v>
                </c:pt>
                <c:pt idx="26">
                  <c:v>6032</c:v>
                </c:pt>
                <c:pt idx="27">
                  <c:v>6310</c:v>
                </c:pt>
              </c:numCache>
            </c:numRef>
          </c:val>
          <c:smooth val="0"/>
          <c:extLst>
            <c:ext xmlns:c16="http://schemas.microsoft.com/office/drawing/2014/chart" uri="{C3380CC4-5D6E-409C-BE32-E72D297353CC}">
              <c16:uniqueId val="{00000000-39FE-44D7-AD0A-C59E63620BC3}"/>
            </c:ext>
          </c:extLst>
        </c:ser>
        <c:dLbls>
          <c:showLegendKey val="0"/>
          <c:showVal val="0"/>
          <c:showCatName val="0"/>
          <c:showSerName val="0"/>
          <c:showPercent val="0"/>
          <c:showBubbleSize val="0"/>
        </c:dLbls>
        <c:smooth val="0"/>
        <c:axId val="1745959103"/>
        <c:axId val="1745955359"/>
      </c:lineChart>
      <c:dateAx>
        <c:axId val="174595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55359"/>
        <c:crosses val="autoZero"/>
        <c:auto val="1"/>
        <c:lblOffset val="100"/>
        <c:baseTimeUnit val="months"/>
      </c:dateAx>
      <c:valAx>
        <c:axId val="174595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5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0</xdr:row>
      <xdr:rowOff>171451</xdr:rowOff>
    </xdr:from>
    <xdr:to>
      <xdr:col>9</xdr:col>
      <xdr:colOff>76200</xdr:colOff>
      <xdr:row>15</xdr:row>
      <xdr:rowOff>1</xdr:rowOff>
    </xdr:to>
    <xdr:sp macro="" textlink="">
      <xdr:nvSpPr>
        <xdr:cNvPr id="2" name="TextBox 1">
          <a:extLst>
            <a:ext uri="{FF2B5EF4-FFF2-40B4-BE49-F238E27FC236}">
              <a16:creationId xmlns:a16="http://schemas.microsoft.com/office/drawing/2014/main" id="{7025E0F5-1A87-48C1-9381-402845997FB4}"/>
            </a:ext>
          </a:extLst>
        </xdr:cNvPr>
        <xdr:cNvSpPr txBox="1"/>
      </xdr:nvSpPr>
      <xdr:spPr>
        <a:xfrm>
          <a:off x="438150" y="171451"/>
          <a:ext cx="512445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Start on the Sales sheet. Create a line chart with the given Starbucks date and total revenue data. Give the chart appropriate titles (chart, x-axis, y-axis) and move it to the sheet called Chart.</a:t>
          </a:r>
        </a:p>
        <a:p>
          <a:pPr lvl="0"/>
          <a:r>
            <a:rPr lang="en-US" sz="1100">
              <a:solidFill>
                <a:schemeClr val="dk1"/>
              </a:solidFill>
              <a:effectLst/>
              <a:latin typeface="+mn-lt"/>
              <a:ea typeface="+mn-ea"/>
              <a:cs typeface="+mn-cs"/>
            </a:rPr>
            <a:t>Using the line chart you just created:</a:t>
          </a:r>
        </a:p>
        <a:p>
          <a:pPr lvl="1"/>
          <a:r>
            <a:rPr lang="en-US" sz="1100">
              <a:solidFill>
                <a:schemeClr val="dk1"/>
              </a:solidFill>
              <a:effectLst/>
              <a:latin typeface="+mn-lt"/>
              <a:ea typeface="+mn-ea"/>
              <a:cs typeface="+mn-cs"/>
            </a:rPr>
            <a:t>Do you observe any trend in sales? If so, describe the trend in 1-2 sentence. Type your answer in A1 on the chart sheet.</a:t>
          </a:r>
        </a:p>
        <a:p>
          <a:pPr lvl="1"/>
          <a:r>
            <a:rPr lang="en-US" sz="1100">
              <a:solidFill>
                <a:schemeClr val="dk1"/>
              </a:solidFill>
              <a:effectLst/>
              <a:latin typeface="+mn-lt"/>
              <a:ea typeface="+mn-ea"/>
              <a:cs typeface="+mn-cs"/>
            </a:rPr>
            <a:t>Do you observe any seasonality? If so, describe in 1-2 sentences the seasonality effect you find and an explanation of why you think it is happening. Even if you are not sure why, write your best reasoning. Type your answer in A2 on the chart sheet. If you are not sure yet, go to next step as it may help. Make sure you come back and type the answer. </a:t>
          </a:r>
        </a:p>
        <a:p>
          <a:pPr lvl="0"/>
          <a:r>
            <a:rPr lang="en-US" sz="1100">
              <a:solidFill>
                <a:schemeClr val="dk1"/>
              </a:solidFill>
              <a:effectLst/>
              <a:latin typeface="+mn-lt"/>
              <a:ea typeface="+mn-ea"/>
              <a:cs typeface="+mn-cs"/>
            </a:rPr>
            <a:t>Go back to the Sales sheet. Using the procedure detailed in Chapter 6, decompose the time series into trend, seasonality, and irregular components. Add a column for Qtr between Date and Revenue. Be sure to use these functions: month, vlookup, average, and averageif.</a:t>
          </a:r>
        </a:p>
        <a:p>
          <a:endParaRPr lang="en-US" sz="1100"/>
        </a:p>
      </xdr:txBody>
    </xdr:sp>
    <xdr:clientData/>
  </xdr:twoCellAnchor>
  <xdr:twoCellAnchor>
    <xdr:from>
      <xdr:col>10</xdr:col>
      <xdr:colOff>0</xdr:colOff>
      <xdr:row>1</xdr:row>
      <xdr:rowOff>28575</xdr:rowOff>
    </xdr:from>
    <xdr:to>
      <xdr:col>18</xdr:col>
      <xdr:colOff>257175</xdr:colOff>
      <xdr:row>20</xdr:row>
      <xdr:rowOff>9525</xdr:rowOff>
    </xdr:to>
    <xdr:sp macro="" textlink="">
      <xdr:nvSpPr>
        <xdr:cNvPr id="3" name="TextBox 2">
          <a:extLst>
            <a:ext uri="{FF2B5EF4-FFF2-40B4-BE49-F238E27FC236}">
              <a16:creationId xmlns:a16="http://schemas.microsoft.com/office/drawing/2014/main" id="{B3A5B8D2-72C0-4FD0-8363-63E024F82C13}"/>
            </a:ext>
          </a:extLst>
        </xdr:cNvPr>
        <xdr:cNvSpPr txBox="1"/>
      </xdr:nvSpPr>
      <xdr:spPr>
        <a:xfrm>
          <a:off x="6096000" y="219075"/>
          <a:ext cx="5133975" cy="360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Go to the Regression sheet. Systolic blood pressure is the dependent variable. Use simple regression for the age and weight independent variables. Place each set of regression results on its own sheet and name the sheet accordingly (weight, age).</a:t>
          </a:r>
        </a:p>
        <a:p>
          <a:pPr lvl="0"/>
          <a:r>
            <a:rPr lang="en-US" sz="1100">
              <a:solidFill>
                <a:schemeClr val="dk1"/>
              </a:solidFill>
              <a:effectLst/>
              <a:latin typeface="+mn-lt"/>
              <a:ea typeface="+mn-ea"/>
              <a:cs typeface="+mn-cs"/>
            </a:rPr>
            <a:t>Which one of the independent variables explains the variability in blood pressure the best?</a:t>
          </a:r>
        </a:p>
        <a:p>
          <a:pPr lvl="1"/>
          <a:r>
            <a:rPr lang="en-US" sz="1100">
              <a:solidFill>
                <a:schemeClr val="dk1"/>
              </a:solidFill>
              <a:effectLst/>
              <a:latin typeface="+mn-lt"/>
              <a:ea typeface="+mn-ea"/>
              <a:cs typeface="+mn-cs"/>
            </a:rPr>
            <a:t>Type your answer in F1 on the Regression sheet. How did you decide?</a:t>
          </a:r>
        </a:p>
        <a:p>
          <a:pPr lvl="0"/>
          <a:r>
            <a:rPr lang="en-US" sz="1100">
              <a:solidFill>
                <a:schemeClr val="dk1"/>
              </a:solidFill>
              <a:effectLst/>
              <a:latin typeface="+mn-lt"/>
              <a:ea typeface="+mn-ea"/>
              <a:cs typeface="+mn-cs"/>
            </a:rPr>
            <a:t>Run multiple regression with both weight and age as independent variables. Place the regression results on its own sheet named Weight and Age.</a:t>
          </a:r>
        </a:p>
        <a:p>
          <a:pPr lvl="1"/>
          <a:r>
            <a:rPr lang="en-US" sz="1100">
              <a:solidFill>
                <a:schemeClr val="dk1"/>
              </a:solidFill>
              <a:effectLst/>
              <a:latin typeface="+mn-lt"/>
              <a:ea typeface="+mn-ea"/>
              <a:cs typeface="+mn-cs"/>
            </a:rPr>
            <a:t>Does using both weight and age explain the variability in blood pressure better than the single regression in step 5? Type your answer (yes or no) and the explanation in F2 on the Regression sheet.</a:t>
          </a:r>
        </a:p>
        <a:p>
          <a:pPr lvl="0"/>
          <a:r>
            <a:rPr lang="en-US" sz="1100">
              <a:solidFill>
                <a:schemeClr val="dk1"/>
              </a:solidFill>
              <a:effectLst/>
              <a:latin typeface="+mn-lt"/>
              <a:ea typeface="+mn-ea"/>
              <a:cs typeface="+mn-cs"/>
            </a:rPr>
            <a:t>Now consider the dummy variable of gender. Males are indicated by 0; Females are 1. Run multiple regression with age, weight, and gender as the independent variables. Place the regression results on its own sheet named All.</a:t>
          </a:r>
        </a:p>
        <a:p>
          <a:pPr lvl="1"/>
          <a:r>
            <a:rPr lang="en-US" sz="1100">
              <a:solidFill>
                <a:schemeClr val="dk1"/>
              </a:solidFill>
              <a:effectLst/>
              <a:latin typeface="+mn-lt"/>
              <a:ea typeface="+mn-ea"/>
              <a:cs typeface="+mn-cs"/>
            </a:rPr>
            <a:t>Does the gender variable help explain the blood pressure? How did you determine? Type your answer (yes or no) and your explanation in F3 on the Regression sheet.</a:t>
          </a:r>
        </a:p>
        <a:p>
          <a:pPr lvl="0"/>
          <a:r>
            <a:rPr lang="en-US" sz="1100">
              <a:solidFill>
                <a:schemeClr val="dk1"/>
              </a:solidFill>
              <a:effectLst/>
              <a:latin typeface="+mn-lt"/>
              <a:ea typeface="+mn-ea"/>
              <a:cs typeface="+mn-cs"/>
            </a:rPr>
            <a:t>Save file. Close file. Upload to Canvas exam question.</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264795</xdr:colOff>
      <xdr:row>7</xdr:row>
      <xdr:rowOff>144780</xdr:rowOff>
    </xdr:from>
    <xdr:to>
      <xdr:col>11</xdr:col>
      <xdr:colOff>558165</xdr:colOff>
      <xdr:row>29</xdr:row>
      <xdr:rowOff>81915</xdr:rowOff>
    </xdr:to>
    <xdr:graphicFrame macro="">
      <xdr:nvGraphicFramePr>
        <xdr:cNvPr id="2" name="Chart 1">
          <a:extLst>
            <a:ext uri="{FF2B5EF4-FFF2-40B4-BE49-F238E27FC236}">
              <a16:creationId xmlns:a16="http://schemas.microsoft.com/office/drawing/2014/main" id="{DDC89C50-A13F-4AAD-8650-15FC330C8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563880</xdr:colOff>
      <xdr:row>16</xdr:row>
      <xdr:rowOff>121920</xdr:rowOff>
    </xdr:from>
    <xdr:to>
      <xdr:col>20</xdr:col>
      <xdr:colOff>335280</xdr:colOff>
      <xdr:row>38</xdr:row>
      <xdr:rowOff>55245</xdr:rowOff>
    </xdr:to>
    <xdr:sp macro="" textlink="">
      <xdr:nvSpPr>
        <xdr:cNvPr id="3" name="TextBox 2">
          <a:extLst>
            <a:ext uri="{FF2B5EF4-FFF2-40B4-BE49-F238E27FC236}">
              <a16:creationId xmlns:a16="http://schemas.microsoft.com/office/drawing/2014/main" id="{7315F72C-73B7-416D-A365-A8066C7BE598}"/>
            </a:ext>
          </a:extLst>
        </xdr:cNvPr>
        <xdr:cNvSpPr txBox="1"/>
      </xdr:nvSpPr>
      <xdr:spPr>
        <a:xfrm>
          <a:off x="8488680" y="3017520"/>
          <a:ext cx="4038600" cy="3914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Do you observe any trend in sales? If so, describe the trend in 1-2 sentence. Type your answer in A1 on the chart sheet.</a:t>
          </a:r>
        </a:p>
        <a:p>
          <a:pPr lvl="0"/>
          <a:r>
            <a:rPr lang="en-US" sz="1100">
              <a:solidFill>
                <a:schemeClr val="dk1"/>
              </a:solidFill>
              <a:effectLst/>
              <a:latin typeface="+mn-lt"/>
              <a:ea typeface="+mn-ea"/>
              <a:cs typeface="+mn-cs"/>
            </a:rPr>
            <a:t>Do you observe any seasonality? If so, describe in 1-2 sentences the seasonality effect you find and an explanation of why you think it is happening. Even if you are not sure why, write your best reasoning. Type your answer in A2 on the chart sheet. If you are not sure yet, go to next step as it may help. Make sure you come back and type the answer.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68C2-CA80-471E-8160-4DEBC1908253}">
  <dimension ref="A1"/>
  <sheetViews>
    <sheetView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workbookViewId="0">
      <selection activeCell="J2" sqref="J2"/>
    </sheetView>
  </sheetViews>
  <sheetFormatPr defaultRowHeight="14.4" x14ac:dyDescent="0.3"/>
  <cols>
    <col min="3" max="3" width="9.109375" customWidth="1"/>
    <col min="4" max="4" width="7.109375" bestFit="1" customWidth="1"/>
    <col min="5" max="5" width="14.5546875" bestFit="1" customWidth="1"/>
    <col min="6" max="6" width="14.33203125" bestFit="1" customWidth="1"/>
    <col min="7" max="7" width="13.33203125" bestFit="1" customWidth="1"/>
    <col min="8" max="8" width="13.5546875" bestFit="1" customWidth="1"/>
    <col min="10" max="10" width="5.33203125" bestFit="1" customWidth="1"/>
    <col min="11" max="11" width="13.33203125" bestFit="1" customWidth="1"/>
  </cols>
  <sheetData>
    <row r="1" spans="1:12" ht="15.6" x14ac:dyDescent="0.3">
      <c r="A1" s="1" t="s">
        <v>10</v>
      </c>
      <c r="B1" s="1"/>
      <c r="C1" s="1"/>
      <c r="D1" s="1"/>
      <c r="E1" s="1"/>
      <c r="F1" s="1"/>
      <c r="G1" s="1"/>
      <c r="H1" s="1"/>
      <c r="J1" s="2" t="s">
        <v>14</v>
      </c>
      <c r="K1" s="2" t="s">
        <v>15</v>
      </c>
      <c r="L1" s="2" t="s">
        <v>16</v>
      </c>
    </row>
    <row r="2" spans="1:12" ht="15.6" x14ac:dyDescent="0.3">
      <c r="A2" s="1" t="s">
        <v>11</v>
      </c>
      <c r="B2" s="1"/>
      <c r="C2" s="1"/>
      <c r="D2" s="1"/>
      <c r="E2" s="1"/>
      <c r="F2" s="1"/>
      <c r="G2" s="1"/>
      <c r="H2" s="1"/>
      <c r="J2" s="2">
        <v>1</v>
      </c>
      <c r="K2" s="2">
        <f>AVERAGEIF($B$5:$B$29,J2,$E$5:$E$29)</f>
        <v>1.0522347077055161</v>
      </c>
      <c r="L2" s="8">
        <f>K2/AVERAGE($K$2:$K$5)</f>
        <v>1.0539939708747961</v>
      </c>
    </row>
    <row r="3" spans="1:12" ht="15.6" x14ac:dyDescent="0.3">
      <c r="B3" s="2" t="s">
        <v>17</v>
      </c>
      <c r="C3" s="2" t="s">
        <v>0</v>
      </c>
      <c r="D3" s="2" t="s">
        <v>1</v>
      </c>
      <c r="E3" s="2" t="s">
        <v>2</v>
      </c>
      <c r="F3" s="2" t="s">
        <v>3</v>
      </c>
      <c r="G3" s="2" t="s">
        <v>4</v>
      </c>
      <c r="H3" s="2" t="s">
        <v>5</v>
      </c>
      <c r="J3" s="2">
        <v>2</v>
      </c>
      <c r="K3" s="2">
        <f>AVERAGEIF($B$5:$B$29,J3,$E$5:$E$29)</f>
        <v>0.96150884156980876</v>
      </c>
      <c r="L3" s="8">
        <f t="shared" ref="L3:L5" si="0">K3/AVERAGE($K$2:$K$5)</f>
        <v>0.96311641740771214</v>
      </c>
    </row>
    <row r="4" spans="1:12" ht="15.6" x14ac:dyDescent="0.3">
      <c r="A4" s="6">
        <v>40878</v>
      </c>
      <c r="B4" s="5">
        <f>MONTH(A4)/3</f>
        <v>4</v>
      </c>
      <c r="C4" s="4">
        <v>3032</v>
      </c>
      <c r="D4" s="2"/>
      <c r="E4" s="2"/>
      <c r="F4" s="2"/>
      <c r="G4" s="2"/>
      <c r="H4" s="2"/>
      <c r="J4" s="2">
        <v>3</v>
      </c>
      <c r="K4" s="2">
        <f>AVERAGEIF($B$5:$B$29,J4,$E$5:$E$29)</f>
        <v>0.99133221532226645</v>
      </c>
      <c r="L4" s="8">
        <f t="shared" si="0"/>
        <v>0.992989653764627</v>
      </c>
    </row>
    <row r="5" spans="1:12" ht="15.6" x14ac:dyDescent="0.3">
      <c r="A5" s="6">
        <v>40969</v>
      </c>
      <c r="B5" s="5">
        <f t="shared" ref="B5:B31" si="1">MONTH(A5)/3</f>
        <v>1</v>
      </c>
      <c r="C5" s="4">
        <v>3436</v>
      </c>
      <c r="D5" s="2"/>
      <c r="E5" s="2"/>
      <c r="F5" s="2"/>
      <c r="G5" s="2"/>
      <c r="H5" s="2"/>
      <c r="J5" s="4">
        <v>4</v>
      </c>
      <c r="K5" s="2">
        <f>AVERAGEIF($B$5:$B$29,J5,$E$5:$E$29)</f>
        <v>0.98824767664441227</v>
      </c>
      <c r="L5" s="8">
        <f t="shared" si="0"/>
        <v>0.9898999579528649</v>
      </c>
    </row>
    <row r="6" spans="1:12" ht="15.6" x14ac:dyDescent="0.3">
      <c r="A6" s="6">
        <v>41061</v>
      </c>
      <c r="B6" s="5">
        <f t="shared" si="1"/>
        <v>2</v>
      </c>
      <c r="C6" s="4">
        <v>3196</v>
      </c>
      <c r="D6" s="3">
        <f>AVERAGE(AVERAGE(C4:C7),AVERAGE(C5:C8))</f>
        <v>3280.625</v>
      </c>
      <c r="E6" s="7">
        <f>C6/D6</f>
        <v>0.97420461040198136</v>
      </c>
      <c r="F6" s="2">
        <f>VLOOKUP(B5,$J$2:$L$5,3)</f>
        <v>1.0539939708747961</v>
      </c>
      <c r="G6" s="7">
        <f>C6/(D6*F6)</f>
        <v>0.92429808644295086</v>
      </c>
      <c r="H6" s="4">
        <f>D6*G6*F6</f>
        <v>3195.9999999999995</v>
      </c>
      <c r="J6" s="4"/>
      <c r="K6" s="2">
        <f>SUM(K2:K5)</f>
        <v>3.9933234412420036</v>
      </c>
      <c r="L6" s="2">
        <f>SUM(L2:L5)</f>
        <v>4</v>
      </c>
    </row>
    <row r="7" spans="1:12" ht="15.6" x14ac:dyDescent="0.3">
      <c r="A7" s="6">
        <v>41153</v>
      </c>
      <c r="B7" s="5">
        <f t="shared" si="1"/>
        <v>3</v>
      </c>
      <c r="C7" s="4">
        <v>3304</v>
      </c>
      <c r="D7" s="3">
        <f t="shared" ref="D7:D31" si="2">AVERAGE(AVERAGE(C5:C8),AVERAGE(C6:C9))</f>
        <v>3363.875</v>
      </c>
      <c r="E7" s="2">
        <f t="shared" ref="E7:E31" si="3">C7/D7</f>
        <v>0.98220058712050839</v>
      </c>
      <c r="F7" s="2">
        <f t="shared" ref="F7:F31" si="4">VLOOKUP(B6,$J$2:$L$5,3)</f>
        <v>0.96311641740771214</v>
      </c>
      <c r="G7" s="2">
        <f t="shared" ref="G7:G31" si="5">C7/(D7*F7)</f>
        <v>1.0198150185874335</v>
      </c>
      <c r="H7" s="4">
        <f t="shared" ref="H7:H31" si="6">D7*G7*F7</f>
        <v>3304</v>
      </c>
    </row>
    <row r="8" spans="1:12" ht="15.6" x14ac:dyDescent="0.3">
      <c r="A8" s="6">
        <v>41244</v>
      </c>
      <c r="B8" s="5">
        <f t="shared" si="1"/>
        <v>4</v>
      </c>
      <c r="C8" s="4">
        <v>3341</v>
      </c>
      <c r="D8" s="3">
        <f t="shared" si="2"/>
        <v>3452.75</v>
      </c>
      <c r="E8" s="2">
        <f t="shared" si="3"/>
        <v>0.96763449424371872</v>
      </c>
      <c r="F8" s="2">
        <f t="shared" si="4"/>
        <v>0.992989653764627</v>
      </c>
      <c r="G8" s="2">
        <f t="shared" si="5"/>
        <v>0.97446583715672996</v>
      </c>
      <c r="H8" s="4">
        <f t="shared" si="6"/>
        <v>3341</v>
      </c>
    </row>
    <row r="9" spans="1:12" ht="15.6" x14ac:dyDescent="0.3">
      <c r="A9" s="6">
        <v>41334</v>
      </c>
      <c r="B9" s="5">
        <f t="shared" si="1"/>
        <v>1</v>
      </c>
      <c r="C9" s="4">
        <v>3793</v>
      </c>
      <c r="D9" s="3">
        <f t="shared" si="2"/>
        <v>3550.875</v>
      </c>
      <c r="E9" s="2">
        <f t="shared" si="3"/>
        <v>1.0681874185940086</v>
      </c>
      <c r="F9" s="2">
        <f t="shared" si="4"/>
        <v>0.9898999579528649</v>
      </c>
      <c r="G9" s="2">
        <f t="shared" si="5"/>
        <v>1.0790862349393811</v>
      </c>
      <c r="H9" s="4">
        <f t="shared" si="6"/>
        <v>3793</v>
      </c>
    </row>
    <row r="10" spans="1:12" ht="15.6" x14ac:dyDescent="0.3">
      <c r="A10" s="6">
        <v>41426</v>
      </c>
      <c r="B10" s="5">
        <f t="shared" si="1"/>
        <v>2</v>
      </c>
      <c r="C10" s="4">
        <v>3550</v>
      </c>
      <c r="D10" s="3">
        <f t="shared" si="2"/>
        <v>3660.75</v>
      </c>
      <c r="E10" s="2">
        <f t="shared" si="3"/>
        <v>0.96974663661817928</v>
      </c>
      <c r="F10" s="2">
        <f t="shared" si="4"/>
        <v>1.0539939708747961</v>
      </c>
      <c r="G10" s="2">
        <f t="shared" si="5"/>
        <v>0.9200684856036766</v>
      </c>
      <c r="H10" s="4">
        <f t="shared" si="6"/>
        <v>3549.9999999999995</v>
      </c>
    </row>
    <row r="11" spans="1:12" ht="15.6" x14ac:dyDescent="0.3">
      <c r="A11" s="6">
        <v>41518</v>
      </c>
      <c r="B11" s="5">
        <f t="shared" si="1"/>
        <v>3</v>
      </c>
      <c r="C11" s="4">
        <v>3735</v>
      </c>
      <c r="D11" s="3">
        <f t="shared" si="2"/>
        <v>3772.625</v>
      </c>
      <c r="E11" s="2">
        <f t="shared" si="3"/>
        <v>0.99002683807693581</v>
      </c>
      <c r="F11" s="2">
        <f t="shared" si="4"/>
        <v>0.96311641740771214</v>
      </c>
      <c r="G11" s="2">
        <f t="shared" si="5"/>
        <v>1.0279409842702658</v>
      </c>
      <c r="H11" s="4">
        <f t="shared" si="6"/>
        <v>3735</v>
      </c>
    </row>
    <row r="12" spans="1:12" ht="15.6" x14ac:dyDescent="0.3">
      <c r="A12" s="6">
        <v>41609</v>
      </c>
      <c r="B12" s="5">
        <f t="shared" si="1"/>
        <v>4</v>
      </c>
      <c r="C12" s="4">
        <v>3789</v>
      </c>
      <c r="D12" s="3">
        <f t="shared" si="2"/>
        <v>3869</v>
      </c>
      <c r="E12" s="2">
        <f t="shared" si="3"/>
        <v>0.97932282243473767</v>
      </c>
      <c r="F12" s="2">
        <f t="shared" si="4"/>
        <v>0.992989653764627</v>
      </c>
      <c r="G12" s="2">
        <f t="shared" si="5"/>
        <v>0.98623668305296475</v>
      </c>
      <c r="H12" s="4">
        <f t="shared" si="6"/>
        <v>3788.9999999999995</v>
      </c>
    </row>
    <row r="13" spans="1:12" ht="15.6" x14ac:dyDescent="0.3">
      <c r="A13" s="6">
        <v>41699</v>
      </c>
      <c r="B13" s="5">
        <f t="shared" si="1"/>
        <v>1</v>
      </c>
      <c r="C13" s="4">
        <v>4240</v>
      </c>
      <c r="D13" s="3">
        <f t="shared" si="2"/>
        <v>3961.875</v>
      </c>
      <c r="E13" s="2">
        <f t="shared" si="3"/>
        <v>1.0702003470578956</v>
      </c>
      <c r="F13" s="2">
        <f t="shared" si="4"/>
        <v>0.9898999579528649</v>
      </c>
      <c r="G13" s="2">
        <f t="shared" si="5"/>
        <v>1.0811197015010423</v>
      </c>
      <c r="H13" s="4">
        <f t="shared" si="6"/>
        <v>4240</v>
      </c>
    </row>
    <row r="14" spans="1:12" ht="15.6" x14ac:dyDescent="0.3">
      <c r="A14" s="6">
        <v>41791</v>
      </c>
      <c r="B14" s="5">
        <f t="shared" si="1"/>
        <v>2</v>
      </c>
      <c r="C14" s="4">
        <v>3874</v>
      </c>
      <c r="D14" s="3">
        <f t="shared" si="2"/>
        <v>4063.25</v>
      </c>
      <c r="E14" s="2">
        <f t="shared" si="3"/>
        <v>0.95342398326462807</v>
      </c>
      <c r="F14" s="2">
        <f t="shared" si="4"/>
        <v>1.0539939708747961</v>
      </c>
      <c r="G14" s="2">
        <f t="shared" si="5"/>
        <v>0.90458200863644711</v>
      </c>
      <c r="H14" s="4">
        <f t="shared" si="6"/>
        <v>3873.9999999999995</v>
      </c>
    </row>
    <row r="15" spans="1:12" ht="15.6" x14ac:dyDescent="0.3">
      <c r="A15" s="6">
        <v>41883</v>
      </c>
      <c r="B15" s="5">
        <f t="shared" si="1"/>
        <v>3</v>
      </c>
      <c r="C15" s="4">
        <v>4154</v>
      </c>
      <c r="D15" s="3">
        <f t="shared" si="2"/>
        <v>4182.625</v>
      </c>
      <c r="E15" s="2">
        <f t="shared" si="3"/>
        <v>0.99315621170915391</v>
      </c>
      <c r="F15" s="2">
        <f t="shared" si="4"/>
        <v>0.96311641740771214</v>
      </c>
      <c r="G15" s="2">
        <f t="shared" si="5"/>
        <v>1.0311902006429252</v>
      </c>
      <c r="H15" s="4">
        <f t="shared" si="6"/>
        <v>4154</v>
      </c>
    </row>
    <row r="16" spans="1:12" ht="15.6" x14ac:dyDescent="0.3">
      <c r="A16" s="6">
        <v>41974</v>
      </c>
      <c r="B16" s="5">
        <f t="shared" si="1"/>
        <v>4</v>
      </c>
      <c r="C16" s="4">
        <v>4181</v>
      </c>
      <c r="D16" s="3">
        <f t="shared" si="2"/>
        <v>4339.25</v>
      </c>
      <c r="E16" s="2">
        <f t="shared" si="3"/>
        <v>0.9635305640375641</v>
      </c>
      <c r="F16" s="2">
        <f t="shared" si="4"/>
        <v>0.992989653764627</v>
      </c>
      <c r="G16" s="2">
        <f t="shared" si="5"/>
        <v>0.97033293386756114</v>
      </c>
      <c r="H16" s="4">
        <f t="shared" si="6"/>
        <v>4181.0000000000009</v>
      </c>
    </row>
    <row r="17" spans="1:8" ht="15.6" x14ac:dyDescent="0.3">
      <c r="A17" s="6">
        <v>42064</v>
      </c>
      <c r="B17" s="5">
        <f t="shared" si="1"/>
        <v>1</v>
      </c>
      <c r="C17" s="4">
        <v>4803</v>
      </c>
      <c r="D17" s="3">
        <f t="shared" si="2"/>
        <v>4516.375</v>
      </c>
      <c r="E17" s="2">
        <f t="shared" si="3"/>
        <v>1.0634635077910934</v>
      </c>
      <c r="F17" s="2">
        <f t="shared" si="4"/>
        <v>0.9898999579528649</v>
      </c>
      <c r="G17" s="2">
        <f t="shared" si="5"/>
        <v>1.0743141256318061</v>
      </c>
      <c r="H17" s="4">
        <f t="shared" si="6"/>
        <v>4803.0000000000009</v>
      </c>
    </row>
    <row r="18" spans="1:8" ht="15.6" x14ac:dyDescent="0.3">
      <c r="A18" s="6">
        <v>42156</v>
      </c>
      <c r="B18" s="5">
        <f t="shared" si="1"/>
        <v>2</v>
      </c>
      <c r="C18" s="4">
        <v>4564</v>
      </c>
      <c r="D18" s="3">
        <f t="shared" si="2"/>
        <v>4699</v>
      </c>
      <c r="E18" s="2">
        <f t="shared" si="3"/>
        <v>0.97127048308150665</v>
      </c>
      <c r="F18" s="2">
        <f t="shared" si="4"/>
        <v>1.0539939708747961</v>
      </c>
      <c r="G18" s="2">
        <f t="shared" si="5"/>
        <v>0.92151426850702922</v>
      </c>
      <c r="H18" s="4">
        <f t="shared" si="6"/>
        <v>4564</v>
      </c>
    </row>
    <row r="19" spans="1:8" ht="15.6" x14ac:dyDescent="0.3">
      <c r="A19" s="6">
        <v>42248</v>
      </c>
      <c r="B19" s="5">
        <f t="shared" si="1"/>
        <v>3</v>
      </c>
      <c r="C19" s="4">
        <v>4881</v>
      </c>
      <c r="D19" s="3">
        <f t="shared" si="2"/>
        <v>4862.125</v>
      </c>
      <c r="E19" s="2">
        <f t="shared" si="3"/>
        <v>1.0038820474586729</v>
      </c>
      <c r="F19" s="2">
        <f t="shared" si="4"/>
        <v>0.96311641740771214</v>
      </c>
      <c r="G19" s="2">
        <f t="shared" si="5"/>
        <v>1.0423267938477094</v>
      </c>
      <c r="H19" s="4">
        <f t="shared" si="6"/>
        <v>4880.9999999999991</v>
      </c>
    </row>
    <row r="20" spans="1:8" ht="15.6" x14ac:dyDescent="0.3">
      <c r="A20" s="6">
        <v>42339</v>
      </c>
      <c r="B20" s="5">
        <f t="shared" si="1"/>
        <v>4</v>
      </c>
      <c r="C20" s="4">
        <v>4915</v>
      </c>
      <c r="D20" s="3">
        <f t="shared" si="2"/>
        <v>4987.125</v>
      </c>
      <c r="E20" s="2">
        <f t="shared" si="3"/>
        <v>0.98553775973130808</v>
      </c>
      <c r="F20" s="2">
        <f t="shared" si="4"/>
        <v>0.992989653764627</v>
      </c>
      <c r="G20" s="2">
        <f t="shared" si="5"/>
        <v>0.99249549680093119</v>
      </c>
      <c r="H20" s="4">
        <f t="shared" si="6"/>
        <v>4915</v>
      </c>
    </row>
    <row r="21" spans="1:8" ht="15.6" x14ac:dyDescent="0.3">
      <c r="A21" s="6">
        <v>42430</v>
      </c>
      <c r="B21" s="5">
        <f t="shared" si="1"/>
        <v>1</v>
      </c>
      <c r="C21" s="4">
        <v>5374</v>
      </c>
      <c r="D21" s="3">
        <f t="shared" si="2"/>
        <v>5085.375</v>
      </c>
      <c r="E21" s="2">
        <f t="shared" si="3"/>
        <v>1.0567558931248924</v>
      </c>
      <c r="F21" s="2">
        <f t="shared" si="4"/>
        <v>0.9898999579528649</v>
      </c>
      <c r="G21" s="2">
        <f t="shared" si="5"/>
        <v>1.0675380725445096</v>
      </c>
      <c r="H21" s="4">
        <f t="shared" si="6"/>
        <v>5374</v>
      </c>
    </row>
    <row r="22" spans="1:8" ht="15.6" x14ac:dyDescent="0.3">
      <c r="A22" s="6">
        <v>42522</v>
      </c>
      <c r="B22" s="5">
        <f t="shared" si="1"/>
        <v>2</v>
      </c>
      <c r="C22" s="4">
        <v>4993</v>
      </c>
      <c r="D22" s="3">
        <f t="shared" si="2"/>
        <v>5229.5</v>
      </c>
      <c r="E22" s="2">
        <f t="shared" si="3"/>
        <v>0.95477579118462563</v>
      </c>
      <c r="F22" s="2">
        <f t="shared" si="4"/>
        <v>1.0539939708747961</v>
      </c>
      <c r="G22" s="2">
        <f t="shared" si="5"/>
        <v>0.90586456618170108</v>
      </c>
      <c r="H22" s="4">
        <f t="shared" si="6"/>
        <v>4992.9999999999991</v>
      </c>
    </row>
    <row r="23" spans="1:8" ht="15.6" x14ac:dyDescent="0.3">
      <c r="A23" s="6">
        <v>42614</v>
      </c>
      <c r="B23" s="5">
        <f t="shared" si="1"/>
        <v>3</v>
      </c>
      <c r="C23" s="4">
        <v>5238</v>
      </c>
      <c r="D23" s="3">
        <f t="shared" si="2"/>
        <v>5373.875</v>
      </c>
      <c r="E23" s="2">
        <f t="shared" si="3"/>
        <v>0.97471563815682349</v>
      </c>
      <c r="F23" s="2">
        <f t="shared" si="4"/>
        <v>0.96311641740771214</v>
      </c>
      <c r="G23" s="2">
        <f t="shared" si="5"/>
        <v>1.0120434254254864</v>
      </c>
      <c r="H23" s="4">
        <f t="shared" si="6"/>
        <v>5238.0000000000009</v>
      </c>
    </row>
    <row r="24" spans="1:8" ht="15.6" x14ac:dyDescent="0.3">
      <c r="A24" s="6">
        <v>42705</v>
      </c>
      <c r="B24" s="5">
        <f t="shared" si="1"/>
        <v>4</v>
      </c>
      <c r="C24" s="4">
        <v>5711</v>
      </c>
      <c r="D24" s="3">
        <f t="shared" si="2"/>
        <v>5456.375</v>
      </c>
      <c r="E24" s="2">
        <f t="shared" si="3"/>
        <v>1.0466655975808115</v>
      </c>
      <c r="F24" s="2">
        <f t="shared" si="4"/>
        <v>0.992989653764627</v>
      </c>
      <c r="G24" s="2">
        <f t="shared" si="5"/>
        <v>1.0540548872918141</v>
      </c>
      <c r="H24" s="4">
        <f t="shared" si="6"/>
        <v>5710.9999999999991</v>
      </c>
    </row>
    <row r="25" spans="1:8" ht="15.6" x14ac:dyDescent="0.3">
      <c r="A25" s="6">
        <v>42795</v>
      </c>
      <c r="B25" s="5">
        <f t="shared" si="1"/>
        <v>1</v>
      </c>
      <c r="C25" s="4">
        <v>5733</v>
      </c>
      <c r="D25" s="3">
        <f t="shared" si="2"/>
        <v>5547</v>
      </c>
      <c r="E25" s="2">
        <f t="shared" si="3"/>
        <v>1.0335316387236344</v>
      </c>
      <c r="F25" s="2">
        <f t="shared" si="4"/>
        <v>0.9898999579528649</v>
      </c>
      <c r="G25" s="2">
        <f t="shared" si="5"/>
        <v>1.0440768588989546</v>
      </c>
      <c r="H25" s="4">
        <f t="shared" si="6"/>
        <v>5733</v>
      </c>
    </row>
    <row r="26" spans="1:8" ht="15.6" x14ac:dyDescent="0.3">
      <c r="A26" s="6">
        <v>42887</v>
      </c>
      <c r="B26" s="5">
        <f t="shared" si="1"/>
        <v>2</v>
      </c>
      <c r="C26" s="4">
        <v>5294</v>
      </c>
      <c r="D26" s="3">
        <f t="shared" si="2"/>
        <v>5598.375</v>
      </c>
      <c r="E26" s="2">
        <f t="shared" si="3"/>
        <v>0.94563154486793044</v>
      </c>
      <c r="F26" s="2">
        <f t="shared" si="4"/>
        <v>1.0539939708747961</v>
      </c>
      <c r="G26" s="2">
        <f t="shared" si="5"/>
        <v>0.89718876103539114</v>
      </c>
      <c r="H26" s="4">
        <f t="shared" si="6"/>
        <v>5294</v>
      </c>
    </row>
    <row r="27" spans="1:8" ht="15.6" x14ac:dyDescent="0.3">
      <c r="A27" s="6">
        <v>42979</v>
      </c>
      <c r="B27" s="5">
        <f t="shared" si="1"/>
        <v>3</v>
      </c>
      <c r="C27" s="4">
        <v>5662</v>
      </c>
      <c r="D27" s="3">
        <f t="shared" si="2"/>
        <v>5639.375</v>
      </c>
      <c r="E27" s="2">
        <f t="shared" si="3"/>
        <v>1.0040119694115039</v>
      </c>
      <c r="F27" s="2">
        <f t="shared" si="4"/>
        <v>0.96311641740771214</v>
      </c>
      <c r="G27" s="2">
        <f t="shared" si="5"/>
        <v>1.0424616913019349</v>
      </c>
      <c r="H27" s="4">
        <f t="shared" si="6"/>
        <v>5661.9999999999991</v>
      </c>
    </row>
    <row r="28" spans="1:8" ht="15.6" x14ac:dyDescent="0.3">
      <c r="A28" s="6">
        <v>43070</v>
      </c>
      <c r="B28" s="5">
        <f t="shared" si="1"/>
        <v>4</v>
      </c>
      <c r="C28" s="4">
        <v>5698</v>
      </c>
      <c r="D28" s="3">
        <f t="shared" si="2"/>
        <v>5774.25</v>
      </c>
      <c r="E28" s="2">
        <f t="shared" si="3"/>
        <v>0.986794821838334</v>
      </c>
      <c r="F28" s="2">
        <f t="shared" si="4"/>
        <v>0.992989653764627</v>
      </c>
      <c r="G28" s="2">
        <f t="shared" si="5"/>
        <v>0.99376143356297109</v>
      </c>
      <c r="H28" s="4">
        <f t="shared" si="6"/>
        <v>5698.0000000000009</v>
      </c>
    </row>
    <row r="29" spans="1:8" ht="15.6" x14ac:dyDescent="0.3">
      <c r="A29" s="6">
        <v>43160</v>
      </c>
      <c r="B29" s="5">
        <f t="shared" si="1"/>
        <v>1</v>
      </c>
      <c r="C29" s="4">
        <v>6074</v>
      </c>
      <c r="D29" s="3">
        <f>AVERAGE(AVERAGE(C27:C30),AVERAGE(C28:C31))</f>
        <v>5947.5</v>
      </c>
      <c r="E29" s="2">
        <f t="shared" si="3"/>
        <v>1.0212694409415721</v>
      </c>
      <c r="F29" s="2">
        <f t="shared" si="4"/>
        <v>0.9898999579528649</v>
      </c>
      <c r="G29" s="2">
        <f t="shared" si="5"/>
        <v>1.031689548763675</v>
      </c>
      <c r="H29" s="4">
        <f t="shared" si="6"/>
        <v>6074</v>
      </c>
    </row>
    <row r="30" spans="1:8" ht="15.6" x14ac:dyDescent="0.3">
      <c r="A30" s="6">
        <v>43252</v>
      </c>
      <c r="B30" s="5">
        <f t="shared" si="1"/>
        <v>2</v>
      </c>
      <c r="C30" s="4">
        <v>6032</v>
      </c>
      <c r="D30" s="3">
        <f t="shared" si="2"/>
        <v>6083.5833333333339</v>
      </c>
      <c r="E30" s="2">
        <f t="shared" si="3"/>
        <v>0.99152089640151764</v>
      </c>
      <c r="F30" s="2">
        <f t="shared" si="4"/>
        <v>1.0539939708747961</v>
      </c>
      <c r="G30" s="2">
        <f t="shared" si="5"/>
        <v>0.94072729427339419</v>
      </c>
      <c r="H30" s="4">
        <f t="shared" si="6"/>
        <v>6031.9999999999991</v>
      </c>
    </row>
    <row r="31" spans="1:8" ht="15.6" x14ac:dyDescent="0.3">
      <c r="A31" s="6">
        <v>43344</v>
      </c>
      <c r="B31" s="5">
        <f t="shared" si="1"/>
        <v>3</v>
      </c>
      <c r="C31" s="4">
        <v>6310</v>
      </c>
      <c r="D31" s="3">
        <f t="shared" si="2"/>
        <v>6154.8333333333339</v>
      </c>
      <c r="E31" s="2">
        <f t="shared" si="3"/>
        <v>1.0252105391426791</v>
      </c>
      <c r="F31" s="2">
        <f t="shared" si="4"/>
        <v>0.96311641740771214</v>
      </c>
      <c r="G31" s="2">
        <f t="shared" si="5"/>
        <v>1.0644720831382952</v>
      </c>
      <c r="H31" s="4">
        <f t="shared" si="6"/>
        <v>6310.0000000000009</v>
      </c>
    </row>
    <row r="32" spans="1:8" ht="15.6" x14ac:dyDescent="0.3">
      <c r="D32" s="3"/>
      <c r="E32" s="2"/>
      <c r="F32" s="2"/>
      <c r="G32" s="2"/>
      <c r="H32" s="4"/>
    </row>
    <row r="33" spans="4:8" ht="15.6" x14ac:dyDescent="0.3">
      <c r="D33" s="3"/>
      <c r="E33" s="2"/>
      <c r="F33" s="2"/>
      <c r="G33" s="2"/>
      <c r="H33" s="4"/>
    </row>
    <row r="34" spans="4:8" ht="15.6" x14ac:dyDescent="0.3">
      <c r="D34" s="3"/>
      <c r="E34" s="2"/>
      <c r="F34" s="2"/>
      <c r="G34" s="2"/>
      <c r="H34" s="4"/>
    </row>
    <row r="35" spans="4:8" ht="15.6" x14ac:dyDescent="0.3">
      <c r="D35" s="3"/>
      <c r="E35" s="2"/>
      <c r="F35" s="2"/>
      <c r="G35" s="2"/>
      <c r="H35" s="4"/>
    </row>
    <row r="36" spans="4:8" ht="15.6" x14ac:dyDescent="0.3">
      <c r="D36" s="3"/>
      <c r="E36" s="2"/>
      <c r="F36" s="2"/>
      <c r="G36" s="2"/>
      <c r="H36" s="4"/>
    </row>
    <row r="37" spans="4:8" ht="15.6" x14ac:dyDescent="0.3">
      <c r="D37" s="3"/>
      <c r="E37" s="2"/>
      <c r="F37" s="2"/>
      <c r="G37" s="2"/>
      <c r="H37" s="4"/>
    </row>
    <row r="38" spans="4:8" ht="15.6" x14ac:dyDescent="0.3">
      <c r="D38" s="3"/>
      <c r="E38" s="2"/>
      <c r="F38" s="2"/>
      <c r="G38" s="2"/>
      <c r="H38" s="4"/>
    </row>
    <row r="39" spans="4:8" ht="15.6" x14ac:dyDescent="0.3">
      <c r="D39" s="3"/>
      <c r="E39" s="2"/>
      <c r="F39" s="2"/>
      <c r="G39" s="2"/>
      <c r="H39" s="4"/>
    </row>
    <row r="40" spans="4:8" ht="15.6" x14ac:dyDescent="0.3">
      <c r="D40" s="3"/>
      <c r="E40" s="2"/>
      <c r="F40" s="2"/>
      <c r="G40" s="2"/>
      <c r="H40" s="4"/>
    </row>
    <row r="41" spans="4:8" ht="15.6" x14ac:dyDescent="0.3">
      <c r="D41" s="3"/>
      <c r="E41" s="2"/>
      <c r="F41" s="2"/>
      <c r="G41" s="2"/>
      <c r="H41" s="4"/>
    </row>
    <row r="42" spans="4:8" ht="15.6" x14ac:dyDescent="0.3">
      <c r="D42" s="3"/>
      <c r="E42" s="2"/>
      <c r="F42" s="2"/>
      <c r="G42" s="2"/>
      <c r="H42" s="4"/>
    </row>
    <row r="43" spans="4:8" ht="15.6" x14ac:dyDescent="0.3">
      <c r="D43" s="3"/>
      <c r="E43" s="2"/>
      <c r="F43" s="2"/>
      <c r="G43" s="2"/>
      <c r="H43" s="4"/>
    </row>
    <row r="44" spans="4:8" ht="15.6" x14ac:dyDescent="0.3">
      <c r="D44" s="3"/>
      <c r="E44" s="2"/>
      <c r="F44" s="2"/>
      <c r="G44" s="2"/>
      <c r="H44" s="4"/>
    </row>
    <row r="45" spans="4:8" ht="15.6" x14ac:dyDescent="0.3">
      <c r="D45" s="3"/>
      <c r="E45" s="2"/>
      <c r="F45" s="2"/>
      <c r="G45" s="2"/>
      <c r="H45" s="4"/>
    </row>
    <row r="46" spans="4:8" ht="15.6" x14ac:dyDescent="0.3">
      <c r="D46" s="3"/>
      <c r="E46" s="2"/>
      <c r="F46" s="2"/>
      <c r="G46" s="2"/>
      <c r="H46" s="4"/>
    </row>
    <row r="47" spans="4:8" ht="15.6" x14ac:dyDescent="0.3">
      <c r="D47" s="3"/>
      <c r="E47" s="2"/>
      <c r="F47" s="2"/>
      <c r="G47" s="2"/>
      <c r="H47" s="4"/>
    </row>
    <row r="48" spans="4:8" ht="15.6" x14ac:dyDescent="0.3">
      <c r="D48" s="3"/>
      <c r="E48" s="2"/>
      <c r="F48" s="2"/>
      <c r="G48" s="2"/>
      <c r="H48" s="4"/>
    </row>
    <row r="49" spans="4:8" ht="15.6" x14ac:dyDescent="0.3">
      <c r="D49" s="3"/>
      <c r="E49" s="2"/>
      <c r="F49" s="2"/>
      <c r="G49" s="2"/>
      <c r="H49" s="4"/>
    </row>
    <row r="50" spans="4:8" ht="15.6" x14ac:dyDescent="0.3">
      <c r="D50" s="3"/>
      <c r="E50" s="2"/>
      <c r="F50" s="2"/>
      <c r="G50" s="2"/>
      <c r="H50" s="4"/>
    </row>
    <row r="51" spans="4:8" ht="15.6" x14ac:dyDescent="0.3">
      <c r="D51" s="3"/>
      <c r="E51" s="2"/>
      <c r="F51" s="2"/>
      <c r="G51" s="2"/>
      <c r="H51" s="4"/>
    </row>
    <row r="52" spans="4:8" ht="15.6" x14ac:dyDescent="0.3">
      <c r="D52" s="3"/>
      <c r="E52" s="2"/>
      <c r="F52" s="2"/>
      <c r="G52" s="2"/>
      <c r="H5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5"/>
  <sheetViews>
    <sheetView topLeftCell="A4" workbookViewId="0">
      <selection activeCell="O13" sqref="O13"/>
    </sheetView>
  </sheetViews>
  <sheetFormatPr defaultRowHeight="14.4" x14ac:dyDescent="0.3"/>
  <sheetData>
    <row r="4" spans="1:1" x14ac:dyDescent="0.3">
      <c r="A4" t="s">
        <v>12</v>
      </c>
    </row>
    <row r="5" spans="1:1" x14ac:dyDescent="0.3">
      <c r="A5" t="s">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tabSelected="1" workbookViewId="0">
      <selection activeCell="D1" sqref="D1:D12"/>
    </sheetView>
  </sheetViews>
  <sheetFormatPr defaultRowHeight="14.4" x14ac:dyDescent="0.3"/>
  <cols>
    <col min="1" max="1" width="20.109375" bestFit="1" customWidth="1"/>
    <col min="2" max="2" width="10.5546875" bestFit="1" customWidth="1"/>
    <col min="3" max="3" width="11.6640625" bestFit="1" customWidth="1"/>
  </cols>
  <sheetData>
    <row r="1" spans="1:6" x14ac:dyDescent="0.3">
      <c r="A1" t="s">
        <v>9</v>
      </c>
      <c r="B1" t="s">
        <v>6</v>
      </c>
      <c r="C1" t="s">
        <v>7</v>
      </c>
      <c r="D1" t="s">
        <v>8</v>
      </c>
      <c r="F1" t="s">
        <v>42</v>
      </c>
    </row>
    <row r="2" spans="1:6" x14ac:dyDescent="0.3">
      <c r="A2">
        <v>132</v>
      </c>
      <c r="B2">
        <v>52</v>
      </c>
      <c r="C2">
        <v>173</v>
      </c>
      <c r="D2">
        <v>1</v>
      </c>
      <c r="F2" t="s">
        <v>43</v>
      </c>
    </row>
    <row r="3" spans="1:6" x14ac:dyDescent="0.3">
      <c r="A3">
        <v>143</v>
      </c>
      <c r="B3">
        <v>59</v>
      </c>
      <c r="C3">
        <v>184</v>
      </c>
      <c r="D3">
        <v>1</v>
      </c>
      <c r="F3" t="s">
        <v>44</v>
      </c>
    </row>
    <row r="4" spans="1:6" x14ac:dyDescent="0.3">
      <c r="A4">
        <v>153</v>
      </c>
      <c r="B4">
        <v>67</v>
      </c>
      <c r="C4">
        <v>194</v>
      </c>
      <c r="D4">
        <v>0</v>
      </c>
    </row>
    <row r="5" spans="1:6" x14ac:dyDescent="0.3">
      <c r="A5">
        <v>162</v>
      </c>
      <c r="B5">
        <v>73</v>
      </c>
      <c r="C5">
        <v>211</v>
      </c>
      <c r="D5">
        <v>1</v>
      </c>
    </row>
    <row r="6" spans="1:6" x14ac:dyDescent="0.3">
      <c r="A6">
        <v>154</v>
      </c>
      <c r="B6">
        <v>64</v>
      </c>
      <c r="C6">
        <v>196</v>
      </c>
      <c r="D6">
        <v>0</v>
      </c>
    </row>
    <row r="7" spans="1:6" x14ac:dyDescent="0.3">
      <c r="A7">
        <v>168</v>
      </c>
      <c r="B7">
        <v>74</v>
      </c>
      <c r="C7">
        <v>220</v>
      </c>
      <c r="D7">
        <v>1</v>
      </c>
    </row>
    <row r="8" spans="1:6" x14ac:dyDescent="0.3">
      <c r="A8">
        <v>137</v>
      </c>
      <c r="B8">
        <v>54</v>
      </c>
      <c r="C8">
        <v>188</v>
      </c>
      <c r="D8">
        <v>0</v>
      </c>
    </row>
    <row r="9" spans="1:6" x14ac:dyDescent="0.3">
      <c r="A9">
        <v>149</v>
      </c>
      <c r="B9">
        <v>61</v>
      </c>
      <c r="C9">
        <v>188</v>
      </c>
      <c r="D9">
        <v>0</v>
      </c>
    </row>
    <row r="10" spans="1:6" x14ac:dyDescent="0.3">
      <c r="A10">
        <v>159</v>
      </c>
      <c r="B10">
        <v>65</v>
      </c>
      <c r="C10">
        <v>207</v>
      </c>
      <c r="D10">
        <v>1</v>
      </c>
    </row>
    <row r="11" spans="1:6" x14ac:dyDescent="0.3">
      <c r="A11">
        <v>128</v>
      </c>
      <c r="B11">
        <v>46</v>
      </c>
      <c r="C11">
        <v>167</v>
      </c>
      <c r="D11">
        <v>0</v>
      </c>
    </row>
    <row r="12" spans="1:6" x14ac:dyDescent="0.3">
      <c r="A12">
        <v>166</v>
      </c>
      <c r="B12">
        <v>72</v>
      </c>
      <c r="C12">
        <v>217</v>
      </c>
      <c r="D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90FA3-09FC-4306-A963-5F99E2EB479A}">
  <dimension ref="A1:I18"/>
  <sheetViews>
    <sheetView workbookViewId="0">
      <selection activeCell="L23" sqref="L23"/>
    </sheetView>
  </sheetViews>
  <sheetFormatPr defaultRowHeight="14.4" x14ac:dyDescent="0.3"/>
  <cols>
    <col min="1" max="1" width="17.44140625" bestFit="1" customWidth="1"/>
    <col min="2" max="2" width="12" bestFit="1" customWidth="1"/>
    <col min="3" max="3" width="14.109375" bestFit="1" customWidth="1"/>
  </cols>
  <sheetData>
    <row r="1" spans="1:9" x14ac:dyDescent="0.3">
      <c r="A1" t="s">
        <v>18</v>
      </c>
    </row>
    <row r="2" spans="1:9" ht="15" thickBot="1" x14ac:dyDescent="0.35"/>
    <row r="3" spans="1:9" x14ac:dyDescent="0.3">
      <c r="A3" s="12" t="s">
        <v>19</v>
      </c>
      <c r="B3" s="12"/>
    </row>
    <row r="4" spans="1:9" x14ac:dyDescent="0.3">
      <c r="A4" s="9" t="s">
        <v>20</v>
      </c>
      <c r="B4" s="9">
        <v>0.97056437629314751</v>
      </c>
    </row>
    <row r="5" spans="1:9" x14ac:dyDescent="0.3">
      <c r="A5" s="9" t="s">
        <v>21</v>
      </c>
      <c r="B5" s="9">
        <v>0.9419952085293064</v>
      </c>
    </row>
    <row r="6" spans="1:9" x14ac:dyDescent="0.3">
      <c r="A6" s="9" t="s">
        <v>22</v>
      </c>
      <c r="B6" s="9">
        <v>0.93555023169922924</v>
      </c>
    </row>
    <row r="7" spans="1:9" x14ac:dyDescent="0.3">
      <c r="A7" s="9" t="s">
        <v>23</v>
      </c>
      <c r="B7" s="9">
        <v>3.4594415830403249</v>
      </c>
    </row>
    <row r="8" spans="1:9" ht="15" thickBot="1" x14ac:dyDescent="0.35">
      <c r="A8" s="10" t="s">
        <v>24</v>
      </c>
      <c r="B8" s="10">
        <v>11</v>
      </c>
    </row>
    <row r="10" spans="1:9" ht="15" thickBot="1" x14ac:dyDescent="0.35">
      <c r="A10" t="s">
        <v>25</v>
      </c>
    </row>
    <row r="11" spans="1:9" x14ac:dyDescent="0.3">
      <c r="A11" s="11"/>
      <c r="B11" s="11" t="s">
        <v>30</v>
      </c>
      <c r="C11" s="11" t="s">
        <v>31</v>
      </c>
      <c r="D11" s="11" t="s">
        <v>32</v>
      </c>
      <c r="E11" s="11" t="s">
        <v>33</v>
      </c>
      <c r="F11" s="11" t="s">
        <v>34</v>
      </c>
    </row>
    <row r="12" spans="1:9" x14ac:dyDescent="0.3">
      <c r="A12" s="9" t="s">
        <v>26</v>
      </c>
      <c r="B12" s="9">
        <v>1</v>
      </c>
      <c r="C12" s="9">
        <v>1749.199466310874</v>
      </c>
      <c r="D12" s="9">
        <v>1749.199466310874</v>
      </c>
      <c r="E12" s="9">
        <v>146.15959581627283</v>
      </c>
      <c r="F12" s="9">
        <v>7.2266778905576867E-7</v>
      </c>
    </row>
    <row r="13" spans="1:9" x14ac:dyDescent="0.3">
      <c r="A13" s="9" t="s">
        <v>27</v>
      </c>
      <c r="B13" s="9">
        <v>9</v>
      </c>
      <c r="C13" s="9">
        <v>107.70962459821695</v>
      </c>
      <c r="D13" s="9">
        <v>11.96773606646855</v>
      </c>
      <c r="E13" s="9"/>
      <c r="F13" s="9"/>
    </row>
    <row r="14" spans="1:9" ht="15" thickBot="1" x14ac:dyDescent="0.35">
      <c r="A14" s="10" t="s">
        <v>28</v>
      </c>
      <c r="B14" s="10">
        <v>10</v>
      </c>
      <c r="C14" s="10">
        <v>1856.909090909091</v>
      </c>
      <c r="D14" s="10"/>
      <c r="E14" s="10"/>
      <c r="F14" s="10"/>
    </row>
    <row r="15" spans="1:9" ht="15" thickBot="1" x14ac:dyDescent="0.35"/>
    <row r="16" spans="1:9" x14ac:dyDescent="0.3">
      <c r="A16" s="11"/>
      <c r="B16" s="11" t="s">
        <v>35</v>
      </c>
      <c r="C16" s="11" t="s">
        <v>23</v>
      </c>
      <c r="D16" s="11" t="s">
        <v>36</v>
      </c>
      <c r="E16" s="11" t="s">
        <v>37</v>
      </c>
      <c r="F16" s="11" t="s">
        <v>38</v>
      </c>
      <c r="G16" s="11" t="s">
        <v>39</v>
      </c>
      <c r="H16" s="11" t="s">
        <v>40</v>
      </c>
      <c r="I16" s="11" t="s">
        <v>41</v>
      </c>
    </row>
    <row r="17" spans="1:9" x14ac:dyDescent="0.3">
      <c r="A17" s="9" t="s">
        <v>29</v>
      </c>
      <c r="B17" s="9">
        <v>1.1416095578870511</v>
      </c>
      <c r="C17" s="9">
        <v>12.364474330982096</v>
      </c>
      <c r="D17" s="9">
        <v>9.2329809365730986E-2</v>
      </c>
      <c r="E17" s="9">
        <v>0.9284585474102065</v>
      </c>
      <c r="F17" s="9">
        <v>-26.828774614178645</v>
      </c>
      <c r="G17" s="9">
        <v>29.111993729952747</v>
      </c>
      <c r="H17" s="9">
        <v>-26.828774614178645</v>
      </c>
      <c r="I17" s="9">
        <v>29.111993729952747</v>
      </c>
    </row>
    <row r="18" spans="1:9" ht="15" thickBot="1" x14ac:dyDescent="0.35">
      <c r="A18" s="10" t="s">
        <v>7</v>
      </c>
      <c r="B18" s="10">
        <v>0.76384256170780529</v>
      </c>
      <c r="C18" s="10">
        <v>6.3181537070364946E-2</v>
      </c>
      <c r="D18" s="10">
        <v>12.089648291669731</v>
      </c>
      <c r="E18" s="10">
        <v>7.2266778905576867E-7</v>
      </c>
      <c r="F18" s="10">
        <v>0.62091599506747885</v>
      </c>
      <c r="G18" s="10">
        <v>0.90676912834813173</v>
      </c>
      <c r="H18" s="10">
        <v>0.62091599506747885</v>
      </c>
      <c r="I18" s="10">
        <v>0.90676912834813173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4039-800D-4852-AB25-5D06408D0C3B}">
  <dimension ref="A1:I18"/>
  <sheetViews>
    <sheetView workbookViewId="0">
      <selection activeCell="O8" sqref="O8"/>
    </sheetView>
  </sheetViews>
  <sheetFormatPr defaultRowHeight="14.4" x14ac:dyDescent="0.3"/>
  <cols>
    <col min="1" max="1" width="17.44140625" bestFit="1" customWidth="1"/>
    <col min="2" max="2" width="12" bestFit="1" customWidth="1"/>
    <col min="3" max="3" width="14.109375" bestFit="1" customWidth="1"/>
    <col min="4" max="4" width="12" bestFit="1" customWidth="1"/>
  </cols>
  <sheetData>
    <row r="1" spans="1:9" x14ac:dyDescent="0.3">
      <c r="A1" t="s">
        <v>18</v>
      </c>
    </row>
    <row r="2" spans="1:9" ht="15" thickBot="1" x14ac:dyDescent="0.35"/>
    <row r="3" spans="1:9" x14ac:dyDescent="0.3">
      <c r="A3" s="12" t="s">
        <v>19</v>
      </c>
      <c r="B3" s="12"/>
    </row>
    <row r="4" spans="1:9" x14ac:dyDescent="0.3">
      <c r="A4" s="9" t="s">
        <v>20</v>
      </c>
      <c r="B4" s="9">
        <v>0.97869337425709357</v>
      </c>
    </row>
    <row r="5" spans="1:9" x14ac:dyDescent="0.3">
      <c r="A5" s="9" t="s">
        <v>21</v>
      </c>
      <c r="B5" s="9">
        <v>0.95784072081473537</v>
      </c>
    </row>
    <row r="6" spans="1:9" x14ac:dyDescent="0.3">
      <c r="A6" s="9" t="s">
        <v>22</v>
      </c>
      <c r="B6" s="9">
        <v>0.95315635646081709</v>
      </c>
    </row>
    <row r="7" spans="1:9" x14ac:dyDescent="0.3">
      <c r="A7" s="9" t="s">
        <v>23</v>
      </c>
      <c r="B7" s="9">
        <v>2.949311572879568</v>
      </c>
    </row>
    <row r="8" spans="1:9" ht="15" thickBot="1" x14ac:dyDescent="0.35">
      <c r="A8" s="10" t="s">
        <v>24</v>
      </c>
      <c r="B8" s="10">
        <v>11</v>
      </c>
    </row>
    <row r="10" spans="1:9" ht="15" thickBot="1" x14ac:dyDescent="0.35">
      <c r="A10" t="s">
        <v>25</v>
      </c>
    </row>
    <row r="11" spans="1:9" x14ac:dyDescent="0.3">
      <c r="A11" s="11"/>
      <c r="B11" s="11" t="s">
        <v>30</v>
      </c>
      <c r="C11" s="11" t="s">
        <v>31</v>
      </c>
      <c r="D11" s="11" t="s">
        <v>32</v>
      </c>
      <c r="E11" s="11" t="s">
        <v>33</v>
      </c>
      <c r="F11" s="11" t="s">
        <v>34</v>
      </c>
    </row>
    <row r="12" spans="1:9" x14ac:dyDescent="0.3">
      <c r="A12" s="9" t="s">
        <v>26</v>
      </c>
      <c r="B12" s="9">
        <v>1</v>
      </c>
      <c r="C12" s="9">
        <v>1778.6231421237987</v>
      </c>
      <c r="D12" s="9">
        <v>1778.6231421237987</v>
      </c>
      <c r="E12" s="9">
        <v>204.47613559639953</v>
      </c>
      <c r="F12" s="9">
        <v>1.7077661468928643E-7</v>
      </c>
    </row>
    <row r="13" spans="1:9" x14ac:dyDescent="0.3">
      <c r="A13" s="9" t="s">
        <v>27</v>
      </c>
      <c r="B13" s="9">
        <v>9</v>
      </c>
      <c r="C13" s="9">
        <v>78.285948785292163</v>
      </c>
      <c r="D13" s="9">
        <v>8.6984387539213515</v>
      </c>
      <c r="E13" s="9"/>
      <c r="F13" s="9"/>
    </row>
    <row r="14" spans="1:9" ht="15" thickBot="1" x14ac:dyDescent="0.35">
      <c r="A14" s="10" t="s">
        <v>28</v>
      </c>
      <c r="B14" s="10">
        <v>10</v>
      </c>
      <c r="C14" s="10">
        <v>1856.909090909091</v>
      </c>
      <c r="D14" s="10"/>
      <c r="E14" s="10"/>
      <c r="F14" s="10"/>
    </row>
    <row r="15" spans="1:9" ht="15" thickBot="1" x14ac:dyDescent="0.35"/>
    <row r="16" spans="1:9" x14ac:dyDescent="0.3">
      <c r="A16" s="11"/>
      <c r="B16" s="11" t="s">
        <v>35</v>
      </c>
      <c r="C16" s="11" t="s">
        <v>23</v>
      </c>
      <c r="D16" s="11" t="s">
        <v>36</v>
      </c>
      <c r="E16" s="11" t="s">
        <v>37</v>
      </c>
      <c r="F16" s="11" t="s">
        <v>38</v>
      </c>
      <c r="G16" s="11" t="s">
        <v>39</v>
      </c>
      <c r="H16" s="11" t="s">
        <v>40</v>
      </c>
      <c r="I16" s="11" t="s">
        <v>41</v>
      </c>
    </row>
    <row r="17" spans="1:9" x14ac:dyDescent="0.3">
      <c r="A17" s="9" t="s">
        <v>29</v>
      </c>
      <c r="B17" s="9">
        <v>58.705515430072239</v>
      </c>
      <c r="C17" s="9">
        <v>6.452374607892124</v>
      </c>
      <c r="D17" s="9">
        <v>9.0982807102159686</v>
      </c>
      <c r="E17" s="9">
        <v>7.8115056273253605E-6</v>
      </c>
      <c r="F17" s="9">
        <v>44.109229993771805</v>
      </c>
      <c r="G17" s="9">
        <v>73.301800866372673</v>
      </c>
      <c r="H17" s="9">
        <v>44.109229993771805</v>
      </c>
      <c r="I17" s="9">
        <v>73.301800866372673</v>
      </c>
    </row>
    <row r="18" spans="1:9" ht="15" thickBot="1" x14ac:dyDescent="0.35">
      <c r="A18" s="10" t="s">
        <v>6</v>
      </c>
      <c r="B18" s="10">
        <v>1.4632304661851607</v>
      </c>
      <c r="C18" s="10">
        <v>0.10232727777304965</v>
      </c>
      <c r="D18" s="10">
        <v>14.299515222426232</v>
      </c>
      <c r="E18" s="10">
        <v>1.7077661468928643E-7</v>
      </c>
      <c r="F18" s="10">
        <v>1.2317500818212148</v>
      </c>
      <c r="G18" s="10">
        <v>1.6947108505491066</v>
      </c>
      <c r="H18" s="10">
        <v>1.2317500818212148</v>
      </c>
      <c r="I18" s="10">
        <v>1.6947108505491066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4C079-E60B-45E9-93DE-0E0BC9FB3A76}">
  <dimension ref="A1:I19"/>
  <sheetViews>
    <sheetView workbookViewId="0">
      <selection activeCell="G23" sqref="G23"/>
    </sheetView>
  </sheetViews>
  <sheetFormatPr defaultRowHeight="14.4" x14ac:dyDescent="0.3"/>
  <cols>
    <col min="1" max="1" width="17.44140625" bestFit="1" customWidth="1"/>
    <col min="2" max="2" width="12" bestFit="1" customWidth="1"/>
    <col min="3" max="3" width="14.109375" bestFit="1" customWidth="1"/>
    <col min="4" max="5" width="12" bestFit="1" customWidth="1"/>
    <col min="6" max="6" width="13" customWidth="1"/>
    <col min="7" max="7" width="12" bestFit="1" customWidth="1"/>
    <col min="8" max="8" width="12.109375" bestFit="1" customWidth="1"/>
    <col min="9" max="9" width="12.21875" bestFit="1" customWidth="1"/>
  </cols>
  <sheetData>
    <row r="1" spans="1:9" x14ac:dyDescent="0.3">
      <c r="A1" t="s">
        <v>18</v>
      </c>
    </row>
    <row r="2" spans="1:9" ht="15" thickBot="1" x14ac:dyDescent="0.35"/>
    <row r="3" spans="1:9" x14ac:dyDescent="0.3">
      <c r="A3" s="12" t="s">
        <v>19</v>
      </c>
      <c r="B3" s="12"/>
    </row>
    <row r="4" spans="1:9" x14ac:dyDescent="0.3">
      <c r="A4" s="9" t="s">
        <v>20</v>
      </c>
      <c r="B4" s="9">
        <v>0.98835575788792218</v>
      </c>
    </row>
    <row r="5" spans="1:9" x14ac:dyDescent="0.3">
      <c r="A5" s="9" t="s">
        <v>21</v>
      </c>
      <c r="B5" s="9">
        <v>0.97684710415020914</v>
      </c>
    </row>
    <row r="6" spans="1:9" x14ac:dyDescent="0.3">
      <c r="A6" s="9" t="s">
        <v>22</v>
      </c>
      <c r="B6" s="9">
        <v>0.97105888018776154</v>
      </c>
    </row>
    <row r="7" spans="1:9" x14ac:dyDescent="0.3">
      <c r="A7" s="9" t="s">
        <v>23</v>
      </c>
      <c r="B7" s="9">
        <v>2.3182111310326121</v>
      </c>
    </row>
    <row r="8" spans="1:9" ht="15" thickBot="1" x14ac:dyDescent="0.35">
      <c r="A8" s="10" t="s">
        <v>24</v>
      </c>
      <c r="B8" s="10">
        <v>11</v>
      </c>
    </row>
    <row r="10" spans="1:9" ht="15" thickBot="1" x14ac:dyDescent="0.35">
      <c r="A10" t="s">
        <v>25</v>
      </c>
    </row>
    <row r="11" spans="1:9" x14ac:dyDescent="0.3">
      <c r="A11" s="11"/>
      <c r="B11" s="11" t="s">
        <v>30</v>
      </c>
      <c r="C11" s="11" t="s">
        <v>31</v>
      </c>
      <c r="D11" s="11" t="s">
        <v>32</v>
      </c>
      <c r="E11" s="11" t="s">
        <v>33</v>
      </c>
      <c r="F11" s="11" t="s">
        <v>34</v>
      </c>
    </row>
    <row r="12" spans="1:9" x14ac:dyDescent="0.3">
      <c r="A12" s="9" t="s">
        <v>26</v>
      </c>
      <c r="B12" s="9">
        <v>2</v>
      </c>
      <c r="C12" s="9">
        <v>1813.9162681247431</v>
      </c>
      <c r="D12" s="9">
        <v>906.95813406237153</v>
      </c>
      <c r="E12" s="9">
        <v>168.76456586471153</v>
      </c>
      <c r="F12" s="9">
        <v>2.8735666364191563E-7</v>
      </c>
    </row>
    <row r="13" spans="1:9" x14ac:dyDescent="0.3">
      <c r="A13" s="9" t="s">
        <v>27</v>
      </c>
      <c r="B13" s="9">
        <v>8</v>
      </c>
      <c r="C13" s="9">
        <v>42.992822784348022</v>
      </c>
      <c r="D13" s="9">
        <v>5.3741028480435027</v>
      </c>
      <c r="E13" s="9"/>
      <c r="F13" s="9"/>
    </row>
    <row r="14" spans="1:9" ht="15" thickBot="1" x14ac:dyDescent="0.35">
      <c r="A14" s="10" t="s">
        <v>28</v>
      </c>
      <c r="B14" s="10">
        <v>10</v>
      </c>
      <c r="C14" s="10">
        <v>1856.909090909091</v>
      </c>
      <c r="D14" s="10"/>
      <c r="E14" s="10"/>
      <c r="F14" s="10"/>
    </row>
    <row r="15" spans="1:9" ht="15" thickBot="1" x14ac:dyDescent="0.35"/>
    <row r="16" spans="1:9" x14ac:dyDescent="0.3">
      <c r="A16" s="11"/>
      <c r="B16" s="11" t="s">
        <v>35</v>
      </c>
      <c r="C16" s="11" t="s">
        <v>23</v>
      </c>
      <c r="D16" s="11" t="s">
        <v>36</v>
      </c>
      <c r="E16" s="11" t="s">
        <v>37</v>
      </c>
      <c r="F16" s="11" t="s">
        <v>38</v>
      </c>
      <c r="G16" s="11" t="s">
        <v>39</v>
      </c>
      <c r="H16" s="11" t="s">
        <v>40</v>
      </c>
      <c r="I16" s="11" t="s">
        <v>41</v>
      </c>
    </row>
    <row r="17" spans="1:9" x14ac:dyDescent="0.3">
      <c r="A17" s="9" t="s">
        <v>29</v>
      </c>
      <c r="B17" s="9">
        <v>30.994102952348328</v>
      </c>
      <c r="C17" s="9">
        <v>11.943780389996933</v>
      </c>
      <c r="D17" s="9">
        <v>2.5949994005504555</v>
      </c>
      <c r="E17" s="9">
        <v>3.1864508644510167E-2</v>
      </c>
      <c r="F17" s="9">
        <v>3.4516959830449601</v>
      </c>
      <c r="G17" s="9">
        <v>58.5365099216517</v>
      </c>
      <c r="H17" s="9">
        <v>3.4516959830449601</v>
      </c>
      <c r="I17" s="9">
        <v>58.5365099216517</v>
      </c>
    </row>
    <row r="18" spans="1:9" x14ac:dyDescent="0.3">
      <c r="A18" s="9" t="s">
        <v>6</v>
      </c>
      <c r="B18" s="9">
        <v>0.86141468646835972</v>
      </c>
      <c r="C18" s="9">
        <v>0.2482314105517392</v>
      </c>
      <c r="D18" s="9">
        <v>3.4702082405836951</v>
      </c>
      <c r="E18" s="9">
        <v>8.440159086301198E-3</v>
      </c>
      <c r="F18" s="9">
        <v>0.28899202724848583</v>
      </c>
      <c r="G18" s="9">
        <v>1.4338373456882336</v>
      </c>
      <c r="H18" s="9">
        <v>0.28899202724848583</v>
      </c>
      <c r="I18" s="9">
        <v>1.4338373456882336</v>
      </c>
    </row>
    <row r="19" spans="1:9" ht="15" thickBot="1" x14ac:dyDescent="0.35">
      <c r="A19" s="10" t="s">
        <v>7</v>
      </c>
      <c r="B19" s="10">
        <v>0.33485919716569018</v>
      </c>
      <c r="C19" s="10">
        <v>0.13066827418538227</v>
      </c>
      <c r="D19" s="10">
        <v>2.5626664104449506</v>
      </c>
      <c r="E19" s="10">
        <v>3.3507670692349063E-2</v>
      </c>
      <c r="F19" s="10">
        <v>3.3537616554206728E-2</v>
      </c>
      <c r="G19" s="10">
        <v>0.63618077777717363</v>
      </c>
      <c r="H19" s="10">
        <v>3.3537616554206728E-2</v>
      </c>
      <c r="I19" s="10">
        <v>0.63618077777717363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DD04-2D5B-44F9-8ADF-C025806F7F27}">
  <dimension ref="A1:I20"/>
  <sheetViews>
    <sheetView workbookViewId="0">
      <selection activeCell="F12" sqref="F12"/>
    </sheetView>
  </sheetViews>
  <sheetFormatPr defaultRowHeight="14.4" x14ac:dyDescent="0.3"/>
  <cols>
    <col min="1" max="1" width="17.44140625" bestFit="1" customWidth="1"/>
    <col min="2" max="2" width="12" bestFit="1" customWidth="1"/>
    <col min="3" max="3" width="14.109375" bestFit="1" customWidth="1"/>
    <col min="4" max="4" width="12.6640625" bestFit="1" customWidth="1"/>
    <col min="5" max="5" width="12" bestFit="1" customWidth="1"/>
    <col min="6" max="6" width="13" bestFit="1" customWidth="1"/>
    <col min="7" max="7" width="12" bestFit="1" customWidth="1"/>
    <col min="8" max="8" width="12.6640625" bestFit="1" customWidth="1"/>
    <col min="9" max="9" width="12.21875" bestFit="1" customWidth="1"/>
  </cols>
  <sheetData>
    <row r="1" spans="1:9" x14ac:dyDescent="0.3">
      <c r="A1" t="s">
        <v>18</v>
      </c>
    </row>
    <row r="2" spans="1:9" ht="15" thickBot="1" x14ac:dyDescent="0.35"/>
    <row r="3" spans="1:9" x14ac:dyDescent="0.3">
      <c r="A3" s="12" t="s">
        <v>19</v>
      </c>
      <c r="B3" s="12"/>
    </row>
    <row r="4" spans="1:9" x14ac:dyDescent="0.3">
      <c r="A4" s="9" t="s">
        <v>20</v>
      </c>
      <c r="B4" s="9">
        <v>0.98890406497818972</v>
      </c>
    </row>
    <row r="5" spans="1:9" x14ac:dyDescent="0.3">
      <c r="A5" s="9" t="s">
        <v>21</v>
      </c>
      <c r="B5" s="9">
        <v>0.97793124973038759</v>
      </c>
    </row>
    <row r="6" spans="1:9" x14ac:dyDescent="0.3">
      <c r="A6" s="9" t="s">
        <v>22</v>
      </c>
      <c r="B6" s="9">
        <v>0.96847321390055363</v>
      </c>
    </row>
    <row r="7" spans="1:9" x14ac:dyDescent="0.3">
      <c r="A7" s="9" t="s">
        <v>23</v>
      </c>
      <c r="B7" s="9">
        <v>2.4195531760060218</v>
      </c>
    </row>
    <row r="8" spans="1:9" ht="15" thickBot="1" x14ac:dyDescent="0.35">
      <c r="A8" s="10" t="s">
        <v>24</v>
      </c>
      <c r="B8" s="10">
        <v>11</v>
      </c>
    </row>
    <row r="10" spans="1:9" ht="15" thickBot="1" x14ac:dyDescent="0.35">
      <c r="A10" t="s">
        <v>25</v>
      </c>
    </row>
    <row r="11" spans="1:9" x14ac:dyDescent="0.3">
      <c r="A11" s="11"/>
      <c r="B11" s="11" t="s">
        <v>30</v>
      </c>
      <c r="C11" s="11" t="s">
        <v>31</v>
      </c>
      <c r="D11" s="11" t="s">
        <v>32</v>
      </c>
      <c r="E11" s="11" t="s">
        <v>33</v>
      </c>
      <c r="F11" s="11" t="s">
        <v>34</v>
      </c>
    </row>
    <row r="12" spans="1:9" x14ac:dyDescent="0.3">
      <c r="A12" s="9" t="s">
        <v>26</v>
      </c>
      <c r="B12" s="9">
        <v>3</v>
      </c>
      <c r="C12" s="9">
        <v>1815.9294279084452</v>
      </c>
      <c r="D12" s="9">
        <v>605.3098093028151</v>
      </c>
      <c r="E12" s="9">
        <v>103.39686456311105</v>
      </c>
      <c r="F12" s="9">
        <v>3.6853919209135778E-6</v>
      </c>
    </row>
    <row r="13" spans="1:9" x14ac:dyDescent="0.3">
      <c r="A13" s="9" t="s">
        <v>27</v>
      </c>
      <c r="B13" s="9">
        <v>7</v>
      </c>
      <c r="C13" s="9">
        <v>40.979663000645786</v>
      </c>
      <c r="D13" s="9">
        <v>5.8542375715208266</v>
      </c>
      <c r="E13" s="9"/>
      <c r="F13" s="9"/>
    </row>
    <row r="14" spans="1:9" ht="15" thickBot="1" x14ac:dyDescent="0.35">
      <c r="A14" s="10" t="s">
        <v>28</v>
      </c>
      <c r="B14" s="10">
        <v>10</v>
      </c>
      <c r="C14" s="10">
        <v>1856.909090909091</v>
      </c>
      <c r="D14" s="10"/>
      <c r="E14" s="10"/>
      <c r="F14" s="10"/>
    </row>
    <row r="15" spans="1:9" ht="15" thickBot="1" x14ac:dyDescent="0.35"/>
    <row r="16" spans="1:9" x14ac:dyDescent="0.3">
      <c r="A16" s="11"/>
      <c r="B16" s="11" t="s">
        <v>35</v>
      </c>
      <c r="C16" s="11" t="s">
        <v>23</v>
      </c>
      <c r="D16" s="11" t="s">
        <v>36</v>
      </c>
      <c r="E16" s="11" t="s">
        <v>37</v>
      </c>
      <c r="F16" s="11" t="s">
        <v>38</v>
      </c>
      <c r="G16" s="11" t="s">
        <v>39</v>
      </c>
      <c r="H16" s="11" t="s">
        <v>40</v>
      </c>
      <c r="I16" s="11" t="s">
        <v>41</v>
      </c>
    </row>
    <row r="17" spans="1:9" x14ac:dyDescent="0.3">
      <c r="A17" s="9" t="s">
        <v>29</v>
      </c>
      <c r="B17" s="9">
        <v>28.622375195742283</v>
      </c>
      <c r="C17" s="9">
        <v>13.105594199708403</v>
      </c>
      <c r="D17" s="9">
        <v>2.1839814936723072</v>
      </c>
      <c r="E17" s="9">
        <v>6.5256005094370434E-2</v>
      </c>
      <c r="F17" s="9">
        <v>-2.3674306804219398</v>
      </c>
      <c r="G17" s="9">
        <v>59.612181071906505</v>
      </c>
      <c r="H17" s="9">
        <v>-2.3674306804219398</v>
      </c>
      <c r="I17" s="9">
        <v>59.612181071906505</v>
      </c>
    </row>
    <row r="18" spans="1:9" x14ac:dyDescent="0.3">
      <c r="A18" s="9" t="s">
        <v>6</v>
      </c>
      <c r="B18" s="9">
        <v>0.85425172184813303</v>
      </c>
      <c r="C18" s="9">
        <v>0.25937078610460468</v>
      </c>
      <c r="D18" s="9">
        <v>3.2935541225664937</v>
      </c>
      <c r="E18" s="9">
        <v>1.323760601940838E-2</v>
      </c>
      <c r="F18" s="9">
        <v>0.24093727087049988</v>
      </c>
      <c r="G18" s="9">
        <v>1.4675661728257663</v>
      </c>
      <c r="H18" s="9">
        <v>0.24093727087049988</v>
      </c>
      <c r="I18" s="9">
        <v>1.4675661728257663</v>
      </c>
    </row>
    <row r="19" spans="1:9" x14ac:dyDescent="0.3">
      <c r="A19" s="9" t="s">
        <v>7</v>
      </c>
      <c r="B19" s="9">
        <v>0.35203282019467713</v>
      </c>
      <c r="C19" s="9">
        <v>0.13948945335944118</v>
      </c>
      <c r="D19" s="9">
        <v>2.5237235627237489</v>
      </c>
      <c r="E19" s="9">
        <v>3.9594448748569523E-2</v>
      </c>
      <c r="F19" s="9">
        <v>2.2192675939521844E-2</v>
      </c>
      <c r="G19" s="9">
        <v>0.68187296444983247</v>
      </c>
      <c r="H19" s="9">
        <v>2.2192675939521844E-2</v>
      </c>
      <c r="I19" s="9">
        <v>0.68187296444983247</v>
      </c>
    </row>
    <row r="20" spans="1:9" ht="15" thickBot="1" x14ac:dyDescent="0.35">
      <c r="A20" s="10" t="s">
        <v>8</v>
      </c>
      <c r="B20" s="10">
        <v>-0.97124323006915025</v>
      </c>
      <c r="C20" s="10">
        <v>1.6562429890994488</v>
      </c>
      <c r="D20" s="10">
        <v>-0.58641348912048563</v>
      </c>
      <c r="E20" s="10">
        <v>0.57601119675658485</v>
      </c>
      <c r="F20" s="10">
        <v>-4.8876355686242317</v>
      </c>
      <c r="G20" s="10">
        <v>2.9451491084859307</v>
      </c>
      <c r="H20" s="10">
        <v>-4.8876355686242317</v>
      </c>
      <c r="I20" s="10">
        <v>2.9451491084859307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Directions</vt:lpstr>
      <vt:lpstr>Sales</vt:lpstr>
      <vt:lpstr>Chart</vt:lpstr>
      <vt:lpstr>Regression</vt:lpstr>
      <vt:lpstr>Weight Regression</vt:lpstr>
      <vt:lpstr>Age Regression</vt:lpstr>
      <vt:lpstr>Weight and Age Regression</vt:lpstr>
      <vt:lpstr>All Regression</vt:lpstr>
    </vt:vector>
  </TitlesOfParts>
  <Company>Northwest Missouri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Adkins,Joni</dc:creator>
  <cp:lastModifiedBy>Brady Monks</cp:lastModifiedBy>
  <dcterms:created xsi:type="dcterms:W3CDTF">2018-10-23T12:57:41Z</dcterms:created>
  <dcterms:modified xsi:type="dcterms:W3CDTF">2022-11-19T19:47:24Z</dcterms:modified>
</cp:coreProperties>
</file>