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Model" sheetId="1" r:id="rId1"/>
  </sheets>
  <calcPr/>
</workbook>
</file>

<file path=xl/sharedStrings.xml><?xml version="1.0" encoding="utf-8"?>
<sst xmlns="http://schemas.openxmlformats.org/spreadsheetml/2006/main" uniqueCount="68" count="68">
  <si>
    <t>Label</t>
  </si>
  <si>
    <t>Input</t>
  </si>
  <si>
    <t>Pre-odds Favorite</t>
  </si>
  <si>
    <t xml:space="preserve">Europe </t>
  </si>
  <si>
    <t>Asia, Latin</t>
  </si>
  <si>
    <t>Rank Favorite</t>
  </si>
  <si>
    <t>Latin</t>
  </si>
  <si>
    <t>Europe, Asia</t>
  </si>
  <si>
    <t>Rank Underdog</t>
  </si>
  <si>
    <t>America</t>
  </si>
  <si>
    <t>Age Favorite</t>
  </si>
  <si>
    <t>Asia</t>
  </si>
  <si>
    <t>Europe, US</t>
  </si>
  <si>
    <t>Age Underdog</t>
  </si>
  <si>
    <t>Oceania</t>
  </si>
  <si>
    <t>Grass</t>
  </si>
  <si>
    <t>Recover 4M</t>
  </si>
  <si>
    <t>5-10 ranks</t>
  </si>
  <si>
    <t>Clay</t>
  </si>
  <si>
    <t>Russia 5M</t>
  </si>
  <si>
    <t>10-15 ranks</t>
  </si>
  <si>
    <t>Rank Gap</t>
  </si>
  <si>
    <t>3-6 tim 2M</t>
  </si>
  <si>
    <t>5-8 ranks</t>
  </si>
  <si>
    <t>Age Gap</t>
  </si>
  <si>
    <t>6-10 tim 3M</t>
  </si>
  <si>
    <t>10-20 ranks</t>
  </si>
  <si>
    <t xml:space="preserve">Age Offset </t>
  </si>
  <si>
    <t>14 tim 4M</t>
  </si>
  <si>
    <t xml:space="preserve">TPS Favorite </t>
  </si>
  <si>
    <t xml:space="preserve">Altitude </t>
  </si>
  <si>
    <t>TPS_Underdog</t>
  </si>
  <si>
    <t>L–H: -5+5%</t>
  </si>
  <si>
    <t>TPS Gap</t>
  </si>
  <si>
    <t>H–L: 5-10%</t>
  </si>
  <si>
    <t>BTS Limits</t>
  </si>
  <si>
    <t>Cn: -10-15%</t>
  </si>
  <si>
    <t>BTS 1845</t>
  </si>
  <si>
    <t>Cf: -15-25%</t>
  </si>
  <si>
    <t>Edge</t>
  </si>
  <si>
    <t>Buen - Kina</t>
  </si>
  <si>
    <t xml:space="preserve">Plateau </t>
  </si>
  <si>
    <t>Bogota</t>
  </si>
  <si>
    <t>Odds Offset</t>
  </si>
  <si>
    <t>Miami</t>
  </si>
  <si>
    <t>24-35y 0,18</t>
  </si>
  <si>
    <t>35-24y 0,25</t>
  </si>
  <si>
    <t>1,94 vs 1,89</t>
  </si>
  <si>
    <t>15,22,37,45</t>
  </si>
  <si>
    <t>1SL :15-53</t>
  </si>
  <si>
    <t>1SH 30-40</t>
  </si>
  <si>
    <t>2SL 22-52</t>
  </si>
  <si>
    <t>2SH 52-22</t>
  </si>
  <si>
    <t>3SL :27-15</t>
  </si>
  <si>
    <t>2SH :52-22</t>
  </si>
  <si>
    <t>1.21</t>
  </si>
  <si>
    <t>-96u, -7, 0,92</t>
  </si>
  <si>
    <t>-96, -7, 0,92</t>
  </si>
  <si>
    <t>96, -7, -0,1</t>
  </si>
  <si>
    <t>DF/Set</t>
  </si>
  <si>
    <t>Altitude BTS</t>
  </si>
  <si>
    <t xml:space="preserve">Altitude bts </t>
  </si>
  <si>
    <t>Humid -7 tp</t>
  </si>
  <si>
    <t>Humid -7tps</t>
  </si>
  <si>
    <t>D-H: -10tps</t>
  </si>
  <si>
    <t>-96, -7, 0,88</t>
  </si>
  <si>
    <t>-1,02 v -1,75</t>
  </si>
  <si>
    <t>Europe, Dubai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</si>
</sst>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name val="Arial"/>
      <sz val="11"/>
    </font>
    <font>
      <name val="Calibri"/>
      <b/>
      <sz val="11"/>
    </font>
    <font>
      <name val="Arial"/>
      <sz val="11"/>
    </font>
    <font>
      <name val="Calibri"/>
      <sz val="1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C25"/>
  <sheetViews>
    <sheetView tabSelected="1" workbookViewId="0" zoomScale="93">
      <selection activeCell="D24" sqref="D24"/>
    </sheetView>
  </sheetViews>
  <sheetFormatPr defaultRowHeight="15.0" customHeight="1" defaultColWidth="14"/>
  <cols>
    <col min="1" max="1" customWidth="1" width="10.0" style="0"/>
    <col min="2" max="3" customWidth="1" width="11.136719" style="0"/>
    <col min="4" max="11" customWidth="1" width="10.0" style="0"/>
  </cols>
  <sheetData>
    <row r="1" spans="8:8" ht="15.0">
      <c r="A1" s="1" t="s">
        <v>0</v>
      </c>
      <c r="B1" s="1" t="s">
        <v>1</v>
      </c>
    </row>
    <row r="2" spans="8:8" ht="15.0">
      <c r="A2" t="s">
        <v>2</v>
      </c>
      <c r="B2">
        <v>2.2</v>
      </c>
      <c r="C2" t="s">
        <v>67</v>
      </c>
      <c r="D2" t="s">
        <v>4</v>
      </c>
      <c r="E2" t="s">
        <v>48</v>
      </c>
    </row>
    <row r="3" spans="8:8" ht="15.0">
      <c r="A3" t="s">
        <v>5</v>
      </c>
      <c r="B3" s="2">
        <v>266.0</v>
      </c>
      <c r="C3" t="s">
        <v>6</v>
      </c>
      <c r="D3" t="s">
        <v>7</v>
      </c>
      <c r="E3" t="s">
        <v>49</v>
      </c>
    </row>
    <row r="4" spans="8:8" ht="15.0">
      <c r="A4" t="s">
        <v>8</v>
      </c>
      <c r="B4">
        <v>170.0</v>
      </c>
      <c r="C4" t="s">
        <v>9</v>
      </c>
      <c r="D4" t="s">
        <v>7</v>
      </c>
      <c r="E4" t="s">
        <v>50</v>
      </c>
    </row>
    <row r="5" spans="8:8" ht="15.0">
      <c r="A5" t="s">
        <v>10</v>
      </c>
      <c r="B5" s="2">
        <v>20.0</v>
      </c>
      <c r="C5" t="s">
        <v>11</v>
      </c>
      <c r="D5" t="s">
        <v>12</v>
      </c>
      <c r="E5" t="s">
        <v>51</v>
      </c>
    </row>
    <row r="6" spans="8:8" ht="15.0">
      <c r="A6" t="s">
        <v>13</v>
      </c>
      <c r="B6" s="2">
        <v>27.0</v>
      </c>
      <c r="C6" t="s">
        <v>14</v>
      </c>
      <c r="D6" t="s">
        <v>7</v>
      </c>
      <c r="E6" t="s">
        <v>54</v>
      </c>
    </row>
    <row r="7" spans="8:8" ht="15.0">
      <c r="A7" t="s">
        <v>15</v>
      </c>
      <c r="B7">
        <v>0.68</v>
      </c>
      <c r="C7" t="s">
        <v>16</v>
      </c>
      <c r="D7" t="s">
        <v>17</v>
      </c>
      <c r="E7" t="s">
        <v>53</v>
      </c>
    </row>
    <row r="8" spans="8:8" ht="15.0">
      <c r="A8" t="s">
        <v>18</v>
      </c>
      <c r="B8">
        <v>0.57</v>
      </c>
      <c r="C8" t="s">
        <v>19</v>
      </c>
      <c r="D8" t="s">
        <v>20</v>
      </c>
    </row>
    <row r="9" spans="8:8" ht="15.0">
      <c r="A9" t="s">
        <v>21</v>
      </c>
      <c r="B9">
        <f>B4-B3</f>
        <v>-96.0</v>
      </c>
      <c r="C9" t="s">
        <v>22</v>
      </c>
      <c r="D9" t="s">
        <v>23</v>
      </c>
      <c r="E9" t="s">
        <v>61</v>
      </c>
    </row>
    <row r="10" spans="8:8" ht="15.0">
      <c r="A10" t="s">
        <v>24</v>
      </c>
      <c r="B10">
        <f>B5-B6</f>
        <v>-7.0</v>
      </c>
      <c r="C10" t="s">
        <v>25</v>
      </c>
      <c r="D10" t="s">
        <v>26</v>
      </c>
      <c r="E10" t="s">
        <v>32</v>
      </c>
    </row>
    <row r="11" spans="8:8" ht="15.0">
      <c r="A11" t="s">
        <v>27</v>
      </c>
      <c r="B11">
        <f>ROUND(B10*2/0.15,0)</f>
        <v>-93.0</v>
      </c>
      <c r="C11" t="s">
        <v>28</v>
      </c>
      <c r="D11" t="s">
        <v>17</v>
      </c>
      <c r="E11" t="s">
        <v>34</v>
      </c>
    </row>
    <row r="12" spans="8:8" ht="15.0">
      <c r="A12" t="s">
        <v>29</v>
      </c>
      <c r="B12">
        <f>B7*B3</f>
        <v>180.88000000000002</v>
      </c>
      <c r="C12">
        <f>B8*B3</f>
        <v>151.61999999999998</v>
      </c>
      <c r="E12" t="s">
        <v>36</v>
      </c>
    </row>
    <row r="13" spans="8:8" ht="15.0">
      <c r="A13" t="s">
        <v>31</v>
      </c>
      <c r="B13">
        <f>B7*B4-7</f>
        <v>108.6</v>
      </c>
      <c r="C13">
        <f>B8*B4-7</f>
        <v>89.9</v>
      </c>
      <c r="D13" t="s">
        <v>63</v>
      </c>
      <c r="E13" t="s">
        <v>38</v>
      </c>
    </row>
    <row r="14" spans="8:8" ht="15.0">
      <c r="A14" t="s">
        <v>33</v>
      </c>
      <c r="B14">
        <f>ABS(B13-B12)</f>
        <v>72.28000000000003</v>
      </c>
      <c r="C14">
        <f>ABS(C13-C12)</f>
        <v>61.71999999999997</v>
      </c>
      <c r="D14" t="s">
        <v>64</v>
      </c>
      <c r="E14" t="s">
        <v>40</v>
      </c>
    </row>
    <row r="15" spans="8:8" ht="15.0">
      <c r="A15" t="s">
        <v>35</v>
      </c>
      <c r="B15">
        <f>ROUND(B3*0.252-6.7,2)</f>
        <v>60.33</v>
      </c>
      <c r="C15">
        <f>ROUND(B3*0.315-8.4,2)</f>
        <v>75.39</v>
      </c>
    </row>
    <row r="16" spans="8:8" ht="15.0">
      <c r="A16" t="s">
        <v>37</v>
      </c>
      <c r="B16">
        <f>ABS(B14-B15)</f>
        <v>11.950000000000031</v>
      </c>
      <c r="C16">
        <f>ABS(C14-C15)</f>
        <v>13.67000000000003</v>
      </c>
    </row>
    <row r="17" spans="8:8" ht="15.0">
      <c r="A17" t="s">
        <v>39</v>
      </c>
      <c r="B17">
        <f>ROUND(B7*(B12-B15)/100,2)</f>
        <v>0.82</v>
      </c>
      <c r="C17">
        <f>ROUND(B8*(C12-C15)/100,2)</f>
        <v>0.43</v>
      </c>
    </row>
    <row r="18" spans="8:8" ht="15.0">
      <c r="A18" t="s">
        <v>41</v>
      </c>
      <c r="B18">
        <f>ROUND((B7*(ABS((B9-B11))))/100,2)</f>
        <v>0.02</v>
      </c>
      <c r="C18">
        <f>ROUND((B8*(ABS((B9-B11))))/100,2)</f>
        <v>0.02</v>
      </c>
    </row>
    <row r="19" spans="8:8" ht="15.0">
      <c r="A19" t="s">
        <v>43</v>
      </c>
      <c r="B19">
        <f>ROUND(B2-(B17/B18)/100,2)</f>
        <v>1.79</v>
      </c>
      <c r="C19">
        <f>ROUND(B2-(C17/C18)/100,2)</f>
        <v>1.99</v>
      </c>
    </row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>
      <c r="B25" s="3"/>
    </row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5" right="0.75" top="1.0" bottom="1.0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2025-06-03T05:17:16Z</dcterms:created>
  <dcterms:modified xsi:type="dcterms:W3CDTF">2025-06-06T11:46:00Z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1dded15131f0468591f191b63163543e</vt:lpwstr>
  </property>
</Properties>
</file>