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811042\Desktop\Phase 2_Obs Data\Sites\BOREAS\"/>
    </mc:Choice>
  </mc:AlternateContent>
  <bookViews>
    <workbookView xWindow="0" yWindow="0" windowWidth="15360" windowHeight="7395"/>
  </bookViews>
  <sheets>
    <sheet name="HALFELIPSOID" sheetId="1" r:id="rId1"/>
    <sheet name="ROUND" sheetId="2" r:id="rId2"/>
    <sheet name="Sheet3" sheetId="3" r:id="rId3"/>
    <sheet name="Sheet4" sheetId="4" r:id="rId4"/>
    <sheet name="Sheet1" sheetId="5" r:id="rId5"/>
  </sheets>
  <definedNames>
    <definedName name="fAPAR_SOA_60_trees_edge_10_HALFELLIPSOID" localSheetId="0">HALFELIPSOID!$A$1:$N$183</definedName>
    <definedName name="fAPAR_SOA_60_trees_edge_10_ROUND" localSheetId="1">ROUND!$A$2:$N$183</definedName>
    <definedName name="fapar_SSA_black_edge_10_1tree_halfellipsoid" localSheetId="4">Sheet1!$A$2:$N$183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2" l="1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H7" i="2"/>
  <c r="H6" i="2"/>
  <c r="H5" i="2"/>
  <c r="H4" i="2"/>
  <c r="H3" i="2"/>
  <c r="H8" i="2"/>
  <c r="H9" i="2"/>
  <c r="H10" i="2"/>
  <c r="H11" i="2"/>
  <c r="H12" i="2"/>
  <c r="H13" i="2"/>
  <c r="H14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2" i="2"/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E5" i="4"/>
  <c r="D5" i="4"/>
  <c r="C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" i="4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7" i="3"/>
  <c r="O2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7" i="3"/>
  <c r="N22" i="3" l="1"/>
  <c r="N23" i="3"/>
  <c r="AB16" i="3" l="1"/>
  <c r="AB15" i="3"/>
  <c r="AB14" i="3"/>
  <c r="AB13" i="3"/>
  <c r="AB12" i="3"/>
  <c r="AB11" i="3"/>
  <c r="AB10" i="3"/>
  <c r="AB9" i="3"/>
  <c r="AB8" i="3"/>
  <c r="AB7" i="3"/>
  <c r="AB6" i="3"/>
  <c r="AB5" i="3"/>
  <c r="AB4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L7" i="3"/>
  <c r="K7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2" i="2"/>
</calcChain>
</file>

<file path=xl/connections.xml><?xml version="1.0" encoding="utf-8"?>
<connections xmlns="http://schemas.openxmlformats.org/spreadsheetml/2006/main">
  <connection id="1" name="fAPAR_SOA_60_trees_edge_10_HALFELLIPSOID" type="6" refreshedVersion="5" background="1" saveData="1">
    <textPr codePage="850" sourceFile="C:\Users\mn811042\Desktop\Phase 2_Obs Data\Sites\BOREAS\fAPAR_SOA_60_trees_edge_10_HALFELLIPSOID.da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APAR_SOA_60_trees_edge_10_ROUND" type="6" refreshedVersion="5" background="1" saveData="1">
    <textPr codePage="850" sourceFile="C:\Users\mn811042\Desktop\Phase 2_Obs Data\Sites\BOREAS\fAPAR_SOA_60_trees_edge_10_ROUND.da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apar_SSA_black_edge_10_1tree_halfellipsoid" type="6" refreshedVersion="5" background="1" saveData="1">
    <textPr codePage="850" sourceFile="C:\Users\mn811042\Downloads\fapar_SSA_black_edge_10_1tree_halfellipsoid.da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<sst xmlns="http://schemas.openxmlformats.org/spreadsheetml/2006/main" count="104" uniqueCount="78">
  <si>
    <t>sza</t>
  </si>
  <si>
    <t>fapar</t>
  </si>
  <si>
    <t>Pgap</t>
  </si>
  <si>
    <t>'SSA-9OA-FLXTR'</t>
  </si>
  <si>
    <t>'9TE23-HPH01'</t>
  </si>
  <si>
    <t>02-JUN-0094</t>
  </si>
  <si>
    <t>'CS-OA4.TXT'</t>
  </si>
  <si>
    <t>SITE_NAME</t>
  </si>
  <si>
    <t>SUB_SITE</t>
  </si>
  <si>
    <t>DATE_OBS</t>
  </si>
  <si>
    <t>SRC_FILE</t>
  </si>
  <si>
    <t>MEAN_PHOTO_HT_AGL</t>
  </si>
  <si>
    <t>NUM_PHOTOS</t>
  </si>
  <si>
    <t>MEAN_GAP_FRACT_0_TO_5</t>
  </si>
  <si>
    <t>MEAN_GAP_FRACT_5_TO_10</t>
  </si>
  <si>
    <t>MEAN_GAP_FRACT_10_TO_15</t>
  </si>
  <si>
    <t>MEAN_GAP_FRACT_15_TO_20</t>
  </si>
  <si>
    <t>MEAN_GAP_FRACT_20_TO_25</t>
  </si>
  <si>
    <t>MEAN_GAP_FRACT_25_TO_30</t>
  </si>
  <si>
    <t>MEAN_GAP_FRACT_30_TO_35</t>
  </si>
  <si>
    <t>MEAN_GAP_FRACT_35_TO_40</t>
  </si>
  <si>
    <t>MEAN_GAP_FRACT_40_TO_45</t>
  </si>
  <si>
    <t>MEAN_GAP_FRACT_45_TO_50</t>
  </si>
  <si>
    <t>MEAN_GAP_FRACT_50_TO_55</t>
  </si>
  <si>
    <t>MEAN_GAP_FRACT_55_TO_60</t>
  </si>
  <si>
    <t>MEAN_GAP_FRACT_60_TO_65</t>
  </si>
  <si>
    <t>MEAN_GAP_FRACT_65_TO_70</t>
  </si>
  <si>
    <t>MEAN_GAP_FRACT_70_TO_75</t>
  </si>
  <si>
    <t>SDEV_GAP_FRACT_0_TO_5</t>
  </si>
  <si>
    <t>SDEV_GAP_FRACT_5_TO_10</t>
  </si>
  <si>
    <t>SDEV_GAP_FRACT_10_TO_15</t>
  </si>
  <si>
    <t>SDEV_GAP_FRACT_15_TO_20</t>
  </si>
  <si>
    <t>SDEV_GAP_FRACT_20_TO_25</t>
  </si>
  <si>
    <t>SDEV_GAP_FRACT_25_TO_30</t>
  </si>
  <si>
    <t>SDEV_GAP_FRACT_30_TO_35</t>
  </si>
  <si>
    <t>SDEV_GAP_FRACT_35_TO_40</t>
  </si>
  <si>
    <t>SDEV_GAP_FRACT_40_TO_45</t>
  </si>
  <si>
    <t>SDEV_GAP_FRACT_45_TO_50</t>
  </si>
  <si>
    <t>SDEV_GAP_FRACT_50_TO_55</t>
  </si>
  <si>
    <t>SDEV_GAP_FRACT_55_TO_60</t>
  </si>
  <si>
    <t>SDEV_GAP_FRACT_60_TO_65</t>
  </si>
  <si>
    <t>SDEV_GAP_FRACT_65_TO_70</t>
  </si>
  <si>
    <t>SDEV_GAP_FRACT_70_TO_75</t>
  </si>
  <si>
    <t>SZA</t>
  </si>
  <si>
    <t>STDEV</t>
  </si>
  <si>
    <t>PGAP_MAESPA_LAI=2.0</t>
  </si>
  <si>
    <t>Average</t>
  </si>
  <si>
    <t>1.5 m</t>
  </si>
  <si>
    <t>2.5 m</t>
  </si>
  <si>
    <t>0.3 m</t>
  </si>
  <si>
    <t>0.8 m</t>
  </si>
  <si>
    <t>STDEV.P</t>
  </si>
  <si>
    <t>MAESPA_AVER</t>
  </si>
  <si>
    <t>RMSE</t>
  </si>
  <si>
    <t xml:space="preserve">rmse </t>
  </si>
  <si>
    <t>(0.403 ± 0.073) + (0.807 ± 0.195) (1-µ)</t>
  </si>
  <si>
    <t>sf - -</t>
  </si>
  <si>
    <t>sf - +</t>
  </si>
  <si>
    <t xml:space="preserve">sf + - </t>
  </si>
  <si>
    <t>sf + +</t>
  </si>
  <si>
    <t>60 X 70</t>
  </si>
  <si>
    <t>FAPAR_HALFELLIPSOID_1TREE</t>
  </si>
  <si>
    <t>PGAP</t>
  </si>
  <si>
    <t xml:space="preserve">   3.0000000      0.57889390    </t>
  </si>
  <si>
    <t xml:space="preserve">   4.0000000      0.57782900    </t>
  </si>
  <si>
    <t xml:space="preserve">   5.0000000      0.61302662    </t>
  </si>
  <si>
    <t xml:space="preserve">   6.0000000      0.63487136    </t>
  </si>
  <si>
    <t xml:space="preserve">   6.9999995      0.53948110    </t>
  </si>
  <si>
    <t xml:space="preserve">   8.0000000      0.69414127    </t>
  </si>
  <si>
    <t xml:space="preserve">   9.0000000      0.50939411    </t>
  </si>
  <si>
    <t xml:space="preserve">   10.000001      0.49994877    </t>
  </si>
  <si>
    <t xml:space="preserve">   11.000001      0.50488472    </t>
  </si>
  <si>
    <t xml:space="preserve">   12.000001      0.49088722    </t>
  </si>
  <si>
    <t xml:space="preserve">   13.000002      0.51078689    </t>
  </si>
  <si>
    <t xml:space="preserve">   14.000002      0.52063680    </t>
  </si>
  <si>
    <t xml:space="preserve">   15.000002      0.52007264    </t>
  </si>
  <si>
    <t xml:space="preserve">   16.000002      0.51553655    </t>
  </si>
  <si>
    <t xml:space="preserve">   17.000002      0.51217246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</si>
</sst>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>
    <font>
      <sz val="11"/>
      <color theme="1"/>
      <name val="Calibri"/>
      <family val="2"/>
      <scheme val="minor"/>
    </font>
    <font>
      <sz val="12"/>
      <color rgb="FF000000"/>
      <name val="Roboto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ROUND!$B$2:$B$92</c:f>
              <c:numCache>
                <c:formatCode>0.0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6.9999995000000004</c:v>
                </c:pt>
                <c:pt idx="8">
                  <c:v>8</c:v>
                </c:pt>
                <c:pt idx="9">
                  <c:v>9</c:v>
                </c:pt>
                <c:pt idx="10">
                  <c:v>10.000000999999999</c:v>
                </c:pt>
                <c:pt idx="11">
                  <c:v>11.000000999999999</c:v>
                </c:pt>
                <c:pt idx="12">
                  <c:v>12.000000999999999</c:v>
                </c:pt>
                <c:pt idx="13">
                  <c:v>13.000002</c:v>
                </c:pt>
                <c:pt idx="14">
                  <c:v>14.000002</c:v>
                </c:pt>
                <c:pt idx="15">
                  <c:v>15.000002</c:v>
                </c:pt>
                <c:pt idx="16">
                  <c:v>16.000001999999999</c:v>
                </c:pt>
                <c:pt idx="17">
                  <c:v>17.000001999999999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20.999998000000001</c:v>
                </c:pt>
                <c:pt idx="22">
                  <c:v>21.999998000000001</c:v>
                </c:pt>
                <c:pt idx="23">
                  <c:v>22.999998000000001</c:v>
                </c:pt>
                <c:pt idx="24">
                  <c:v>23.999998000000001</c:v>
                </c:pt>
                <c:pt idx="25">
                  <c:v>24.999995999999999</c:v>
                </c:pt>
                <c:pt idx="26">
                  <c:v>25.999995999999999</c:v>
                </c:pt>
                <c:pt idx="27">
                  <c:v>26.999995999999999</c:v>
                </c:pt>
                <c:pt idx="28">
                  <c:v>27.999995999999999</c:v>
                </c:pt>
                <c:pt idx="29">
                  <c:v>28.999995999999999</c:v>
                </c:pt>
                <c:pt idx="30">
                  <c:v>29.999998000000001</c:v>
                </c:pt>
                <c:pt idx="31">
                  <c:v>30.999998000000001</c:v>
                </c:pt>
                <c:pt idx="32">
                  <c:v>32</c:v>
                </c:pt>
                <c:pt idx="33">
                  <c:v>33</c:v>
                </c:pt>
                <c:pt idx="34">
                  <c:v>34.000003999999997</c:v>
                </c:pt>
                <c:pt idx="35">
                  <c:v>35.000003999999997</c:v>
                </c:pt>
                <c:pt idx="36">
                  <c:v>36.000003999999997</c:v>
                </c:pt>
                <c:pt idx="37">
                  <c:v>37.000008000000001</c:v>
                </c:pt>
                <c:pt idx="38">
                  <c:v>38.000008000000001</c:v>
                </c:pt>
                <c:pt idx="39">
                  <c:v>39.000008000000001</c:v>
                </c:pt>
                <c:pt idx="40">
                  <c:v>40.000008000000001</c:v>
                </c:pt>
                <c:pt idx="41">
                  <c:v>41.000011000000001</c:v>
                </c:pt>
                <c:pt idx="42">
                  <c:v>42.000011000000001</c:v>
                </c:pt>
                <c:pt idx="43">
                  <c:v>43.000011000000001</c:v>
                </c:pt>
                <c:pt idx="44">
                  <c:v>44.000014999999998</c:v>
                </c:pt>
                <c:pt idx="45">
                  <c:v>45.000014999999998</c:v>
                </c:pt>
                <c:pt idx="46">
                  <c:v>46.000014999999998</c:v>
                </c:pt>
                <c:pt idx="47">
                  <c:v>47.000019000000002</c:v>
                </c:pt>
                <c:pt idx="48">
                  <c:v>48.000019000000002</c:v>
                </c:pt>
                <c:pt idx="49">
                  <c:v>49.000019000000002</c:v>
                </c:pt>
                <c:pt idx="50">
                  <c:v>50.000022999999999</c:v>
                </c:pt>
                <c:pt idx="51">
                  <c:v>51.000022999999999</c:v>
                </c:pt>
                <c:pt idx="52">
                  <c:v>52.000022999999999</c:v>
                </c:pt>
                <c:pt idx="53">
                  <c:v>53.000022999999999</c:v>
                </c:pt>
                <c:pt idx="54">
                  <c:v>54.000027000000003</c:v>
                </c:pt>
                <c:pt idx="55">
                  <c:v>55.000027000000003</c:v>
                </c:pt>
                <c:pt idx="56">
                  <c:v>56.000027000000003</c:v>
                </c:pt>
                <c:pt idx="57">
                  <c:v>57.000031</c:v>
                </c:pt>
                <c:pt idx="58">
                  <c:v>58.000027000000003</c:v>
                </c:pt>
                <c:pt idx="59">
                  <c:v>59.000027000000003</c:v>
                </c:pt>
                <c:pt idx="60">
                  <c:v>60.000031</c:v>
                </c:pt>
                <c:pt idx="61">
                  <c:v>61.000031</c:v>
                </c:pt>
                <c:pt idx="62">
                  <c:v>62.000031</c:v>
                </c:pt>
                <c:pt idx="63">
                  <c:v>63.000033999999999</c:v>
                </c:pt>
                <c:pt idx="64">
                  <c:v>64.000031000000007</c:v>
                </c:pt>
                <c:pt idx="65">
                  <c:v>65.000038000000004</c:v>
                </c:pt>
                <c:pt idx="66">
                  <c:v>66.000038000000004</c:v>
                </c:pt>
                <c:pt idx="67">
                  <c:v>67.000038000000004</c:v>
                </c:pt>
                <c:pt idx="68">
                  <c:v>68.000038000000004</c:v>
                </c:pt>
                <c:pt idx="69">
                  <c:v>69.000038000000004</c:v>
                </c:pt>
                <c:pt idx="70">
                  <c:v>70.000038000000004</c:v>
                </c:pt>
                <c:pt idx="71">
                  <c:v>71.000045999999998</c:v>
                </c:pt>
                <c:pt idx="72">
                  <c:v>72.000045999999998</c:v>
                </c:pt>
                <c:pt idx="73">
                  <c:v>73.000045999999998</c:v>
                </c:pt>
                <c:pt idx="74">
                  <c:v>74.000045999999998</c:v>
                </c:pt>
                <c:pt idx="75">
                  <c:v>75.000045999999998</c:v>
                </c:pt>
                <c:pt idx="76">
                  <c:v>76.000045999999998</c:v>
                </c:pt>
                <c:pt idx="77">
                  <c:v>77.000045999999998</c:v>
                </c:pt>
                <c:pt idx="78">
                  <c:v>78.000052999999994</c:v>
                </c:pt>
                <c:pt idx="79">
                  <c:v>79.000052999999994</c:v>
                </c:pt>
                <c:pt idx="80">
                  <c:v>80.000052999999994</c:v>
                </c:pt>
                <c:pt idx="81">
                  <c:v>81.000052999999994</c:v>
                </c:pt>
                <c:pt idx="82">
                  <c:v>82.000052999999994</c:v>
                </c:pt>
                <c:pt idx="83">
                  <c:v>83.000052999999994</c:v>
                </c:pt>
                <c:pt idx="84">
                  <c:v>84.000061000000002</c:v>
                </c:pt>
                <c:pt idx="85">
                  <c:v>85.000061000000002</c:v>
                </c:pt>
                <c:pt idx="86">
                  <c:v>86.000061000000002</c:v>
                </c:pt>
                <c:pt idx="87">
                  <c:v>87.000061000000002</c:v>
                </c:pt>
                <c:pt idx="88">
                  <c:v>88.000061000000002</c:v>
                </c:pt>
                <c:pt idx="89">
                  <c:v>89.000061000000002</c:v>
                </c:pt>
                <c:pt idx="90">
                  <c:v>90.000061000000002</c:v>
                </c:pt>
              </c:numCache>
            </c:numRef>
          </c:xVal>
          <c:yVal>
            <c:numRef>
              <c:f>ROUND!$D$2:$D$92</c:f>
              <c:numCache>
                <c:formatCode>General</c:formatCode>
                <c:ptCount val="91"/>
                <c:pt idx="0">
                  <c:v>0.60302078999999997</c:v>
                </c:pt>
                <c:pt idx="1">
                  <c:v>0.60306448000000001</c:v>
                </c:pt>
                <c:pt idx="2">
                  <c:v>0.60302835999999993</c:v>
                </c:pt>
                <c:pt idx="3">
                  <c:v>0.60241842000000001</c:v>
                </c:pt>
                <c:pt idx="4">
                  <c:v>0.60196393999999998</c:v>
                </c:pt>
                <c:pt idx="5">
                  <c:v>0.60545745000000006</c:v>
                </c:pt>
                <c:pt idx="6">
                  <c:v>0.60732713000000005</c:v>
                </c:pt>
                <c:pt idx="7">
                  <c:v>0.60251728000000004</c:v>
                </c:pt>
                <c:pt idx="8">
                  <c:v>0.61496731999999998</c:v>
                </c:pt>
                <c:pt idx="9">
                  <c:v>0.60176110000000005</c:v>
                </c:pt>
                <c:pt idx="10">
                  <c:v>0.59925580000000001</c:v>
                </c:pt>
                <c:pt idx="11">
                  <c:v>0.59956187000000005</c:v>
                </c:pt>
                <c:pt idx="12">
                  <c:v>0.59972638</c:v>
                </c:pt>
                <c:pt idx="13">
                  <c:v>0.59724834999999998</c:v>
                </c:pt>
                <c:pt idx="14">
                  <c:v>0.59699978999999992</c:v>
                </c:pt>
                <c:pt idx="15">
                  <c:v>0.59635331999999996</c:v>
                </c:pt>
                <c:pt idx="16">
                  <c:v>0.59556737999999998</c:v>
                </c:pt>
                <c:pt idx="17">
                  <c:v>0.59469634000000005</c:v>
                </c:pt>
                <c:pt idx="18">
                  <c:v>0.60205171000000002</c:v>
                </c:pt>
                <c:pt idx="19">
                  <c:v>0.59232335999999997</c:v>
                </c:pt>
                <c:pt idx="20">
                  <c:v>0.59109285</c:v>
                </c:pt>
                <c:pt idx="21">
                  <c:v>0.59036910999999992</c:v>
                </c:pt>
                <c:pt idx="22">
                  <c:v>0.59006863999999992</c:v>
                </c:pt>
                <c:pt idx="23">
                  <c:v>0.58895375999999999</c:v>
                </c:pt>
                <c:pt idx="24">
                  <c:v>0.58914608000000002</c:v>
                </c:pt>
                <c:pt idx="25">
                  <c:v>0.59069218999999995</c:v>
                </c:pt>
                <c:pt idx="26">
                  <c:v>0.58884936999999993</c:v>
                </c:pt>
                <c:pt idx="27">
                  <c:v>0.58750191000000007</c:v>
                </c:pt>
                <c:pt idx="28">
                  <c:v>0.58376866999999999</c:v>
                </c:pt>
                <c:pt idx="29">
                  <c:v>0.58282353999999992</c:v>
                </c:pt>
                <c:pt idx="30">
                  <c:v>0.58133683000000003</c:v>
                </c:pt>
                <c:pt idx="31">
                  <c:v>0.57955595999999998</c:v>
                </c:pt>
                <c:pt idx="32">
                  <c:v>0.57873543999999999</c:v>
                </c:pt>
                <c:pt idx="33">
                  <c:v>0.57811195000000004</c:v>
                </c:pt>
                <c:pt idx="34">
                  <c:v>0.57652338999999997</c:v>
                </c:pt>
                <c:pt idx="35">
                  <c:v>0.57712972000000007</c:v>
                </c:pt>
                <c:pt idx="36">
                  <c:v>0.5767563</c:v>
                </c:pt>
                <c:pt idx="37">
                  <c:v>0.57658815000000008</c:v>
                </c:pt>
                <c:pt idx="38">
                  <c:v>0.57637632000000005</c:v>
                </c:pt>
                <c:pt idx="39">
                  <c:v>0.57663929000000003</c:v>
                </c:pt>
                <c:pt idx="40">
                  <c:v>0.57666313999999996</c:v>
                </c:pt>
                <c:pt idx="41">
                  <c:v>0.58073390000000003</c:v>
                </c:pt>
                <c:pt idx="42">
                  <c:v>0.58188807999999992</c:v>
                </c:pt>
                <c:pt idx="43">
                  <c:v>0.58187482000000001</c:v>
                </c:pt>
                <c:pt idx="44">
                  <c:v>0.58292832999999999</c:v>
                </c:pt>
                <c:pt idx="45">
                  <c:v>0.58538485000000007</c:v>
                </c:pt>
                <c:pt idx="46">
                  <c:v>0.58529708000000003</c:v>
                </c:pt>
                <c:pt idx="47">
                  <c:v>0.58598846000000004</c:v>
                </c:pt>
                <c:pt idx="48">
                  <c:v>0.58793183999999998</c:v>
                </c:pt>
                <c:pt idx="49">
                  <c:v>0.59521946000000003</c:v>
                </c:pt>
                <c:pt idx="50">
                  <c:v>0.59094349000000002</c:v>
                </c:pt>
                <c:pt idx="51">
                  <c:v>0.60666960000000003</c:v>
                </c:pt>
                <c:pt idx="52">
                  <c:v>0.60227980999999997</c:v>
                </c:pt>
                <c:pt idx="53">
                  <c:v>0.60559490000000005</c:v>
                </c:pt>
                <c:pt idx="54">
                  <c:v>0.61332207999999999</c:v>
                </c:pt>
                <c:pt idx="55">
                  <c:v>0.61961809000000001</c:v>
                </c:pt>
                <c:pt idx="56">
                  <c:v>0.62884063000000001</c:v>
                </c:pt>
                <c:pt idx="57">
                  <c:v>0.63235419999999998</c:v>
                </c:pt>
                <c:pt idx="58">
                  <c:v>0.61924177000000002</c:v>
                </c:pt>
                <c:pt idx="59">
                  <c:v>0.63523009000000008</c:v>
                </c:pt>
                <c:pt idx="60">
                  <c:v>0.63756561</c:v>
                </c:pt>
                <c:pt idx="61">
                  <c:v>0.63582519000000004</c:v>
                </c:pt>
                <c:pt idx="62">
                  <c:v>0.63340971000000001</c:v>
                </c:pt>
                <c:pt idx="63">
                  <c:v>0.63473496000000007</c:v>
                </c:pt>
                <c:pt idx="64">
                  <c:v>0.62972781</c:v>
                </c:pt>
                <c:pt idx="65">
                  <c:v>0.63124847000000006</c:v>
                </c:pt>
                <c:pt idx="66">
                  <c:v>0.62973955000000004</c:v>
                </c:pt>
                <c:pt idx="67">
                  <c:v>0.63036000999999997</c:v>
                </c:pt>
                <c:pt idx="68">
                  <c:v>0.63047034000000002</c:v>
                </c:pt>
                <c:pt idx="69">
                  <c:v>0.63055452999999995</c:v>
                </c:pt>
                <c:pt idx="70">
                  <c:v>0.63527486</c:v>
                </c:pt>
                <c:pt idx="71">
                  <c:v>0.63687377999999994</c:v>
                </c:pt>
                <c:pt idx="72">
                  <c:v>0.63521281000000007</c:v>
                </c:pt>
                <c:pt idx="73">
                  <c:v>0.63445926000000008</c:v>
                </c:pt>
                <c:pt idx="74">
                  <c:v>0.62782304999999994</c:v>
                </c:pt>
                <c:pt idx="75">
                  <c:v>0.62625291999999999</c:v>
                </c:pt>
                <c:pt idx="76">
                  <c:v>0.62439628999999996</c:v>
                </c:pt>
                <c:pt idx="77">
                  <c:v>0.62871670999999996</c:v>
                </c:pt>
                <c:pt idx="78">
                  <c:v>0.62993860000000002</c:v>
                </c:pt>
                <c:pt idx="79">
                  <c:v>0.62849595999999996</c:v>
                </c:pt>
                <c:pt idx="80">
                  <c:v>0.62467994999999998</c:v>
                </c:pt>
                <c:pt idx="81">
                  <c:v>0.61646193000000005</c:v>
                </c:pt>
                <c:pt idx="82">
                  <c:v>0.61646181</c:v>
                </c:pt>
                <c:pt idx="83">
                  <c:v>0.61646190000000001</c:v>
                </c:pt>
                <c:pt idx="84">
                  <c:v>0.61646190000000001</c:v>
                </c:pt>
                <c:pt idx="85">
                  <c:v>0.61646186999999997</c:v>
                </c:pt>
                <c:pt idx="86">
                  <c:v>0.61646190000000001</c:v>
                </c:pt>
                <c:pt idx="87">
                  <c:v>0.61646190000000001</c:v>
                </c:pt>
                <c:pt idx="88">
                  <c:v>0.61646183999999993</c:v>
                </c:pt>
                <c:pt idx="89">
                  <c:v>0.61646183999999993</c:v>
                </c:pt>
                <c:pt idx="9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Halfelip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HALFELIPSOID!$B$2:$B$92</c:f>
              <c:numCache>
                <c:formatCode>0.00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6.9999995000000004</c:v>
                </c:pt>
                <c:pt idx="8">
                  <c:v>8</c:v>
                </c:pt>
                <c:pt idx="9">
                  <c:v>9</c:v>
                </c:pt>
                <c:pt idx="10">
                  <c:v>10.000000999999999</c:v>
                </c:pt>
                <c:pt idx="11">
                  <c:v>11.000000999999999</c:v>
                </c:pt>
                <c:pt idx="12">
                  <c:v>12.000000999999999</c:v>
                </c:pt>
                <c:pt idx="13">
                  <c:v>13.000002</c:v>
                </c:pt>
                <c:pt idx="14">
                  <c:v>14.000002</c:v>
                </c:pt>
                <c:pt idx="15">
                  <c:v>15.000002</c:v>
                </c:pt>
                <c:pt idx="16">
                  <c:v>16.000001999999999</c:v>
                </c:pt>
                <c:pt idx="17">
                  <c:v>17.000001999999999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20.999998000000001</c:v>
                </c:pt>
                <c:pt idx="22">
                  <c:v>21.999998000000001</c:v>
                </c:pt>
                <c:pt idx="23">
                  <c:v>22.999998000000001</c:v>
                </c:pt>
                <c:pt idx="24">
                  <c:v>23.999998000000001</c:v>
                </c:pt>
                <c:pt idx="25">
                  <c:v>24.999995999999999</c:v>
                </c:pt>
                <c:pt idx="26">
                  <c:v>25.999995999999999</c:v>
                </c:pt>
                <c:pt idx="27">
                  <c:v>26.999995999999999</c:v>
                </c:pt>
                <c:pt idx="28">
                  <c:v>27.999995999999999</c:v>
                </c:pt>
                <c:pt idx="29">
                  <c:v>28.999995999999999</c:v>
                </c:pt>
                <c:pt idx="30">
                  <c:v>29.999998000000001</c:v>
                </c:pt>
                <c:pt idx="31">
                  <c:v>30.999998000000001</c:v>
                </c:pt>
                <c:pt idx="32">
                  <c:v>32</c:v>
                </c:pt>
                <c:pt idx="33">
                  <c:v>33</c:v>
                </c:pt>
                <c:pt idx="34">
                  <c:v>34.000003999999997</c:v>
                </c:pt>
                <c:pt idx="35">
                  <c:v>35.000003999999997</c:v>
                </c:pt>
                <c:pt idx="36">
                  <c:v>36.000003999999997</c:v>
                </c:pt>
                <c:pt idx="37">
                  <c:v>37.000008000000001</c:v>
                </c:pt>
                <c:pt idx="38">
                  <c:v>38.000008000000001</c:v>
                </c:pt>
                <c:pt idx="39">
                  <c:v>39.000008000000001</c:v>
                </c:pt>
                <c:pt idx="40">
                  <c:v>40.000008000000001</c:v>
                </c:pt>
                <c:pt idx="41">
                  <c:v>41.000011000000001</c:v>
                </c:pt>
                <c:pt idx="42">
                  <c:v>42.000011000000001</c:v>
                </c:pt>
                <c:pt idx="43">
                  <c:v>43.000011000000001</c:v>
                </c:pt>
                <c:pt idx="44">
                  <c:v>44.000014999999998</c:v>
                </c:pt>
                <c:pt idx="45">
                  <c:v>45.000014999999998</c:v>
                </c:pt>
                <c:pt idx="46">
                  <c:v>46.000014999999998</c:v>
                </c:pt>
                <c:pt idx="47">
                  <c:v>47.000019000000002</c:v>
                </c:pt>
                <c:pt idx="48">
                  <c:v>48.000019000000002</c:v>
                </c:pt>
                <c:pt idx="49">
                  <c:v>49.000019000000002</c:v>
                </c:pt>
                <c:pt idx="50">
                  <c:v>50.000022999999999</c:v>
                </c:pt>
                <c:pt idx="51">
                  <c:v>51.000022999999999</c:v>
                </c:pt>
                <c:pt idx="52">
                  <c:v>52.000022999999999</c:v>
                </c:pt>
                <c:pt idx="53">
                  <c:v>53.000022999999999</c:v>
                </c:pt>
                <c:pt idx="54">
                  <c:v>54.000027000000003</c:v>
                </c:pt>
                <c:pt idx="55">
                  <c:v>55.000027000000003</c:v>
                </c:pt>
                <c:pt idx="56">
                  <c:v>56.000027000000003</c:v>
                </c:pt>
                <c:pt idx="57">
                  <c:v>57.000031</c:v>
                </c:pt>
                <c:pt idx="58">
                  <c:v>58.000027000000003</c:v>
                </c:pt>
                <c:pt idx="59">
                  <c:v>59.000027000000003</c:v>
                </c:pt>
                <c:pt idx="60">
                  <c:v>60.000031</c:v>
                </c:pt>
                <c:pt idx="61">
                  <c:v>61.000031</c:v>
                </c:pt>
                <c:pt idx="62">
                  <c:v>62.000031</c:v>
                </c:pt>
                <c:pt idx="63">
                  <c:v>63.000033999999999</c:v>
                </c:pt>
                <c:pt idx="64">
                  <c:v>64.000031000000007</c:v>
                </c:pt>
                <c:pt idx="65">
                  <c:v>65.000038000000004</c:v>
                </c:pt>
                <c:pt idx="66">
                  <c:v>66.000038000000004</c:v>
                </c:pt>
                <c:pt idx="67">
                  <c:v>67.000038000000004</c:v>
                </c:pt>
                <c:pt idx="68">
                  <c:v>68.000038000000004</c:v>
                </c:pt>
                <c:pt idx="69">
                  <c:v>69.000038000000004</c:v>
                </c:pt>
                <c:pt idx="70">
                  <c:v>70.000038000000004</c:v>
                </c:pt>
                <c:pt idx="71">
                  <c:v>71.000045999999998</c:v>
                </c:pt>
                <c:pt idx="72">
                  <c:v>72.000045999999998</c:v>
                </c:pt>
                <c:pt idx="73">
                  <c:v>73.000045999999998</c:v>
                </c:pt>
                <c:pt idx="74">
                  <c:v>74.000045999999998</c:v>
                </c:pt>
                <c:pt idx="75">
                  <c:v>75.000045999999998</c:v>
                </c:pt>
                <c:pt idx="76">
                  <c:v>76.000045999999998</c:v>
                </c:pt>
                <c:pt idx="77">
                  <c:v>77.000045999999998</c:v>
                </c:pt>
                <c:pt idx="78">
                  <c:v>78.000052999999994</c:v>
                </c:pt>
                <c:pt idx="79">
                  <c:v>79.000052999999994</c:v>
                </c:pt>
                <c:pt idx="80">
                  <c:v>80.000052999999994</c:v>
                </c:pt>
                <c:pt idx="81">
                  <c:v>81.000052999999994</c:v>
                </c:pt>
                <c:pt idx="82">
                  <c:v>82.000052999999994</c:v>
                </c:pt>
                <c:pt idx="83">
                  <c:v>83.000052999999994</c:v>
                </c:pt>
                <c:pt idx="84">
                  <c:v>84.000061000000002</c:v>
                </c:pt>
                <c:pt idx="85">
                  <c:v>85.000061000000002</c:v>
                </c:pt>
                <c:pt idx="86">
                  <c:v>86.000061000000002</c:v>
                </c:pt>
                <c:pt idx="87">
                  <c:v>87.000061000000002</c:v>
                </c:pt>
                <c:pt idx="88">
                  <c:v>88.000061000000002</c:v>
                </c:pt>
                <c:pt idx="89">
                  <c:v>89.000061000000002</c:v>
                </c:pt>
                <c:pt idx="90">
                  <c:v>90.000061000000002</c:v>
                </c:pt>
              </c:numCache>
            </c:numRef>
          </c:xVal>
          <c:yVal>
            <c:numRef>
              <c:f>HALFELIPSOID!$D$2:$D$92</c:f>
              <c:numCache>
                <c:formatCode>General</c:formatCode>
                <c:ptCount val="91"/>
                <c:pt idx="0">
                  <c:v>0.65658802000000005</c:v>
                </c:pt>
                <c:pt idx="1">
                  <c:v>0.65541779999999994</c:v>
                </c:pt>
                <c:pt idx="2">
                  <c:v>0.65567511000000001</c:v>
                </c:pt>
                <c:pt idx="3">
                  <c:v>0.65485725000000006</c:v>
                </c:pt>
                <c:pt idx="4">
                  <c:v>0.65439087000000007</c:v>
                </c:pt>
                <c:pt idx="5">
                  <c:v>0.65209273000000001</c:v>
                </c:pt>
                <c:pt idx="6">
                  <c:v>0.65051576</c:v>
                </c:pt>
                <c:pt idx="7">
                  <c:v>0.65213158999999998</c:v>
                </c:pt>
                <c:pt idx="8">
                  <c:v>0.64748373999999997</c:v>
                </c:pt>
                <c:pt idx="9">
                  <c:v>0.65137789000000001</c:v>
                </c:pt>
                <c:pt idx="10">
                  <c:v>0.65155932000000005</c:v>
                </c:pt>
                <c:pt idx="11">
                  <c:v>0.65095656999999996</c:v>
                </c:pt>
                <c:pt idx="12">
                  <c:v>0.65105813999999995</c:v>
                </c:pt>
                <c:pt idx="13">
                  <c:v>0.65095716999999997</c:v>
                </c:pt>
                <c:pt idx="14">
                  <c:v>0.65141198</c:v>
                </c:pt>
                <c:pt idx="15">
                  <c:v>0.65076067999999998</c:v>
                </c:pt>
                <c:pt idx="16">
                  <c:v>0.64934793000000002</c:v>
                </c:pt>
                <c:pt idx="17">
                  <c:v>0.64894309999999999</c:v>
                </c:pt>
                <c:pt idx="18">
                  <c:v>0.64742801000000005</c:v>
                </c:pt>
                <c:pt idx="19">
                  <c:v>0.64682965999999997</c:v>
                </c:pt>
                <c:pt idx="20">
                  <c:v>0.64477604999999993</c:v>
                </c:pt>
                <c:pt idx="21">
                  <c:v>0.64319934999999995</c:v>
                </c:pt>
                <c:pt idx="22">
                  <c:v>0.64156394999999999</c:v>
                </c:pt>
                <c:pt idx="23">
                  <c:v>0.64155319</c:v>
                </c:pt>
                <c:pt idx="24">
                  <c:v>0.64088413</c:v>
                </c:pt>
                <c:pt idx="25">
                  <c:v>0.64024249</c:v>
                </c:pt>
                <c:pt idx="26">
                  <c:v>0.63809818000000007</c:v>
                </c:pt>
                <c:pt idx="27">
                  <c:v>0.63637542999999996</c:v>
                </c:pt>
                <c:pt idx="28">
                  <c:v>0.63452971000000002</c:v>
                </c:pt>
                <c:pt idx="29">
                  <c:v>0.63293602999999998</c:v>
                </c:pt>
                <c:pt idx="30">
                  <c:v>0.63161215000000004</c:v>
                </c:pt>
                <c:pt idx="31">
                  <c:v>0.62979990000000008</c:v>
                </c:pt>
                <c:pt idx="32">
                  <c:v>0.62685645000000001</c:v>
                </c:pt>
                <c:pt idx="33">
                  <c:v>0.62471259000000001</c:v>
                </c:pt>
                <c:pt idx="34">
                  <c:v>0.62349542999999996</c:v>
                </c:pt>
                <c:pt idx="35">
                  <c:v>0.62264296000000008</c:v>
                </c:pt>
                <c:pt idx="36">
                  <c:v>0.62092974999999995</c:v>
                </c:pt>
                <c:pt idx="37">
                  <c:v>0.62128565000000002</c:v>
                </c:pt>
                <c:pt idx="38">
                  <c:v>0.62043612999999997</c:v>
                </c:pt>
                <c:pt idx="39">
                  <c:v>0.61975764999999994</c:v>
                </c:pt>
                <c:pt idx="40">
                  <c:v>0.61982176</c:v>
                </c:pt>
                <c:pt idx="41">
                  <c:v>0.62225755999999999</c:v>
                </c:pt>
                <c:pt idx="42">
                  <c:v>0.62161212999999993</c:v>
                </c:pt>
                <c:pt idx="43">
                  <c:v>0.62090221000000001</c:v>
                </c:pt>
                <c:pt idx="44">
                  <c:v>0.62228864000000006</c:v>
                </c:pt>
                <c:pt idx="45">
                  <c:v>0.61988096999999998</c:v>
                </c:pt>
                <c:pt idx="46">
                  <c:v>0.62010776999999995</c:v>
                </c:pt>
                <c:pt idx="47">
                  <c:v>0.62223037999999997</c:v>
                </c:pt>
                <c:pt idx="48">
                  <c:v>0.62403565999999999</c:v>
                </c:pt>
                <c:pt idx="49">
                  <c:v>0.63057258999999999</c:v>
                </c:pt>
                <c:pt idx="50">
                  <c:v>0.62801254000000006</c:v>
                </c:pt>
                <c:pt idx="51">
                  <c:v>0.63835955</c:v>
                </c:pt>
                <c:pt idx="52">
                  <c:v>0.63222637999999998</c:v>
                </c:pt>
                <c:pt idx="53">
                  <c:v>0.63783878000000005</c:v>
                </c:pt>
                <c:pt idx="54">
                  <c:v>0.63978895999999996</c:v>
                </c:pt>
                <c:pt idx="55">
                  <c:v>0.64535465999999997</c:v>
                </c:pt>
                <c:pt idx="56">
                  <c:v>0.65018876999999997</c:v>
                </c:pt>
                <c:pt idx="57">
                  <c:v>0.65064442</c:v>
                </c:pt>
                <c:pt idx="58">
                  <c:v>0.64769264999999998</c:v>
                </c:pt>
                <c:pt idx="59">
                  <c:v>0.65299615</c:v>
                </c:pt>
                <c:pt idx="60">
                  <c:v>0.65505996</c:v>
                </c:pt>
                <c:pt idx="61">
                  <c:v>0.64948057999999997</c:v>
                </c:pt>
                <c:pt idx="62">
                  <c:v>0.64427652999999996</c:v>
                </c:pt>
                <c:pt idx="63">
                  <c:v>0.64347565000000007</c:v>
                </c:pt>
                <c:pt idx="64">
                  <c:v>0.64039775999999993</c:v>
                </c:pt>
                <c:pt idx="65">
                  <c:v>0.64002680999999995</c:v>
                </c:pt>
                <c:pt idx="66">
                  <c:v>0.64374222999999997</c:v>
                </c:pt>
                <c:pt idx="67">
                  <c:v>0.64044606999999998</c:v>
                </c:pt>
                <c:pt idx="68">
                  <c:v>0.64122444000000001</c:v>
                </c:pt>
                <c:pt idx="69">
                  <c:v>0.63919005000000007</c:v>
                </c:pt>
                <c:pt idx="70">
                  <c:v>0.64161836999999999</c:v>
                </c:pt>
                <c:pt idx="71">
                  <c:v>0.64203542000000002</c:v>
                </c:pt>
                <c:pt idx="72">
                  <c:v>0.64563903</c:v>
                </c:pt>
                <c:pt idx="73">
                  <c:v>0.64001814000000001</c:v>
                </c:pt>
                <c:pt idx="74">
                  <c:v>0.63623786000000004</c:v>
                </c:pt>
                <c:pt idx="75">
                  <c:v>0.632548</c:v>
                </c:pt>
                <c:pt idx="76">
                  <c:v>0.63043581999999998</c:v>
                </c:pt>
                <c:pt idx="77">
                  <c:v>0.63081983000000008</c:v>
                </c:pt>
                <c:pt idx="78">
                  <c:v>0.62590056999999999</c:v>
                </c:pt>
                <c:pt idx="79">
                  <c:v>0.62921326999999994</c:v>
                </c:pt>
                <c:pt idx="80">
                  <c:v>0.62526309000000002</c:v>
                </c:pt>
                <c:pt idx="81">
                  <c:v>0.64695448</c:v>
                </c:pt>
                <c:pt idx="82">
                  <c:v>0.64695448</c:v>
                </c:pt>
                <c:pt idx="83">
                  <c:v>0.64695444999999996</c:v>
                </c:pt>
                <c:pt idx="84">
                  <c:v>0.64695448</c:v>
                </c:pt>
                <c:pt idx="85">
                  <c:v>0.64695444999999996</c:v>
                </c:pt>
                <c:pt idx="86">
                  <c:v>0.64695444999999996</c:v>
                </c:pt>
                <c:pt idx="87">
                  <c:v>0.64695448</c:v>
                </c:pt>
                <c:pt idx="88">
                  <c:v>0.64695451000000004</c:v>
                </c:pt>
                <c:pt idx="89">
                  <c:v>0.64695436000000006</c:v>
                </c:pt>
                <c:pt idx="9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ROUND!$T$2</c:f>
              <c:strCache>
                <c:ptCount val="1"/>
                <c:pt idx="0">
                  <c:v>PGAP_MAESPA_LAI=2.0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ROUND!$S$3:$S$93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ROUND!$T$3:$T$93</c:f>
              <c:numCache>
                <c:formatCode>General</c:formatCode>
                <c:ptCount val="91"/>
                <c:pt idx="0">
                  <c:v>0.45899146999999996</c:v>
                </c:pt>
                <c:pt idx="1">
                  <c:v>0.45861076999999995</c:v>
                </c:pt>
                <c:pt idx="2">
                  <c:v>0.45760244000000005</c:v>
                </c:pt>
                <c:pt idx="3">
                  <c:v>0.45548224000000004</c:v>
                </c:pt>
                <c:pt idx="4">
                  <c:v>0.45282124999999995</c:v>
                </c:pt>
                <c:pt idx="5">
                  <c:v>0.44843155000000001</c:v>
                </c:pt>
                <c:pt idx="6">
                  <c:v>0.44287175000000001</c:v>
                </c:pt>
                <c:pt idx="7">
                  <c:v>0.43790770000000001</c:v>
                </c:pt>
                <c:pt idx="8">
                  <c:v>0.43221748000000004</c:v>
                </c:pt>
                <c:pt idx="9">
                  <c:v>0.42589807999999996</c:v>
                </c:pt>
                <c:pt idx="10">
                  <c:v>0.41935294999999995</c:v>
                </c:pt>
                <c:pt idx="11">
                  <c:v>0.41321247999999999</c:v>
                </c:pt>
                <c:pt idx="12">
                  <c:v>0.40685517000000004</c:v>
                </c:pt>
                <c:pt idx="13">
                  <c:v>0.40016299</c:v>
                </c:pt>
                <c:pt idx="14">
                  <c:v>0.39314795000000002</c:v>
                </c:pt>
                <c:pt idx="15">
                  <c:v>0.38434838999999998</c:v>
                </c:pt>
                <c:pt idx="16">
                  <c:v>0.37749957999999995</c:v>
                </c:pt>
                <c:pt idx="17">
                  <c:v>0.36975670000000005</c:v>
                </c:pt>
                <c:pt idx="18">
                  <c:v>0.36243038999999999</c:v>
                </c:pt>
                <c:pt idx="19">
                  <c:v>0.35339688999999996</c:v>
                </c:pt>
                <c:pt idx="20">
                  <c:v>0.34426051000000002</c:v>
                </c:pt>
                <c:pt idx="21">
                  <c:v>0.33538520000000005</c:v>
                </c:pt>
                <c:pt idx="22">
                  <c:v>0.32701731000000001</c:v>
                </c:pt>
                <c:pt idx="23">
                  <c:v>0.31831604000000002</c:v>
                </c:pt>
                <c:pt idx="24">
                  <c:v>0.31041985999999999</c:v>
                </c:pt>
                <c:pt idx="25">
                  <c:v>0.29977989000000005</c:v>
                </c:pt>
                <c:pt idx="26">
                  <c:v>0.29039073000000004</c:v>
                </c:pt>
                <c:pt idx="27">
                  <c:v>0.28173398999999999</c:v>
                </c:pt>
                <c:pt idx="28">
                  <c:v>0.27099596999999997</c:v>
                </c:pt>
                <c:pt idx="29">
                  <c:v>0.25964838000000001</c:v>
                </c:pt>
                <c:pt idx="30">
                  <c:v>0.24849807999999995</c:v>
                </c:pt>
                <c:pt idx="31">
                  <c:v>0.23961591999999998</c:v>
                </c:pt>
                <c:pt idx="32">
                  <c:v>0.22979479999999997</c:v>
                </c:pt>
                <c:pt idx="33">
                  <c:v>0.22110456000000001</c:v>
                </c:pt>
                <c:pt idx="34">
                  <c:v>0.21369541000000003</c:v>
                </c:pt>
                <c:pt idx="35">
                  <c:v>0.20678067</c:v>
                </c:pt>
                <c:pt idx="36">
                  <c:v>0.19832581000000005</c:v>
                </c:pt>
                <c:pt idx="37">
                  <c:v>0.19066899800000003</c:v>
                </c:pt>
                <c:pt idx="38">
                  <c:v>0.18350619000000001</c:v>
                </c:pt>
                <c:pt idx="39">
                  <c:v>0.17521834000000003</c:v>
                </c:pt>
                <c:pt idx="40">
                  <c:v>0.16818082000000001</c:v>
                </c:pt>
                <c:pt idx="41">
                  <c:v>0.15298252999999995</c:v>
                </c:pt>
                <c:pt idx="42">
                  <c:v>0.15298252999999995</c:v>
                </c:pt>
                <c:pt idx="43">
                  <c:v>0.14231740999999998</c:v>
                </c:pt>
                <c:pt idx="44">
                  <c:v>0.13209873000000005</c:v>
                </c:pt>
                <c:pt idx="45">
                  <c:v>0.12568813999999995</c:v>
                </c:pt>
                <c:pt idx="46">
                  <c:v>0.11924033999999994</c:v>
                </c:pt>
                <c:pt idx="47">
                  <c:v>0.11217045999999997</c:v>
                </c:pt>
                <c:pt idx="48">
                  <c:v>0.10541546000000002</c:v>
                </c:pt>
                <c:pt idx="49">
                  <c:v>0.10116822000000003</c:v>
                </c:pt>
                <c:pt idx="50">
                  <c:v>9.6780780000000011E-2</c:v>
                </c:pt>
                <c:pt idx="51">
                  <c:v>9.0416669999999977E-2</c:v>
                </c:pt>
                <c:pt idx="52">
                  <c:v>8.0714399999999964E-2</c:v>
                </c:pt>
                <c:pt idx="53">
                  <c:v>7.1001470000000011E-2</c:v>
                </c:pt>
                <c:pt idx="54">
                  <c:v>6.205463E-2</c:v>
                </c:pt>
                <c:pt idx="55">
                  <c:v>5.4639639999999989E-2</c:v>
                </c:pt>
                <c:pt idx="56">
                  <c:v>4.8686209999999952E-2</c:v>
                </c:pt>
                <c:pt idx="57">
                  <c:v>3.766912E-2</c:v>
                </c:pt>
                <c:pt idx="58">
                  <c:v>3.3263799999999955E-2</c:v>
                </c:pt>
                <c:pt idx="59">
                  <c:v>2.6593980000000017E-2</c:v>
                </c:pt>
                <c:pt idx="60">
                  <c:v>1.5591200000000027E-2</c:v>
                </c:pt>
                <c:pt idx="61">
                  <c:v>6.1357600000000456E-3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ROUND!$G$1</c:f>
              <c:strCache>
                <c:ptCount val="1"/>
                <c:pt idx="0">
                  <c:v>PGAP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ROUND!$B$2:$B$92</c:f>
              <c:numCache>
                <c:formatCode>0.0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6.9999995000000004</c:v>
                </c:pt>
                <c:pt idx="8">
                  <c:v>8</c:v>
                </c:pt>
                <c:pt idx="9">
                  <c:v>9</c:v>
                </c:pt>
                <c:pt idx="10">
                  <c:v>10.000000999999999</c:v>
                </c:pt>
                <c:pt idx="11">
                  <c:v>11.000000999999999</c:v>
                </c:pt>
                <c:pt idx="12">
                  <c:v>12.000000999999999</c:v>
                </c:pt>
                <c:pt idx="13">
                  <c:v>13.000002</c:v>
                </c:pt>
                <c:pt idx="14">
                  <c:v>14.000002</c:v>
                </c:pt>
                <c:pt idx="15">
                  <c:v>15.000002</c:v>
                </c:pt>
                <c:pt idx="16">
                  <c:v>16.000001999999999</c:v>
                </c:pt>
                <c:pt idx="17">
                  <c:v>17.000001999999999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20.999998000000001</c:v>
                </c:pt>
                <c:pt idx="22">
                  <c:v>21.999998000000001</c:v>
                </c:pt>
                <c:pt idx="23">
                  <c:v>22.999998000000001</c:v>
                </c:pt>
                <c:pt idx="24">
                  <c:v>23.999998000000001</c:v>
                </c:pt>
                <c:pt idx="25">
                  <c:v>24.999995999999999</c:v>
                </c:pt>
                <c:pt idx="26">
                  <c:v>25.999995999999999</c:v>
                </c:pt>
                <c:pt idx="27">
                  <c:v>26.999995999999999</c:v>
                </c:pt>
                <c:pt idx="28">
                  <c:v>27.999995999999999</c:v>
                </c:pt>
                <c:pt idx="29">
                  <c:v>28.999995999999999</c:v>
                </c:pt>
                <c:pt idx="30">
                  <c:v>29.999998000000001</c:v>
                </c:pt>
                <c:pt idx="31">
                  <c:v>30.999998000000001</c:v>
                </c:pt>
                <c:pt idx="32">
                  <c:v>32</c:v>
                </c:pt>
                <c:pt idx="33">
                  <c:v>33</c:v>
                </c:pt>
                <c:pt idx="34">
                  <c:v>34.000003999999997</c:v>
                </c:pt>
                <c:pt idx="35">
                  <c:v>35.000003999999997</c:v>
                </c:pt>
                <c:pt idx="36">
                  <c:v>36.000003999999997</c:v>
                </c:pt>
                <c:pt idx="37">
                  <c:v>37.000008000000001</c:v>
                </c:pt>
                <c:pt idx="38">
                  <c:v>38.000008000000001</c:v>
                </c:pt>
                <c:pt idx="39">
                  <c:v>39.000008000000001</c:v>
                </c:pt>
                <c:pt idx="40">
                  <c:v>40.000008000000001</c:v>
                </c:pt>
                <c:pt idx="41">
                  <c:v>41.000011000000001</c:v>
                </c:pt>
                <c:pt idx="42">
                  <c:v>42.000011000000001</c:v>
                </c:pt>
                <c:pt idx="43">
                  <c:v>43.000011000000001</c:v>
                </c:pt>
                <c:pt idx="44">
                  <c:v>44.000014999999998</c:v>
                </c:pt>
                <c:pt idx="45">
                  <c:v>45.000014999999998</c:v>
                </c:pt>
                <c:pt idx="46">
                  <c:v>46.000014999999998</c:v>
                </c:pt>
                <c:pt idx="47">
                  <c:v>47.000019000000002</c:v>
                </c:pt>
                <c:pt idx="48">
                  <c:v>48.000019000000002</c:v>
                </c:pt>
                <c:pt idx="49">
                  <c:v>49.000019000000002</c:v>
                </c:pt>
                <c:pt idx="50">
                  <c:v>50.000022999999999</c:v>
                </c:pt>
                <c:pt idx="51">
                  <c:v>51.000022999999999</c:v>
                </c:pt>
                <c:pt idx="52">
                  <c:v>52.000022999999999</c:v>
                </c:pt>
                <c:pt idx="53">
                  <c:v>53.000022999999999</c:v>
                </c:pt>
                <c:pt idx="54">
                  <c:v>54.000027000000003</c:v>
                </c:pt>
                <c:pt idx="55">
                  <c:v>55.000027000000003</c:v>
                </c:pt>
                <c:pt idx="56">
                  <c:v>56.000027000000003</c:v>
                </c:pt>
                <c:pt idx="57">
                  <c:v>57.000031</c:v>
                </c:pt>
                <c:pt idx="58">
                  <c:v>58.000027000000003</c:v>
                </c:pt>
                <c:pt idx="59">
                  <c:v>59.000027000000003</c:v>
                </c:pt>
                <c:pt idx="60">
                  <c:v>60.000031</c:v>
                </c:pt>
                <c:pt idx="61">
                  <c:v>61.000031</c:v>
                </c:pt>
                <c:pt idx="62">
                  <c:v>62.000031</c:v>
                </c:pt>
                <c:pt idx="63">
                  <c:v>63.000033999999999</c:v>
                </c:pt>
                <c:pt idx="64">
                  <c:v>64.000031000000007</c:v>
                </c:pt>
                <c:pt idx="65">
                  <c:v>65.000038000000004</c:v>
                </c:pt>
                <c:pt idx="66">
                  <c:v>66.000038000000004</c:v>
                </c:pt>
                <c:pt idx="67">
                  <c:v>67.000038000000004</c:v>
                </c:pt>
                <c:pt idx="68">
                  <c:v>68.000038000000004</c:v>
                </c:pt>
                <c:pt idx="69">
                  <c:v>69.000038000000004</c:v>
                </c:pt>
                <c:pt idx="70">
                  <c:v>70.000038000000004</c:v>
                </c:pt>
                <c:pt idx="71">
                  <c:v>71.000045999999998</c:v>
                </c:pt>
                <c:pt idx="72">
                  <c:v>72.000045999999998</c:v>
                </c:pt>
                <c:pt idx="73">
                  <c:v>73.000045999999998</c:v>
                </c:pt>
                <c:pt idx="74">
                  <c:v>74.000045999999998</c:v>
                </c:pt>
                <c:pt idx="75">
                  <c:v>75.000045999999998</c:v>
                </c:pt>
                <c:pt idx="76">
                  <c:v>76.000045999999998</c:v>
                </c:pt>
                <c:pt idx="77">
                  <c:v>77.000045999999998</c:v>
                </c:pt>
                <c:pt idx="78">
                  <c:v>78.000052999999994</c:v>
                </c:pt>
                <c:pt idx="79">
                  <c:v>79.000052999999994</c:v>
                </c:pt>
                <c:pt idx="80">
                  <c:v>80.000052999999994</c:v>
                </c:pt>
                <c:pt idx="81">
                  <c:v>81.000052999999994</c:v>
                </c:pt>
                <c:pt idx="82">
                  <c:v>82.000052999999994</c:v>
                </c:pt>
                <c:pt idx="83">
                  <c:v>83.000052999999994</c:v>
                </c:pt>
                <c:pt idx="84">
                  <c:v>84.000061000000002</c:v>
                </c:pt>
                <c:pt idx="85">
                  <c:v>85.000061000000002</c:v>
                </c:pt>
                <c:pt idx="86">
                  <c:v>86.000061000000002</c:v>
                </c:pt>
                <c:pt idx="87">
                  <c:v>87.000061000000002</c:v>
                </c:pt>
                <c:pt idx="88">
                  <c:v>88.000061000000002</c:v>
                </c:pt>
                <c:pt idx="89">
                  <c:v>89.000061000000002</c:v>
                </c:pt>
                <c:pt idx="90">
                  <c:v>90.000061000000002</c:v>
                </c:pt>
              </c:numCache>
            </c:numRef>
          </c:xVal>
          <c:yVal>
            <c:numRef>
              <c:f>ROUND!$G$2:$G$183</c:f>
              <c:numCache>
                <c:formatCode>General</c:formatCode>
                <c:ptCount val="182"/>
                <c:pt idx="0">
                  <c:v>0.38956486999999995</c:v>
                </c:pt>
                <c:pt idx="1">
                  <c:v>0.38928962</c:v>
                </c:pt>
                <c:pt idx="2">
                  <c:v>0.38834464999999996</c:v>
                </c:pt>
                <c:pt idx="3">
                  <c:v>0.38779383999999995</c:v>
                </c:pt>
                <c:pt idx="4">
                  <c:v>0.38632679000000003</c:v>
                </c:pt>
                <c:pt idx="5">
                  <c:v>0.38540094999999996</c:v>
                </c:pt>
                <c:pt idx="6">
                  <c:v>0.38988471000000002</c:v>
                </c:pt>
                <c:pt idx="7">
                  <c:v>0.37884039000000003</c:v>
                </c:pt>
                <c:pt idx="8">
                  <c:v>0.40390778000000005</c:v>
                </c:pt>
                <c:pt idx="9">
                  <c:v>0.37527239000000001</c:v>
                </c:pt>
                <c:pt idx="10">
                  <c:v>0.37310714</c:v>
                </c:pt>
                <c:pt idx="11">
                  <c:v>0.37310511000000002</c:v>
                </c:pt>
                <c:pt idx="12">
                  <c:v>0.37083876000000005</c:v>
                </c:pt>
                <c:pt idx="13">
                  <c:v>0.36910962999999997</c:v>
                </c:pt>
                <c:pt idx="14">
                  <c:v>0.36859964999999995</c:v>
                </c:pt>
                <c:pt idx="15">
                  <c:v>0.36745547999999995</c:v>
                </c:pt>
                <c:pt idx="16">
                  <c:v>0.36517721000000003</c:v>
                </c:pt>
                <c:pt idx="17">
                  <c:v>0.36296052000000001</c:v>
                </c:pt>
                <c:pt idx="18">
                  <c:v>0.37736893000000005</c:v>
                </c:pt>
                <c:pt idx="19">
                  <c:v>0.35856443999999998</c:v>
                </c:pt>
                <c:pt idx="20">
                  <c:v>0.35487365999999998</c:v>
                </c:pt>
                <c:pt idx="21">
                  <c:v>0.35399002000000002</c:v>
                </c:pt>
                <c:pt idx="22">
                  <c:v>0.35209650000000003</c:v>
                </c:pt>
                <c:pt idx="23">
                  <c:v>0.35034710000000002</c:v>
                </c:pt>
                <c:pt idx="24">
                  <c:v>0.34872979000000004</c:v>
                </c:pt>
                <c:pt idx="25">
                  <c:v>0.34906691000000001</c:v>
                </c:pt>
                <c:pt idx="26">
                  <c:v>0.34212153999999995</c:v>
                </c:pt>
                <c:pt idx="27">
                  <c:v>0.33959627000000003</c:v>
                </c:pt>
                <c:pt idx="28">
                  <c:v>0.33695160999999996</c:v>
                </c:pt>
                <c:pt idx="29">
                  <c:v>0.33418608000000005</c:v>
                </c:pt>
                <c:pt idx="30">
                  <c:v>0.33129478000000001</c:v>
                </c:pt>
                <c:pt idx="31">
                  <c:v>0.32827866000000006</c:v>
                </c:pt>
                <c:pt idx="32">
                  <c:v>0.32513636000000001</c:v>
                </c:pt>
                <c:pt idx="33">
                  <c:v>0.32230806000000001</c:v>
                </c:pt>
                <c:pt idx="34">
                  <c:v>0.31995744000000004</c:v>
                </c:pt>
                <c:pt idx="35">
                  <c:v>0.31782286999999998</c:v>
                </c:pt>
                <c:pt idx="36">
                  <c:v>0.31582189000000005</c:v>
                </c:pt>
                <c:pt idx="37">
                  <c:v>0.31391650000000004</c:v>
                </c:pt>
                <c:pt idx="38">
                  <c:v>0.31207532000000004</c:v>
                </c:pt>
                <c:pt idx="39">
                  <c:v>0.31028496999999999</c:v>
                </c:pt>
                <c:pt idx="40">
                  <c:v>0.30852186999999998</c:v>
                </c:pt>
                <c:pt idx="41">
                  <c:v>0.30677491000000001</c:v>
                </c:pt>
                <c:pt idx="42">
                  <c:v>0.30502664999999995</c:v>
                </c:pt>
                <c:pt idx="43">
                  <c:v>0.3032726</c:v>
                </c:pt>
                <c:pt idx="44">
                  <c:v>0.30275940999999995</c:v>
                </c:pt>
                <c:pt idx="45">
                  <c:v>0.30089396000000002</c:v>
                </c:pt>
                <c:pt idx="46">
                  <c:v>0.29897474999999996</c:v>
                </c:pt>
                <c:pt idx="47">
                  <c:v>0.29698860999999999</c:v>
                </c:pt>
                <c:pt idx="48">
                  <c:v>0.29492366000000003</c:v>
                </c:pt>
                <c:pt idx="49">
                  <c:v>0.32271063</c:v>
                </c:pt>
                <c:pt idx="50">
                  <c:v>0.29047120000000004</c:v>
                </c:pt>
                <c:pt idx="51">
                  <c:v>0.35038638</c:v>
                </c:pt>
                <c:pt idx="52">
                  <c:v>0.28547149999999999</c:v>
                </c:pt>
                <c:pt idx="53">
                  <c:v>0.28190261000000005</c:v>
                </c:pt>
                <c:pt idx="54">
                  <c:v>0.27901894000000005</c:v>
                </c:pt>
                <c:pt idx="55">
                  <c:v>0.27593899</c:v>
                </c:pt>
                <c:pt idx="56">
                  <c:v>0.27265096</c:v>
                </c:pt>
                <c:pt idx="57">
                  <c:v>0.26915937999999995</c:v>
                </c:pt>
                <c:pt idx="58">
                  <c:v>0.38779271000000004</c:v>
                </c:pt>
                <c:pt idx="59">
                  <c:v>0.26154071000000001</c:v>
                </c:pt>
                <c:pt idx="60">
                  <c:v>0.29573601000000005</c:v>
                </c:pt>
                <c:pt idx="61">
                  <c:v>0.29239261000000005</c:v>
                </c:pt>
                <c:pt idx="62">
                  <c:v>0.28986018999999996</c:v>
                </c:pt>
                <c:pt idx="63">
                  <c:v>0.28625661000000002</c:v>
                </c:pt>
                <c:pt idx="64">
                  <c:v>0.28255713000000005</c:v>
                </c:pt>
                <c:pt idx="65">
                  <c:v>0.27877003</c:v>
                </c:pt>
                <c:pt idx="66">
                  <c:v>0.33185381000000003</c:v>
                </c:pt>
                <c:pt idx="67">
                  <c:v>0.33186917999999999</c:v>
                </c:pt>
                <c:pt idx="68">
                  <c:v>0.36297327000000001</c:v>
                </c:pt>
                <c:pt idx="69">
                  <c:v>0.39489244999999995</c:v>
                </c:pt>
                <c:pt idx="70">
                  <c:v>0.39233147999999995</c:v>
                </c:pt>
                <c:pt idx="71">
                  <c:v>0.38963901999999995</c:v>
                </c:pt>
                <c:pt idx="72">
                  <c:v>0.49508618999999998</c:v>
                </c:pt>
                <c:pt idx="73">
                  <c:v>0.55536129999999995</c:v>
                </c:pt>
                <c:pt idx="74">
                  <c:v>0.55299416000000001</c:v>
                </c:pt>
                <c:pt idx="75">
                  <c:v>0.55046499000000004</c:v>
                </c:pt>
                <c:pt idx="76">
                  <c:v>0.54863265000000006</c:v>
                </c:pt>
                <c:pt idx="77">
                  <c:v>0.64253308999999992</c:v>
                </c:pt>
                <c:pt idx="78">
                  <c:v>0.66327899999999995</c:v>
                </c:pt>
                <c:pt idx="79">
                  <c:v>0.65750003000000001</c:v>
                </c:pt>
                <c:pt idx="80">
                  <c:v>0.64088979000000001</c:v>
                </c:pt>
                <c:pt idx="81">
                  <c:v>0.40709382000000005</c:v>
                </c:pt>
                <c:pt idx="82">
                  <c:v>0.40709351999999999</c:v>
                </c:pt>
                <c:pt idx="83">
                  <c:v>0.40709357999999995</c:v>
                </c:pt>
                <c:pt idx="84">
                  <c:v>0.40709364000000003</c:v>
                </c:pt>
                <c:pt idx="85">
                  <c:v>0.40709364000000003</c:v>
                </c:pt>
                <c:pt idx="86">
                  <c:v>0.40709351999999999</c:v>
                </c:pt>
                <c:pt idx="87">
                  <c:v>0.40709357999999995</c:v>
                </c:pt>
                <c:pt idx="88">
                  <c:v>0.40709351999999999</c:v>
                </c:pt>
                <c:pt idx="89">
                  <c:v>0.40709364000000003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50 trees 5 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ROUND!$B$2:$B$92</c:f>
              <c:numCache>
                <c:formatCode>0.0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6.9999995000000004</c:v>
                </c:pt>
                <c:pt idx="8">
                  <c:v>8</c:v>
                </c:pt>
                <c:pt idx="9">
                  <c:v>9</c:v>
                </c:pt>
                <c:pt idx="10">
                  <c:v>10.000000999999999</c:v>
                </c:pt>
                <c:pt idx="11">
                  <c:v>11.000000999999999</c:v>
                </c:pt>
                <c:pt idx="12">
                  <c:v>12.000000999999999</c:v>
                </c:pt>
                <c:pt idx="13">
                  <c:v>13.000002</c:v>
                </c:pt>
                <c:pt idx="14">
                  <c:v>14.000002</c:v>
                </c:pt>
                <c:pt idx="15">
                  <c:v>15.000002</c:v>
                </c:pt>
                <c:pt idx="16">
                  <c:v>16.000001999999999</c:v>
                </c:pt>
                <c:pt idx="17">
                  <c:v>17.000001999999999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20.999998000000001</c:v>
                </c:pt>
                <c:pt idx="22">
                  <c:v>21.999998000000001</c:v>
                </c:pt>
                <c:pt idx="23">
                  <c:v>22.999998000000001</c:v>
                </c:pt>
                <c:pt idx="24">
                  <c:v>23.999998000000001</c:v>
                </c:pt>
                <c:pt idx="25">
                  <c:v>24.999995999999999</c:v>
                </c:pt>
                <c:pt idx="26">
                  <c:v>25.999995999999999</c:v>
                </c:pt>
                <c:pt idx="27">
                  <c:v>26.999995999999999</c:v>
                </c:pt>
                <c:pt idx="28">
                  <c:v>27.999995999999999</c:v>
                </c:pt>
                <c:pt idx="29">
                  <c:v>28.999995999999999</c:v>
                </c:pt>
                <c:pt idx="30">
                  <c:v>29.999998000000001</c:v>
                </c:pt>
                <c:pt idx="31">
                  <c:v>30.999998000000001</c:v>
                </c:pt>
                <c:pt idx="32">
                  <c:v>32</c:v>
                </c:pt>
                <c:pt idx="33">
                  <c:v>33</c:v>
                </c:pt>
                <c:pt idx="34">
                  <c:v>34.000003999999997</c:v>
                </c:pt>
                <c:pt idx="35">
                  <c:v>35.000003999999997</c:v>
                </c:pt>
                <c:pt idx="36">
                  <c:v>36.000003999999997</c:v>
                </c:pt>
                <c:pt idx="37">
                  <c:v>37.000008000000001</c:v>
                </c:pt>
                <c:pt idx="38">
                  <c:v>38.000008000000001</c:v>
                </c:pt>
                <c:pt idx="39">
                  <c:v>39.000008000000001</c:v>
                </c:pt>
                <c:pt idx="40">
                  <c:v>40.000008000000001</c:v>
                </c:pt>
                <c:pt idx="41">
                  <c:v>41.000011000000001</c:v>
                </c:pt>
                <c:pt idx="42">
                  <c:v>42.000011000000001</c:v>
                </c:pt>
                <c:pt idx="43">
                  <c:v>43.000011000000001</c:v>
                </c:pt>
                <c:pt idx="44">
                  <c:v>44.000014999999998</c:v>
                </c:pt>
                <c:pt idx="45">
                  <c:v>45.000014999999998</c:v>
                </c:pt>
                <c:pt idx="46">
                  <c:v>46.000014999999998</c:v>
                </c:pt>
                <c:pt idx="47">
                  <c:v>47.000019000000002</c:v>
                </c:pt>
                <c:pt idx="48">
                  <c:v>48.000019000000002</c:v>
                </c:pt>
                <c:pt idx="49">
                  <c:v>49.000019000000002</c:v>
                </c:pt>
                <c:pt idx="50">
                  <c:v>50.000022999999999</c:v>
                </c:pt>
                <c:pt idx="51">
                  <c:v>51.000022999999999</c:v>
                </c:pt>
                <c:pt idx="52">
                  <c:v>52.000022999999999</c:v>
                </c:pt>
                <c:pt idx="53">
                  <c:v>53.000022999999999</c:v>
                </c:pt>
                <c:pt idx="54">
                  <c:v>54.000027000000003</c:v>
                </c:pt>
                <c:pt idx="55">
                  <c:v>55.000027000000003</c:v>
                </c:pt>
                <c:pt idx="56">
                  <c:v>56.000027000000003</c:v>
                </c:pt>
                <c:pt idx="57">
                  <c:v>57.000031</c:v>
                </c:pt>
                <c:pt idx="58">
                  <c:v>58.000027000000003</c:v>
                </c:pt>
                <c:pt idx="59">
                  <c:v>59.000027000000003</c:v>
                </c:pt>
                <c:pt idx="60">
                  <c:v>60.000031</c:v>
                </c:pt>
                <c:pt idx="61">
                  <c:v>61.000031</c:v>
                </c:pt>
                <c:pt idx="62">
                  <c:v>62.000031</c:v>
                </c:pt>
                <c:pt idx="63">
                  <c:v>63.000033999999999</c:v>
                </c:pt>
                <c:pt idx="64">
                  <c:v>64.000031000000007</c:v>
                </c:pt>
                <c:pt idx="65">
                  <c:v>65.000038000000004</c:v>
                </c:pt>
                <c:pt idx="66">
                  <c:v>66.000038000000004</c:v>
                </c:pt>
                <c:pt idx="67">
                  <c:v>67.000038000000004</c:v>
                </c:pt>
                <c:pt idx="68">
                  <c:v>68.000038000000004</c:v>
                </c:pt>
                <c:pt idx="69">
                  <c:v>69.000038000000004</c:v>
                </c:pt>
                <c:pt idx="70">
                  <c:v>70.000038000000004</c:v>
                </c:pt>
                <c:pt idx="71">
                  <c:v>71.000045999999998</c:v>
                </c:pt>
                <c:pt idx="72">
                  <c:v>72.000045999999998</c:v>
                </c:pt>
                <c:pt idx="73">
                  <c:v>73.000045999999998</c:v>
                </c:pt>
                <c:pt idx="74">
                  <c:v>74.000045999999998</c:v>
                </c:pt>
                <c:pt idx="75">
                  <c:v>75.000045999999998</c:v>
                </c:pt>
                <c:pt idx="76">
                  <c:v>76.000045999999998</c:v>
                </c:pt>
                <c:pt idx="77">
                  <c:v>77.000045999999998</c:v>
                </c:pt>
                <c:pt idx="78">
                  <c:v>78.000052999999994</c:v>
                </c:pt>
                <c:pt idx="79">
                  <c:v>79.000052999999994</c:v>
                </c:pt>
                <c:pt idx="80">
                  <c:v>80.000052999999994</c:v>
                </c:pt>
                <c:pt idx="81">
                  <c:v>81.000052999999994</c:v>
                </c:pt>
                <c:pt idx="82">
                  <c:v>82.000052999999994</c:v>
                </c:pt>
                <c:pt idx="83">
                  <c:v>83.000052999999994</c:v>
                </c:pt>
                <c:pt idx="84">
                  <c:v>84.000061000000002</c:v>
                </c:pt>
                <c:pt idx="85">
                  <c:v>85.000061000000002</c:v>
                </c:pt>
                <c:pt idx="86">
                  <c:v>86.000061000000002</c:v>
                </c:pt>
                <c:pt idx="87">
                  <c:v>87.000061000000002</c:v>
                </c:pt>
                <c:pt idx="88">
                  <c:v>88.000061000000002</c:v>
                </c:pt>
                <c:pt idx="89">
                  <c:v>89.000061000000002</c:v>
                </c:pt>
                <c:pt idx="90">
                  <c:v>90.000061000000002</c:v>
                </c:pt>
              </c:numCache>
            </c:numRef>
          </c:xVal>
          <c:yVal>
            <c:numRef>
              <c:f>ROUND!$J$20:$J$110</c:f>
              <c:numCache>
                <c:formatCode>General</c:formatCode>
                <c:ptCount val="91"/>
                <c:pt idx="0">
                  <c:v>0.40536225000000004</c:v>
                </c:pt>
                <c:pt idx="1">
                  <c:v>0.4063369</c:v>
                </c:pt>
                <c:pt idx="2">
                  <c:v>0.42068291000000002</c:v>
                </c:pt>
                <c:pt idx="3">
                  <c:v>0.42110610000000004</c:v>
                </c:pt>
                <c:pt idx="4">
                  <c:v>0.42217099999999996</c:v>
                </c:pt>
                <c:pt idx="5">
                  <c:v>0.38697338000000003</c:v>
                </c:pt>
                <c:pt idx="6">
                  <c:v>0.36512864</c:v>
                </c:pt>
                <c:pt idx="7">
                  <c:v>0.46051889999999995</c:v>
                </c:pt>
                <c:pt idx="8">
                  <c:v>0.30585872999999997</c:v>
                </c:pt>
                <c:pt idx="9">
                  <c:v>0.49060588999999999</c:v>
                </c:pt>
                <c:pt idx="10">
                  <c:v>0.50005122999999996</c:v>
                </c:pt>
                <c:pt idx="11">
                  <c:v>0.49511528000000005</c:v>
                </c:pt>
                <c:pt idx="12">
                  <c:v>0.50911277999999993</c:v>
                </c:pt>
                <c:pt idx="13">
                  <c:v>0.48921311000000001</c:v>
                </c:pt>
                <c:pt idx="14">
                  <c:v>0.47936319999999999</c:v>
                </c:pt>
                <c:pt idx="15">
                  <c:v>0.47992736000000003</c:v>
                </c:pt>
                <c:pt idx="16">
                  <c:v>0.48446345000000002</c:v>
                </c:pt>
                <c:pt idx="17">
                  <c:v>0.48782753999999995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2504"/>
        <c:axId val="118773288"/>
      </c:scatterChart>
      <c:valAx>
        <c:axId val="1187725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288"/>
        <c:crosses val="autoZero"/>
        <c:crossBetween val="midCat"/>
      </c:valAx>
      <c:valAx>
        <c:axId val="1187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4178669349923"/>
          <c:y val="4.7569409002161257E-2"/>
          <c:w val="0.84872047711828169"/>
          <c:h val="0.7821752620709231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Sheet3!$E$5</c:f>
              <c:strCache>
                <c:ptCount val="1"/>
                <c:pt idx="0">
                  <c:v>2.5 m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Sheet3!$F$7:$F$21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plus>
            <c:minus>
              <c:numRef>
                <c:f>Sheet3!$F$7:$F$21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Sheet3!$E$7:$E$21</c:f>
              <c:numCache>
                <c:formatCode>General</c:formatCode>
                <c:ptCount val="15"/>
                <c:pt idx="0">
                  <c:v>0.42699999999999999</c:v>
                </c:pt>
                <c:pt idx="1">
                  <c:v>0.5323</c:v>
                </c:pt>
                <c:pt idx="2">
                  <c:v>0.45800000000000002</c:v>
                </c:pt>
                <c:pt idx="3">
                  <c:v>0.42220000000000002</c:v>
                </c:pt>
                <c:pt idx="4">
                  <c:v>0.3977</c:v>
                </c:pt>
                <c:pt idx="5">
                  <c:v>0.35630000000000001</c:v>
                </c:pt>
                <c:pt idx="6">
                  <c:v>0.30530000000000002</c:v>
                </c:pt>
                <c:pt idx="7">
                  <c:v>0.25740000000000002</c:v>
                </c:pt>
                <c:pt idx="8">
                  <c:v>0.19989999999999999</c:v>
                </c:pt>
                <c:pt idx="9">
                  <c:v>0.1545</c:v>
                </c:pt>
                <c:pt idx="10">
                  <c:v>0.1094</c:v>
                </c:pt>
                <c:pt idx="11">
                  <c:v>6.6400000000000001E-2</c:v>
                </c:pt>
                <c:pt idx="12">
                  <c:v>3.15E-2</c:v>
                </c:pt>
                <c:pt idx="13">
                  <c:v>1.4500000000000001E-2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Sheet3!$C$5</c:f>
              <c:strCache>
                <c:ptCount val="1"/>
                <c:pt idx="0">
                  <c:v>1.5 m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Sheet3!$D$7:$D$21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plus>
            <c:minus>
              <c:numRef>
                <c:f>Sheet3!$D$7:$D$21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Sheet3!$C$7:$C$21</c:f>
              <c:numCache>
                <c:formatCode>General</c:formatCode>
                <c:ptCount val="15"/>
                <c:pt idx="0">
                  <c:v>0.40129999999999999</c:v>
                </c:pt>
                <c:pt idx="1">
                  <c:v>0.46379999999999999</c:v>
                </c:pt>
                <c:pt idx="2">
                  <c:v>0.4027</c:v>
                </c:pt>
                <c:pt idx="3">
                  <c:v>0.38969999999999999</c:v>
                </c:pt>
                <c:pt idx="4">
                  <c:v>0.36380000000000001</c:v>
                </c:pt>
                <c:pt idx="5">
                  <c:v>0.32390000000000002</c:v>
                </c:pt>
                <c:pt idx="6">
                  <c:v>0.29430000000000001</c:v>
                </c:pt>
                <c:pt idx="7">
                  <c:v>0.22120000000000001</c:v>
                </c:pt>
                <c:pt idx="8">
                  <c:v>0.17780000000000001</c:v>
                </c:pt>
                <c:pt idx="9">
                  <c:v>0.14249999999999999</c:v>
                </c:pt>
                <c:pt idx="10">
                  <c:v>9.4600000000000004E-2</c:v>
                </c:pt>
                <c:pt idx="11">
                  <c:v>5.6599999999999998E-2</c:v>
                </c:pt>
                <c:pt idx="12">
                  <c:v>2.5499999999999998E-2</c:v>
                </c:pt>
                <c:pt idx="13">
                  <c:v>9.7999999999999997E-3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Sheet3!$I$5</c:f>
              <c:strCache>
                <c:ptCount val="1"/>
                <c:pt idx="0">
                  <c:v>0.8 m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Sheet3!$J$7:$J$21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Sheet3!$J$7:$J$21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Sheet3!$I$7:$I$21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Sheet3!$G$5</c:f>
              <c:strCache>
                <c:ptCount val="1"/>
                <c:pt idx="0">
                  <c:v>0.3 m</c:v>
                </c:pt>
              </c:strCache>
            </c:strRef>
          </c:tx>
          <c:spPr>
            <a:ln w="2540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Sheet3!$H$7:$H$21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plus>
            <c:minus>
              <c:numRef>
                <c:f>Sheet3!$H$7:$H$21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Sheet3!$G$7:$G$21</c:f>
              <c:numCache>
                <c:formatCode>General</c:formatCode>
                <c:ptCount val="15"/>
                <c:pt idx="0">
                  <c:v>0.39550000000000002</c:v>
                </c:pt>
                <c:pt idx="1">
                  <c:v>0.31319999999999998</c:v>
                </c:pt>
                <c:pt idx="2">
                  <c:v>0.30380000000000001</c:v>
                </c:pt>
                <c:pt idx="3">
                  <c:v>0.25240000000000001</c:v>
                </c:pt>
                <c:pt idx="4">
                  <c:v>0.2208</c:v>
                </c:pt>
                <c:pt idx="5">
                  <c:v>0.20219999999999999</c:v>
                </c:pt>
                <c:pt idx="6">
                  <c:v>0.16420000000000001</c:v>
                </c:pt>
                <c:pt idx="7">
                  <c:v>0.11650000000000001</c:v>
                </c:pt>
                <c:pt idx="8">
                  <c:v>8.8300000000000003E-2</c:v>
                </c:pt>
                <c:pt idx="9">
                  <c:v>5.9499999999999997E-2</c:v>
                </c:pt>
                <c:pt idx="10">
                  <c:v>3.6299999999999999E-2</c:v>
                </c:pt>
                <c:pt idx="11">
                  <c:v>2.0899999999999998E-2</c:v>
                </c:pt>
                <c:pt idx="12">
                  <c:v>1.18E-2</c:v>
                </c:pt>
                <c:pt idx="13">
                  <c:v>5.5999999999999999E-3</c:v>
                </c:pt>
                <c:pt idx="14">
                  <c:v>2E-3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Sheet3!$K$6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plus>
            <c:min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Sheet3!$K$7:$K$21</c:f>
              <c:numCache>
                <c:formatCode>General</c:formatCode>
                <c:ptCount val="15"/>
                <c:pt idx="0">
                  <c:v>0.41437499999999999</c:v>
                </c:pt>
                <c:pt idx="1">
                  <c:v>0.43029999999999996</c:v>
                </c:pt>
                <c:pt idx="2">
                  <c:v>0.38677500000000004</c:v>
                </c:pt>
                <c:pt idx="3">
                  <c:v>0.35622500000000001</c:v>
                </c:pt>
                <c:pt idx="4">
                  <c:v>0.32692500000000002</c:v>
                </c:pt>
                <c:pt idx="5">
                  <c:v>0.29055000000000003</c:v>
                </c:pt>
                <c:pt idx="6">
                  <c:v>0.250025</c:v>
                </c:pt>
                <c:pt idx="7">
                  <c:v>0.19392500000000001</c:v>
                </c:pt>
                <c:pt idx="8">
                  <c:v>0.15145</c:v>
                </c:pt>
                <c:pt idx="9">
                  <c:v>0.113625</c:v>
                </c:pt>
                <c:pt idx="10">
                  <c:v>7.4200000000000002E-2</c:v>
                </c:pt>
                <c:pt idx="11">
                  <c:v>4.2674999999999998E-2</c:v>
                </c:pt>
                <c:pt idx="12">
                  <c:v>1.985E-2</c:v>
                </c:pt>
                <c:pt idx="13">
                  <c:v>8.6250000000000007E-3</c:v>
                </c:pt>
                <c:pt idx="14">
                  <c:v>4.1250000000000002E-3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7800"/>
        <c:axId val="194408192"/>
      </c:scatterChart>
      <c:valAx>
        <c:axId val="19440780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Sun Zenith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08192"/>
        <c:crosses val="autoZero"/>
        <c:crossBetween val="midCat"/>
        <c:majorUnit val="10"/>
      </c:valAx>
      <c:valAx>
        <c:axId val="19440819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Gap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07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04030360194132"/>
          <c:y val="8.0292676742606761E-2"/>
          <c:w val="0.16027908175599032"/>
          <c:h val="0.4132216767412084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4178669349923"/>
          <c:y val="4.7569409002161257E-2"/>
          <c:w val="0.84872047711828169"/>
          <c:h val="0.78217526207092314"/>
        </c:manualLayout>
      </c:layout>
      <c:scatterChart>
        <c:scatterStyle val="lineMarker"/>
        <c:varyColors val="0"/>
        <c:ser>
          <c:idx val="5"/>
          <c:order val="0"/>
          <c:tx>
            <c:v>&lt;DHP&gt;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plus>
            <c:min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Sheet3!$A$7:$A$21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Sheet3!$K$7:$K$21</c:f>
              <c:numCache>
                <c:formatCode>General</c:formatCode>
                <c:ptCount val="15"/>
                <c:pt idx="0">
                  <c:v>0.41437499999999999</c:v>
                </c:pt>
                <c:pt idx="1">
                  <c:v>0.43029999999999996</c:v>
                </c:pt>
                <c:pt idx="2">
                  <c:v>0.38677500000000004</c:v>
                </c:pt>
                <c:pt idx="3">
                  <c:v>0.35622500000000001</c:v>
                </c:pt>
                <c:pt idx="4">
                  <c:v>0.32692500000000002</c:v>
                </c:pt>
                <c:pt idx="5">
                  <c:v>0.29055000000000003</c:v>
                </c:pt>
                <c:pt idx="6">
                  <c:v>0.250025</c:v>
                </c:pt>
                <c:pt idx="7">
                  <c:v>0.19392500000000001</c:v>
                </c:pt>
                <c:pt idx="8">
                  <c:v>0.15145</c:v>
                </c:pt>
                <c:pt idx="9">
                  <c:v>0.113625</c:v>
                </c:pt>
                <c:pt idx="10">
                  <c:v>7.4200000000000002E-2</c:v>
                </c:pt>
                <c:pt idx="11">
                  <c:v>4.2674999999999998E-2</c:v>
                </c:pt>
                <c:pt idx="12">
                  <c:v>1.985E-2</c:v>
                </c:pt>
                <c:pt idx="13">
                  <c:v>8.6250000000000007E-3</c:v>
                </c:pt>
                <c:pt idx="14">
                  <c:v>4.1250000000000002E-3</c:v>
                </c:pt>
              </c:numCache>
            </c:numRef>
          </c:yVal>
          <c:smooth val="0"/>
        </c:ser>
        <c:ser>
          <c:idx val="4"/>
          <c:order val="1"/>
          <c:tx>
            <c:v>MAESPA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Sheet3!$W$4:$W$94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Sheet3!$X$4:$X$94</c:f>
              <c:numCache>
                <c:formatCode>General</c:formatCode>
                <c:ptCount val="91"/>
                <c:pt idx="0">
                  <c:v>0.45899146999999996</c:v>
                </c:pt>
                <c:pt idx="1">
                  <c:v>0.45861076999999995</c:v>
                </c:pt>
                <c:pt idx="2">
                  <c:v>0.45760244000000005</c:v>
                </c:pt>
                <c:pt idx="3">
                  <c:v>0.45548224000000004</c:v>
                </c:pt>
                <c:pt idx="4">
                  <c:v>0.45282124999999995</c:v>
                </c:pt>
                <c:pt idx="5">
                  <c:v>0.44843155000000001</c:v>
                </c:pt>
                <c:pt idx="6">
                  <c:v>0.44287175000000001</c:v>
                </c:pt>
                <c:pt idx="7">
                  <c:v>0.43790770000000001</c:v>
                </c:pt>
                <c:pt idx="8">
                  <c:v>0.43221748000000004</c:v>
                </c:pt>
                <c:pt idx="9">
                  <c:v>0.42589807999999996</c:v>
                </c:pt>
                <c:pt idx="10">
                  <c:v>0.41935294999999995</c:v>
                </c:pt>
                <c:pt idx="11">
                  <c:v>0.41321247999999999</c:v>
                </c:pt>
                <c:pt idx="12">
                  <c:v>0.40685517000000004</c:v>
                </c:pt>
                <c:pt idx="13">
                  <c:v>0.40016299</c:v>
                </c:pt>
                <c:pt idx="14">
                  <c:v>0.39314795000000002</c:v>
                </c:pt>
                <c:pt idx="15">
                  <c:v>0.38434838999999998</c:v>
                </c:pt>
                <c:pt idx="16">
                  <c:v>0.37749957999999995</c:v>
                </c:pt>
                <c:pt idx="17">
                  <c:v>0.36975670000000005</c:v>
                </c:pt>
                <c:pt idx="18">
                  <c:v>0.36243038999999999</c:v>
                </c:pt>
                <c:pt idx="19">
                  <c:v>0.35339688999999996</c:v>
                </c:pt>
                <c:pt idx="20">
                  <c:v>0.34426051000000002</c:v>
                </c:pt>
                <c:pt idx="21">
                  <c:v>0.33538520000000005</c:v>
                </c:pt>
                <c:pt idx="22">
                  <c:v>0.32701731000000001</c:v>
                </c:pt>
                <c:pt idx="23">
                  <c:v>0.31831604000000002</c:v>
                </c:pt>
                <c:pt idx="24">
                  <c:v>0.31041985999999999</c:v>
                </c:pt>
                <c:pt idx="25">
                  <c:v>0.29977989000000005</c:v>
                </c:pt>
                <c:pt idx="26">
                  <c:v>0.29039073000000004</c:v>
                </c:pt>
                <c:pt idx="27">
                  <c:v>0.28173398999999999</c:v>
                </c:pt>
                <c:pt idx="28">
                  <c:v>0.27099596999999997</c:v>
                </c:pt>
                <c:pt idx="29">
                  <c:v>0.25964838000000001</c:v>
                </c:pt>
                <c:pt idx="30">
                  <c:v>0.24849807999999995</c:v>
                </c:pt>
                <c:pt idx="31">
                  <c:v>0.23961591999999998</c:v>
                </c:pt>
                <c:pt idx="32">
                  <c:v>0.22979479999999997</c:v>
                </c:pt>
                <c:pt idx="33">
                  <c:v>0.22110456000000001</c:v>
                </c:pt>
                <c:pt idx="34">
                  <c:v>0.21369541000000003</c:v>
                </c:pt>
                <c:pt idx="35">
                  <c:v>0.20678067</c:v>
                </c:pt>
                <c:pt idx="36">
                  <c:v>0.19832581000000005</c:v>
                </c:pt>
                <c:pt idx="37">
                  <c:v>0.19066899800000003</c:v>
                </c:pt>
                <c:pt idx="38">
                  <c:v>0.18350619000000001</c:v>
                </c:pt>
                <c:pt idx="39">
                  <c:v>0.17521834000000003</c:v>
                </c:pt>
                <c:pt idx="40">
                  <c:v>0.16818082000000001</c:v>
                </c:pt>
                <c:pt idx="41">
                  <c:v>0.15298252999999995</c:v>
                </c:pt>
                <c:pt idx="42">
                  <c:v>0.15298252999999995</c:v>
                </c:pt>
                <c:pt idx="43">
                  <c:v>0.14231740999999998</c:v>
                </c:pt>
                <c:pt idx="44">
                  <c:v>0.13209873000000005</c:v>
                </c:pt>
                <c:pt idx="45">
                  <c:v>0.12568813999999995</c:v>
                </c:pt>
                <c:pt idx="46">
                  <c:v>0.11924033999999994</c:v>
                </c:pt>
                <c:pt idx="47">
                  <c:v>0.11217045999999997</c:v>
                </c:pt>
                <c:pt idx="48">
                  <c:v>0.10541546000000002</c:v>
                </c:pt>
                <c:pt idx="49">
                  <c:v>0.10116822000000003</c:v>
                </c:pt>
                <c:pt idx="50">
                  <c:v>9.6780780000000011E-2</c:v>
                </c:pt>
                <c:pt idx="51">
                  <c:v>9.0416669999999977E-2</c:v>
                </c:pt>
                <c:pt idx="52">
                  <c:v>8.0714399999999964E-2</c:v>
                </c:pt>
                <c:pt idx="53">
                  <c:v>7.1001470000000011E-2</c:v>
                </c:pt>
                <c:pt idx="54">
                  <c:v>6.205463E-2</c:v>
                </c:pt>
                <c:pt idx="55">
                  <c:v>5.4639639999999989E-2</c:v>
                </c:pt>
                <c:pt idx="56">
                  <c:v>4.8686209999999952E-2</c:v>
                </c:pt>
                <c:pt idx="57">
                  <c:v>3.766912E-2</c:v>
                </c:pt>
                <c:pt idx="58">
                  <c:v>3.3263799999999955E-2</c:v>
                </c:pt>
                <c:pt idx="59">
                  <c:v>2.6593980000000017E-2</c:v>
                </c:pt>
                <c:pt idx="60">
                  <c:v>1.5591200000000027E-2</c:v>
                </c:pt>
                <c:pt idx="61">
                  <c:v>6.1357600000000456E-3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8976"/>
        <c:axId val="194409368"/>
      </c:scatterChart>
      <c:valAx>
        <c:axId val="19440897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Sun Zenith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09368"/>
        <c:crosses val="autoZero"/>
        <c:crossBetween val="midCat"/>
        <c:majorUnit val="10"/>
      </c:valAx>
      <c:valAx>
        <c:axId val="1944093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Gap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08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116002119882896"/>
          <c:y val="8.0292676742606761E-2"/>
          <c:w val="0.19457195824698495"/>
          <c:h val="0.1652886706964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1314246199577"/>
          <c:y val="4.7569409002161257E-2"/>
          <c:w val="0.80408195700428275"/>
          <c:h val="0.74369950785525285"/>
        </c:manualLayout>
      </c:layout>
      <c:scatterChart>
        <c:scatterStyle val="lineMarker"/>
        <c:varyColors val="0"/>
        <c:ser>
          <c:idx val="5"/>
          <c:order val="0"/>
          <c:tx>
            <c:v>&lt;DHP&gt;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2857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25532288813243"/>
                  <c:y val="-0.102682722545300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 baseline="0">
                        <a:solidFill>
                          <a:srgbClr val="00B0F0"/>
                        </a:solidFill>
                      </a:rPr>
                      <a:t>y = 1.05x - 0.01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0.990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RMSE = 0.015 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bias = 0.002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plus>
            <c:minus>
              <c:numRef>
                <c:f>Sheet3!$L$7:$L$21</c:f>
                <c:numCache>
                  <c:formatCode>General</c:formatCode>
                  <c:ptCount val="15"/>
                  <c:pt idx="0">
                    <c:v>1.6279338899353363E-2</c:v>
                  </c:pt>
                  <c:pt idx="1">
                    <c:v>7.9964398328256164E-2</c:v>
                  </c:pt>
                  <c:pt idx="2">
                    <c:v>5.5292150211399452E-2</c:v>
                  </c:pt>
                  <c:pt idx="3">
                    <c:v>6.3780967968509225E-2</c:v>
                  </c:pt>
                  <c:pt idx="4">
                    <c:v>6.6395985383153971E-2</c:v>
                  </c:pt>
                  <c:pt idx="5">
                    <c:v>5.7785313878181789E-2</c:v>
                  </c:pt>
                  <c:pt idx="6">
                    <c:v>5.6057799412749056E-2</c:v>
                  </c:pt>
                  <c:pt idx="7">
                    <c:v>5.2309625070344389E-2</c:v>
                  </c:pt>
                  <c:pt idx="8">
                    <c:v>4.2324254275769559E-2</c:v>
                  </c:pt>
                  <c:pt idx="9">
                    <c:v>3.7676874538634421E-2</c:v>
                  </c:pt>
                  <c:pt idx="10">
                    <c:v>2.9175760487089288E-2</c:v>
                  </c:pt>
                  <c:pt idx="11">
                    <c:v>1.9254528688077512E-2</c:v>
                  </c:pt>
                  <c:pt idx="12">
                    <c:v>8.9164174419998962E-3</c:v>
                  </c:pt>
                  <c:pt idx="13">
                    <c:v>3.9130391002390958E-3</c:v>
                  </c:pt>
                  <c:pt idx="14">
                    <c:v>2.8699956445959979E-3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Sheet3!$K$7:$K$21</c:f>
              <c:numCache>
                <c:formatCode>General</c:formatCode>
                <c:ptCount val="15"/>
                <c:pt idx="0">
                  <c:v>0.41437499999999999</c:v>
                </c:pt>
                <c:pt idx="1">
                  <c:v>0.43029999999999996</c:v>
                </c:pt>
                <c:pt idx="2">
                  <c:v>0.38677500000000004</c:v>
                </c:pt>
                <c:pt idx="3">
                  <c:v>0.35622500000000001</c:v>
                </c:pt>
                <c:pt idx="4">
                  <c:v>0.32692500000000002</c:v>
                </c:pt>
                <c:pt idx="5">
                  <c:v>0.29055000000000003</c:v>
                </c:pt>
                <c:pt idx="6">
                  <c:v>0.250025</c:v>
                </c:pt>
                <c:pt idx="7">
                  <c:v>0.19392500000000001</c:v>
                </c:pt>
                <c:pt idx="8">
                  <c:v>0.15145</c:v>
                </c:pt>
                <c:pt idx="9">
                  <c:v>0.113625</c:v>
                </c:pt>
                <c:pt idx="10">
                  <c:v>7.4200000000000002E-2</c:v>
                </c:pt>
                <c:pt idx="11">
                  <c:v>4.2674999999999998E-2</c:v>
                </c:pt>
                <c:pt idx="12">
                  <c:v>1.985E-2</c:v>
                </c:pt>
                <c:pt idx="13">
                  <c:v>8.6250000000000007E-3</c:v>
                </c:pt>
                <c:pt idx="14">
                  <c:v>4.1250000000000002E-3</c:v>
                </c:pt>
              </c:numCache>
            </c:numRef>
          </c:xVal>
          <c:yVal>
            <c:numRef>
              <c:f>Sheet3!$AA$4:$AA$18</c:f>
              <c:numCache>
                <c:formatCode>0.00</c:formatCode>
                <c:ptCount val="15"/>
                <c:pt idx="0">
                  <c:v>0.45532328666666672</c:v>
                </c:pt>
                <c:pt idx="1">
                  <c:v>0.43444658499999994</c:v>
                </c:pt>
                <c:pt idx="2">
                  <c:v>0.402846655</c:v>
                </c:pt>
                <c:pt idx="3">
                  <c:v>0.36528207666666662</c:v>
                </c:pt>
                <c:pt idx="4">
                  <c:v>0.32252980166666667</c:v>
                </c:pt>
                <c:pt idx="5">
                  <c:v>0.27517450666666665</c:v>
                </c:pt>
                <c:pt idx="6">
                  <c:v>0.22658157333333331</c:v>
                </c:pt>
                <c:pt idx="7">
                  <c:v>0.18711347133333334</c:v>
                </c:pt>
                <c:pt idx="8">
                  <c:v>0.14570835999999998</c:v>
                </c:pt>
                <c:pt idx="9">
                  <c:v>0.11007723333333332</c:v>
                </c:pt>
                <c:pt idx="10">
                  <c:v>7.5934598333333325E-2</c:v>
                </c:pt>
                <c:pt idx="11">
                  <c:v>3.6073991666666659E-2</c:v>
                </c:pt>
                <c:pt idx="12">
                  <c:v>3.6211600000000121E-3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line 1:1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Sheet3!$R$74:$S$74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Sheet3!$R$75:$S$75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0152"/>
        <c:axId val="194410544"/>
      </c:scatterChart>
      <c:valAx>
        <c:axId val="194410152"/>
        <c:scaling>
          <c:orientation val="minMax"/>
          <c:max val="0.7000000000000000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Gap probability (&lt;DHP&gt;)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10544"/>
        <c:crosses val="autoZero"/>
        <c:crossBetween val="midCat"/>
        <c:majorUnit val="0.1"/>
        <c:minorUnit val="5.000000000000001E-2"/>
      </c:valAx>
      <c:valAx>
        <c:axId val="194410544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Gap probability (MAESPA)</a:t>
                </a:r>
              </a:p>
            </c:rich>
          </c:tx>
          <c:layout>
            <c:manualLayout>
              <c:xMode val="edge"/>
              <c:yMode val="edge"/>
              <c:x val="1.9290077823241526E-2"/>
              <c:y val="7.95005562787723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410152"/>
        <c:crosses val="autoZero"/>
        <c:crossBetween val="midCat"/>
        <c:majorUnit val="0.1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4761735569080068"/>
          <c:y val="0.65993562360784652"/>
          <c:w val="0.19027687041303243"/>
          <c:h val="8.2644335348241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Sheet4!$F$4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Sheet4!$G$5:$G$95</c:f>
                <c:numCache>
                  <c:formatCode>General</c:formatCode>
                  <c:ptCount val="91"/>
                  <c:pt idx="0">
                    <c:v>7.3000000000000009E-2</c:v>
                  </c:pt>
                  <c:pt idx="1">
                    <c:v>7.3000006041486321E-2</c:v>
                  </c:pt>
                  <c:pt idx="2">
                    <c:v>7.3000096648995788E-2</c:v>
                  </c:pt>
                  <c:pt idx="3">
                    <c:v>7.3000489160031948E-2</c:v>
                  </c:pt>
                  <c:pt idx="4">
                    <c:v>7.3001545426719605E-2</c:v>
                  </c:pt>
                  <c:pt idx="5">
                    <c:v>7.3003771233186132E-2</c:v>
                  </c:pt>
                  <c:pt idx="6">
                    <c:v>7.3007815445979882E-2</c:v>
                  </c:pt>
                  <c:pt idx="7">
                    <c:v>7.30144688640533E-2</c:v>
                  </c:pt>
                  <c:pt idx="8">
                    <c:v>7.3024662725896042E-2</c:v>
                  </c:pt>
                  <c:pt idx="9">
                    <c:v>7.3039466823090732E-2</c:v>
                  </c:pt>
                  <c:pt idx="10">
                    <c:v>7.3060087161963341E-2</c:v>
                  </c:pt>
                  <c:pt idx="11">
                    <c:v>7.3087863108427131E-2</c:v>
                  </c:pt>
                  <c:pt idx="12">
                    <c:v>7.3124263945861745E-2</c:v>
                  </c:pt>
                  <c:pt idx="13">
                    <c:v>7.3170884772194605E-2</c:v>
                  </c:pt>
                  <c:pt idx="14">
                    <c:v>7.3229441660720082E-2</c:v>
                  </c:pt>
                  <c:pt idx="15">
                    <c:v>7.3301766009885208E-2</c:v>
                  </c:pt>
                  <c:pt idx="16">
                    <c:v>7.3389798010792609E-2</c:v>
                  </c:pt>
                  <c:pt idx="17">
                    <c:v>7.349557916782401E-2</c:v>
                  </c:pt>
                  <c:pt idx="18">
                    <c:v>7.3621243817985488E-2</c:v>
                  </c:pt>
                  <c:pt idx="19">
                    <c:v>7.3769009608505631E-2</c:v>
                  </c:pt>
                  <c:pt idx="20">
                    <c:v>7.3941166910126518E-2</c:v>
                  </c:pt>
                  <c:pt idx="21">
                    <c:v>7.4140067165310922E-2</c:v>
                  </c:pt>
                  <c:pt idx="22">
                    <c:v>7.4368110196066775E-2</c:v>
                  </c:pt>
                  <c:pt idx="23">
                    <c:v>7.4627730524876798E-2</c:v>
                  </c:pt>
                  <c:pt idx="24">
                    <c:v>7.4921382793418728E-2</c:v>
                  </c:pt>
                  <c:pt idx="25">
                    <c:v>7.5251526396665727E-2</c:v>
                  </c:pt>
                  <c:pt idx="26">
                    <c:v>7.5620609482980661E-2</c:v>
                  </c:pt>
                  <c:pt idx="27">
                    <c:v>7.6031052502811405E-2</c:v>
                  </c:pt>
                  <c:pt idx="28">
                    <c:v>7.648523151770012E-2</c:v>
                  </c:pt>
                  <c:pt idx="29">
                    <c:v>7.698546150594178E-2</c:v>
                  </c:pt>
                  <c:pt idx="30">
                    <c:v>7.7533979919732376E-2</c:v>
                  </c:pt>
                  <c:pt idx="31">
                    <c:v>7.813293075951519E-2</c:v>
                  </c:pt>
                  <c:pt idx="32">
                    <c:v>7.8784349433318093E-2</c:v>
                  </c:pt>
                  <c:pt idx="33">
                    <c:v>7.9490148661510968E-2</c:v>
                  </c:pt>
                  <c:pt idx="34">
                    <c:v>8.0252105670251553E-2</c:v>
                  </c:pt>
                  <c:pt idx="35">
                    <c:v>8.1071850890438488E-2</c:v>
                  </c:pt>
                  <c:pt idx="36">
                    <c:v>8.1950858344125702E-2</c:v>
                  </c:pt>
                  <c:pt idx="37">
                    <c:v>8.2890437858501032E-2</c:v>
                  </c:pt>
                  <c:pt idx="38">
                    <c:v>8.3891729200782736E-2</c:v>
                  </c:pt>
                  <c:pt idx="39">
                    <c:v>8.4955698177756056E-2</c:v>
                  </c:pt>
                  <c:pt idx="40">
                    <c:v>8.6083134693704183E-2</c:v>
                  </c:pt>
                  <c:pt idx="41">
                    <c:v>8.7274652712350895E-2</c:v>
                  </c:pt>
                  <c:pt idx="42">
                    <c:v>8.853069202440747E-2</c:v>
                  </c:pt>
                  <c:pt idx="43">
                    <c:v>8.985152168395541E-2</c:v>
                  </c:pt>
                  <c:pt idx="44">
                    <c:v>9.1237244945810453E-2</c:v>
                  </c:pt>
                  <c:pt idx="45">
                    <c:v>9.2687805512715632E-2</c:v>
                  </c:pt>
                  <c:pt idx="46">
                    <c:v>9.4202994886239788E-2</c:v>
                  </c:pt>
                  <c:pt idx="47">
                    <c:v>9.5782460608332717E-2</c:v>
                  </c:pt>
                  <c:pt idx="48">
                    <c:v>9.7425715181016906E-2</c:v>
                  </c:pt>
                  <c:pt idx="49">
                    <c:v>9.9132145458820417E-2</c:v>
                  </c:pt>
                  <c:pt idx="50">
                    <c:v>0.10090102232111477</c:v>
                  </c:pt>
                  <c:pt idx="51">
                    <c:v>0.10273151044829019</c:v>
                  </c:pt>
                  <c:pt idx="52">
                    <c:v>0.10462267804541661</c:v>
                  </c:pt>
                  <c:pt idx="53">
                    <c:v>0.10657350637853635</c:v>
                  </c:pt>
                  <c:pt idx="54">
                    <c:v>0.10858289901086546</c:v>
                  </c:pt>
                  <c:pt idx="55">
                    <c:v>0.1106496906481156</c:v>
                  </c:pt>
                  <c:pt idx="56">
                    <c:v>0.11277265552309047</c:v>
                  </c:pt>
                  <c:pt idx="57">
                    <c:v>0.11495051526908705</c:v>
                  </c:pt>
                  <c:pt idx="58">
                    <c:v>0.11718194624914446</c:v>
                  </c:pt>
                  <c:pt idx="59">
                    <c:v>0.11946558632352419</c:v>
                  </c:pt>
                  <c:pt idx="60">
                    <c:v>0.12180004105089606</c:v>
                  </c:pt>
                  <c:pt idx="61">
                    <c:v>0.12418388932962363</c:v>
                  </c:pt>
                  <c:pt idx="62">
                    <c:v>0.12661568849433849</c:v>
                  </c:pt>
                  <c:pt idx="63">
                    <c:v>0.12909397888978763</c:v>
                  </c:pt>
                  <c:pt idx="64">
                    <c:v>0.13161728794904368</c:v>
                  </c:pt>
                  <c:pt idx="65">
                    <c:v>0.13418413380669975</c:v>
                  </c:pt>
                  <c:pt idx="66">
                    <c:v>0.13679302847984431</c:v>
                  </c:pt>
                  <c:pt idx="67">
                    <c:v>0.13944248065076509</c:v>
                  </c:pt>
                  <c:pt idx="68">
                    <c:v>0.14213099808550281</c:v>
                  </c:pt>
                  <c:pt idx="69">
                    <c:v>0.14485708972187342</c:v>
                  </c:pt>
                  <c:pt idx="70">
                    <c:v>0.14761926745951331</c:v>
                  </c:pt>
                  <c:pt idx="71">
                    <c:v>0.15041604768303607</c:v>
                  </c:pt>
                  <c:pt idx="72">
                    <c:v>0.15324595254763407</c:v>
                  </c:pt>
                  <c:pt idx="73">
                    <c:v>0.15610751105450779</c:v>
                  </c:pt>
                  <c:pt idx="74">
                    <c:v>0.15899925994149491</c:v>
                  </c:pt>
                  <c:pt idx="75">
                    <c:v>0.16191974441216714</c:v>
                  </c:pt>
                  <c:pt idx="76">
                    <c:v>0.16486751872462688</c:v>
                  </c:pt>
                  <c:pt idx="77">
                    <c:v>0.16784114665923236</c:v>
                  </c:pt>
                  <c:pt idx="78">
                    <c:v>0.1708392018825873</c:v>
                  </c:pt>
                  <c:pt idx="79">
                    <c:v>0.17386026822325606</c:v>
                  </c:pt>
                  <c:pt idx="80">
                    <c:v>0.17690293987307798</c:v>
                  </c:pt>
                  <c:pt idx="81">
                    <c:v>0.17996582152628066</c:v>
                  </c:pt>
                  <c:pt idx="82">
                    <c:v>0.18304752846722544</c:v>
                  </c:pt>
                  <c:pt idx="83">
                    <c:v>0.18614668661627115</c:v>
                  </c:pt>
                  <c:pt idx="84">
                    <c:v>0.18926193254202903</c:v>
                  </c:pt>
                  <c:pt idx="85">
                    <c:v>0.19239191344725451</c:v>
                  </c:pt>
                  <c:pt idx="86">
                    <c:v>0.1955352871345995</c:v>
                  </c:pt>
                  <c:pt idx="87">
                    <c:v>0.19869072195760668</c:v>
                  </c:pt>
                  <c:pt idx="88">
                    <c:v>0.20185689676156615</c:v>
                  </c:pt>
                  <c:pt idx="89">
                    <c:v>0.20503250081814858</c:v>
                  </c:pt>
                  <c:pt idx="90">
                    <c:v>0.20821623375712062</c:v>
                  </c:pt>
                </c:numCache>
              </c:numRef>
            </c:plus>
            <c:minus>
              <c:numRef>
                <c:f>Sheet4!$G$5:$G$95</c:f>
                <c:numCache>
                  <c:formatCode>General</c:formatCode>
                  <c:ptCount val="91"/>
                  <c:pt idx="0">
                    <c:v>7.3000000000000009E-2</c:v>
                  </c:pt>
                  <c:pt idx="1">
                    <c:v>7.3000006041486321E-2</c:v>
                  </c:pt>
                  <c:pt idx="2">
                    <c:v>7.3000096648995788E-2</c:v>
                  </c:pt>
                  <c:pt idx="3">
                    <c:v>7.3000489160031948E-2</c:v>
                  </c:pt>
                  <c:pt idx="4">
                    <c:v>7.3001545426719605E-2</c:v>
                  </c:pt>
                  <c:pt idx="5">
                    <c:v>7.3003771233186132E-2</c:v>
                  </c:pt>
                  <c:pt idx="6">
                    <c:v>7.3007815445979882E-2</c:v>
                  </c:pt>
                  <c:pt idx="7">
                    <c:v>7.30144688640533E-2</c:v>
                  </c:pt>
                  <c:pt idx="8">
                    <c:v>7.3024662725896042E-2</c:v>
                  </c:pt>
                  <c:pt idx="9">
                    <c:v>7.3039466823090732E-2</c:v>
                  </c:pt>
                  <c:pt idx="10">
                    <c:v>7.3060087161963341E-2</c:v>
                  </c:pt>
                  <c:pt idx="11">
                    <c:v>7.3087863108427131E-2</c:v>
                  </c:pt>
                  <c:pt idx="12">
                    <c:v>7.3124263945861745E-2</c:v>
                  </c:pt>
                  <c:pt idx="13">
                    <c:v>7.3170884772194605E-2</c:v>
                  </c:pt>
                  <c:pt idx="14">
                    <c:v>7.3229441660720082E-2</c:v>
                  </c:pt>
                  <c:pt idx="15">
                    <c:v>7.3301766009885208E-2</c:v>
                  </c:pt>
                  <c:pt idx="16">
                    <c:v>7.3389798010792609E-2</c:v>
                  </c:pt>
                  <c:pt idx="17">
                    <c:v>7.349557916782401E-2</c:v>
                  </c:pt>
                  <c:pt idx="18">
                    <c:v>7.3621243817985488E-2</c:v>
                  </c:pt>
                  <c:pt idx="19">
                    <c:v>7.3769009608505631E-2</c:v>
                  </c:pt>
                  <c:pt idx="20">
                    <c:v>7.3941166910126518E-2</c:v>
                  </c:pt>
                  <c:pt idx="21">
                    <c:v>7.4140067165310922E-2</c:v>
                  </c:pt>
                  <c:pt idx="22">
                    <c:v>7.4368110196066775E-2</c:v>
                  </c:pt>
                  <c:pt idx="23">
                    <c:v>7.4627730524876798E-2</c:v>
                  </c:pt>
                  <c:pt idx="24">
                    <c:v>7.4921382793418728E-2</c:v>
                  </c:pt>
                  <c:pt idx="25">
                    <c:v>7.5251526396665727E-2</c:v>
                  </c:pt>
                  <c:pt idx="26">
                    <c:v>7.5620609482980661E-2</c:v>
                  </c:pt>
                  <c:pt idx="27">
                    <c:v>7.6031052502811405E-2</c:v>
                  </c:pt>
                  <c:pt idx="28">
                    <c:v>7.648523151770012E-2</c:v>
                  </c:pt>
                  <c:pt idx="29">
                    <c:v>7.698546150594178E-2</c:v>
                  </c:pt>
                  <c:pt idx="30">
                    <c:v>7.7533979919732376E-2</c:v>
                  </c:pt>
                  <c:pt idx="31">
                    <c:v>7.813293075951519E-2</c:v>
                  </c:pt>
                  <c:pt idx="32">
                    <c:v>7.8784349433318093E-2</c:v>
                  </c:pt>
                  <c:pt idx="33">
                    <c:v>7.9490148661510968E-2</c:v>
                  </c:pt>
                  <c:pt idx="34">
                    <c:v>8.0252105670251553E-2</c:v>
                  </c:pt>
                  <c:pt idx="35">
                    <c:v>8.1071850890438488E-2</c:v>
                  </c:pt>
                  <c:pt idx="36">
                    <c:v>8.1950858344125702E-2</c:v>
                  </c:pt>
                  <c:pt idx="37">
                    <c:v>8.2890437858501032E-2</c:v>
                  </c:pt>
                  <c:pt idx="38">
                    <c:v>8.3891729200782736E-2</c:v>
                  </c:pt>
                  <c:pt idx="39">
                    <c:v>8.4955698177756056E-2</c:v>
                  </c:pt>
                  <c:pt idx="40">
                    <c:v>8.6083134693704183E-2</c:v>
                  </c:pt>
                  <c:pt idx="41">
                    <c:v>8.7274652712350895E-2</c:v>
                  </c:pt>
                  <c:pt idx="42">
                    <c:v>8.853069202440747E-2</c:v>
                  </c:pt>
                  <c:pt idx="43">
                    <c:v>8.985152168395541E-2</c:v>
                  </c:pt>
                  <c:pt idx="44">
                    <c:v>9.1237244945810453E-2</c:v>
                  </c:pt>
                  <c:pt idx="45">
                    <c:v>9.2687805512715632E-2</c:v>
                  </c:pt>
                  <c:pt idx="46">
                    <c:v>9.4202994886239788E-2</c:v>
                  </c:pt>
                  <c:pt idx="47">
                    <c:v>9.5782460608332717E-2</c:v>
                  </c:pt>
                  <c:pt idx="48">
                    <c:v>9.7425715181016906E-2</c:v>
                  </c:pt>
                  <c:pt idx="49">
                    <c:v>9.9132145458820417E-2</c:v>
                  </c:pt>
                  <c:pt idx="50">
                    <c:v>0.10090102232111477</c:v>
                  </c:pt>
                  <c:pt idx="51">
                    <c:v>0.10273151044829019</c:v>
                  </c:pt>
                  <c:pt idx="52">
                    <c:v>0.10462267804541661</c:v>
                  </c:pt>
                  <c:pt idx="53">
                    <c:v>0.10657350637853635</c:v>
                  </c:pt>
                  <c:pt idx="54">
                    <c:v>0.10858289901086546</c:v>
                  </c:pt>
                  <c:pt idx="55">
                    <c:v>0.1106496906481156</c:v>
                  </c:pt>
                  <c:pt idx="56">
                    <c:v>0.11277265552309047</c:v>
                  </c:pt>
                  <c:pt idx="57">
                    <c:v>0.11495051526908705</c:v>
                  </c:pt>
                  <c:pt idx="58">
                    <c:v>0.11718194624914446</c:v>
                  </c:pt>
                  <c:pt idx="59">
                    <c:v>0.11946558632352419</c:v>
                  </c:pt>
                  <c:pt idx="60">
                    <c:v>0.12180004105089606</c:v>
                  </c:pt>
                  <c:pt idx="61">
                    <c:v>0.12418388932962363</c:v>
                  </c:pt>
                  <c:pt idx="62">
                    <c:v>0.12661568849433849</c:v>
                  </c:pt>
                  <c:pt idx="63">
                    <c:v>0.12909397888978763</c:v>
                  </c:pt>
                  <c:pt idx="64">
                    <c:v>0.13161728794904368</c:v>
                  </c:pt>
                  <c:pt idx="65">
                    <c:v>0.13418413380669975</c:v>
                  </c:pt>
                  <c:pt idx="66">
                    <c:v>0.13679302847984431</c:v>
                  </c:pt>
                  <c:pt idx="67">
                    <c:v>0.13944248065076509</c:v>
                  </c:pt>
                  <c:pt idx="68">
                    <c:v>0.14213099808550281</c:v>
                  </c:pt>
                  <c:pt idx="69">
                    <c:v>0.14485708972187342</c:v>
                  </c:pt>
                  <c:pt idx="70">
                    <c:v>0.14761926745951331</c:v>
                  </c:pt>
                  <c:pt idx="71">
                    <c:v>0.15041604768303607</c:v>
                  </c:pt>
                  <c:pt idx="72">
                    <c:v>0.15324595254763407</c:v>
                  </c:pt>
                  <c:pt idx="73">
                    <c:v>0.15610751105450779</c:v>
                  </c:pt>
                  <c:pt idx="74">
                    <c:v>0.15899925994149491</c:v>
                  </c:pt>
                  <c:pt idx="75">
                    <c:v>0.16191974441216714</c:v>
                  </c:pt>
                  <c:pt idx="76">
                    <c:v>0.16486751872462688</c:v>
                  </c:pt>
                  <c:pt idx="77">
                    <c:v>0.16784114665923236</c:v>
                  </c:pt>
                  <c:pt idx="78">
                    <c:v>0.1708392018825873</c:v>
                  </c:pt>
                  <c:pt idx="79">
                    <c:v>0.17386026822325606</c:v>
                  </c:pt>
                  <c:pt idx="80">
                    <c:v>0.17690293987307798</c:v>
                  </c:pt>
                  <c:pt idx="81">
                    <c:v>0.17996582152628066</c:v>
                  </c:pt>
                  <c:pt idx="82">
                    <c:v>0.18304752846722544</c:v>
                  </c:pt>
                  <c:pt idx="83">
                    <c:v>0.18614668661627115</c:v>
                  </c:pt>
                  <c:pt idx="84">
                    <c:v>0.18926193254202903</c:v>
                  </c:pt>
                  <c:pt idx="85">
                    <c:v>0.19239191344725451</c:v>
                  </c:pt>
                  <c:pt idx="86">
                    <c:v>0.1955352871345995</c:v>
                  </c:pt>
                  <c:pt idx="87">
                    <c:v>0.19869072195760668</c:v>
                  </c:pt>
                  <c:pt idx="88">
                    <c:v>0.20185689676156615</c:v>
                  </c:pt>
                  <c:pt idx="89">
                    <c:v>0.20503250081814858</c:v>
                  </c:pt>
                  <c:pt idx="90">
                    <c:v>0.20821623375712062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Sheet4!$F$5:$F$95</c:f>
              <c:numCache>
                <c:formatCode>0.000</c:formatCode>
                <c:ptCount val="91"/>
                <c:pt idx="0">
                  <c:v>0.40300000000000002</c:v>
                </c:pt>
                <c:pt idx="1">
                  <c:v>0.40312291000879225</c:v>
                </c:pt>
                <c:pt idx="2">
                  <c:v>0.40349160259558969</c:v>
                </c:pt>
                <c:pt idx="3">
                  <c:v>0.40410596545305894</c:v>
                </c:pt>
                <c:pt idx="4">
                  <c:v>0.40496581144032195</c:v>
                </c:pt>
                <c:pt idx="5">
                  <c:v>0.40607087863996133</c:v>
                </c:pt>
                <c:pt idx="6">
                  <c:v>0.40742083043780353</c:v>
                </c:pt>
                <c:pt idx="7">
                  <c:v>0.40901525562545321</c:v>
                </c:pt>
                <c:pt idx="8">
                  <c:v>0.41085366852555272</c:v>
                </c:pt>
                <c:pt idx="9">
                  <c:v>0.41293550913972382</c:v>
                </c:pt>
                <c:pt idx="10">
                  <c:v>0.41526014331914812</c:v>
                </c:pt>
                <c:pt idx="11">
                  <c:v>0.41782686295773519</c:v>
                </c:pt>
                <c:pt idx="12">
                  <c:v>0.4206348862078188</c:v>
                </c:pt>
                <c:pt idx="13">
                  <c:v>0.42368335771831517</c:v>
                </c:pt>
                <c:pt idx="14">
                  <c:v>0.42697134889527089</c:v>
                </c:pt>
                <c:pt idx="15">
                  <c:v>0.43049785818472192</c:v>
                </c:pt>
                <c:pt idx="16">
                  <c:v>0.43426181137777664</c:v>
                </c:pt>
                <c:pt idx="17">
                  <c:v>0.4382620619378304</c:v>
                </c:pt>
                <c:pt idx="18">
                  <c:v>0.44249739134981114</c:v>
                </c:pt>
                <c:pt idx="19">
                  <c:v>0.44696650949135136</c:v>
                </c:pt>
                <c:pt idx="20">
                  <c:v>0.45166805502577195</c:v>
                </c:pt>
                <c:pt idx="21">
                  <c:v>0.45660059581675816</c:v>
                </c:pt>
                <c:pt idx="22">
                  <c:v>0.46176262936460266</c:v>
                </c:pt>
                <c:pt idx="23">
                  <c:v>0.46715258326388065</c:v>
                </c:pt>
                <c:pt idx="24">
                  <c:v>0.47276881568242113</c:v>
                </c:pt>
                <c:pt idx="25">
                  <c:v>0.47860961586142353</c:v>
                </c:pt>
                <c:pt idx="26">
                  <c:v>0.48467320463657221</c:v>
                </c:pt>
                <c:pt idx="27">
                  <c:v>0.49095773497998713</c:v>
                </c:pt>
                <c:pt idx="28">
                  <c:v>0.49746129256284594</c:v>
                </c:pt>
                <c:pt idx="29">
                  <c:v>0.50418189633850763</c:v>
                </c:pt>
                <c:pt idx="30">
                  <c:v>0.51111749914595794</c:v>
                </c:pt>
                <c:pt idx="31">
                  <c:v>0.51826598833339532</c:v>
                </c:pt>
                <c:pt idx="32">
                  <c:v>0.52562518640176425</c:v>
                </c:pt>
                <c:pt idx="33">
                  <c:v>0.53319285166804287</c:v>
                </c:pt>
                <c:pt idx="34">
                  <c:v>0.54096667894808137</c:v>
                </c:pt>
                <c:pt idx="35">
                  <c:v>0.5489443002587836</c:v>
                </c:pt>
                <c:pt idx="36">
                  <c:v>0.55712328553941748</c:v>
                </c:pt>
                <c:pt idx="37">
                  <c:v>0.56550114339183477</c:v>
                </c:pt>
                <c:pt idx="38">
                  <c:v>0.57407532183937549</c:v>
                </c:pt>
                <c:pt idx="39">
                  <c:v>0.5828432091042246</c:v>
                </c:pt>
                <c:pt idx="40">
                  <c:v>0.59180213440298468</c:v>
                </c:pt>
                <c:pt idx="41">
                  <c:v>0.60094936876022298</c:v>
                </c:pt>
                <c:pt idx="42">
                  <c:v>0.61028212583974284</c:v>
                </c:pt>
                <c:pt idx="43">
                  <c:v>0.61979756279332943</c:v>
                </c:pt>
                <c:pt idx="44">
                  <c:v>0.62949278112670859</c:v>
                </c:pt>
                <c:pt idx="45">
                  <c:v>0.63936482758245616</c:v>
                </c:pt>
                <c:pt idx="46">
                  <c:v>0.64941069503958926</c:v>
                </c:pt>
                <c:pt idx="47">
                  <c:v>0.65962732342956376</c:v>
                </c:pt>
                <c:pt idx="48">
                  <c:v>0.67001160066840137</c:v>
                </c:pt>
                <c:pt idx="49">
                  <c:v>0.68056036360466066</c:v>
                </c:pt>
                <c:pt idx="50">
                  <c:v>0.69127039898296283</c:v>
                </c:pt>
                <c:pt idx="51">
                  <c:v>0.70213844442278117</c:v>
                </c:pt>
                <c:pt idx="52">
                  <c:v>0.71316118941219386</c:v>
                </c:pt>
                <c:pt idx="53">
                  <c:v>0.72433527631629713</c:v>
                </c:pt>
                <c:pt idx="54">
                  <c:v>0.73565730139997421</c:v>
                </c:pt>
                <c:pt idx="55">
                  <c:v>0.74712381586470578</c:v>
                </c:pt>
                <c:pt idx="56">
                  <c:v>0.75873132689910738</c:v>
                </c:pt>
                <c:pt idx="57">
                  <c:v>0.77047629874287316</c:v>
                </c:pt>
                <c:pt idx="58">
                  <c:v>0.78235515376380371</c:v>
                </c:pt>
                <c:pt idx="59">
                  <c:v>0.79436427354758643</c:v>
                </c:pt>
                <c:pt idx="60">
                  <c:v>0.80649999999999999</c:v>
                </c:pt>
                <c:pt idx="61">
                  <c:v>0.81875863646120606</c:v>
                </c:pt>
                <c:pt idx="62">
                  <c:v>0.83113644883178617</c:v>
                </c:pt>
                <c:pt idx="63">
                  <c:v>0.8436296667101858</c:v>
                </c:pt>
                <c:pt idx="64">
                  <c:v>0.85623448454121465</c:v>
                </c:pt>
                <c:pt idx="65">
                  <c:v>0.86894706277525557</c:v>
                </c:pt>
                <c:pt idx="66">
                  <c:v>0.8817635290378294</c:v>
                </c:pt>
                <c:pt idx="67">
                  <c:v>0.89467997930915621</c:v>
                </c:pt>
                <c:pt idx="68">
                  <c:v>0.90769247911335915</c:v>
                </c:pt>
                <c:pt idx="69">
                  <c:v>0.92079706471694267</c:v>
                </c:pt>
                <c:pt idx="70">
                  <c:v>0.9339897443361852</c:v>
                </c:pt>
                <c:pt idx="71">
                  <c:v>0.94726649935307461</c:v>
                </c:pt>
                <c:pt idx="72">
                  <c:v>0.96062328553941745</c:v>
                </c:pt>
                <c:pt idx="73">
                  <c:v>0.97405603428875143</c:v>
                </c:pt>
                <c:pt idx="74">
                  <c:v>0.98756065385568181</c:v>
                </c:pt>
                <c:pt idx="75">
                  <c:v>1.0011330306022659</c:v>
                </c:pt>
                <c:pt idx="76">
                  <c:v>1.0147690302510681</c:v>
                </c:pt>
                <c:pt idx="77">
                  <c:v>1.0284644991445011</c:v>
                </c:pt>
                <c:pt idx="78">
                  <c:v>1.0422152655100683</c:v>
                </c:pt>
                <c:pt idx="79">
                  <c:v>1.0560171407311283</c:v>
                </c:pt>
                <c:pt idx="80">
                  <c:v>1.0698659206227872</c:v>
                </c:pt>
                <c:pt idx="81">
                  <c:v>1.0837573867125336</c:v>
                </c:pt>
                <c:pt idx="82">
                  <c:v>1.0976873075252274</c:v>
                </c:pt>
                <c:pt idx="83">
                  <c:v>1.1116514398720461</c:v>
                </c:pt>
                <c:pt idx="84">
                  <c:v>1.1256455301430037</c:v>
                </c:pt>
                <c:pt idx="85">
                  <c:v>1.13966531560264</c:v>
                </c:pt>
                <c:pt idx="86">
                  <c:v>1.1537065256884911</c:v>
                </c:pt>
                <c:pt idx="87">
                  <c:v>1.1677648833119443</c:v>
                </c:pt>
                <c:pt idx="88">
                  <c:v>1.1818361061610818</c:v>
                </c:pt>
                <c:pt idx="89">
                  <c:v>1.195915908005112</c:v>
                </c:pt>
                <c:pt idx="90">
                  <c:v>1.21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Sheet4!$B$4</c:f>
              <c:strCache>
                <c:ptCount val="1"/>
                <c:pt idx="0">
                  <c:v>sf - 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Sheet4!$B$5:$B$95</c:f>
              <c:numCache>
                <c:formatCode>0.000</c:formatCode>
                <c:ptCount val="91"/>
                <c:pt idx="0">
                  <c:v>0.33</c:v>
                </c:pt>
                <c:pt idx="1">
                  <c:v>0.33009321056428859</c:v>
                </c:pt>
                <c:pt idx="2">
                  <c:v>0.33037281386431339</c:v>
                </c:pt>
                <c:pt idx="3">
                  <c:v>0.33083872473020082</c:v>
                </c:pt>
                <c:pt idx="4">
                  <c:v>0.33149080124098762</c:v>
                </c:pt>
                <c:pt idx="5">
                  <c:v>0.33232884476785174</c:v>
                </c:pt>
                <c:pt idx="6">
                  <c:v>0.33335260003461675</c:v>
                </c:pt>
                <c:pt idx="7">
                  <c:v>0.33456175519551096</c:v>
                </c:pt>
                <c:pt idx="8">
                  <c:v>0.33595594193015893</c:v>
                </c:pt>
                <c:pt idx="9">
                  <c:v>0.33753473555577568</c:v>
                </c:pt>
                <c:pt idx="10">
                  <c:v>0.33929765515652871</c:v>
                </c:pt>
                <c:pt idx="11">
                  <c:v>0.34124416373002964</c:v>
                </c:pt>
                <c:pt idx="12">
                  <c:v>0.34337366835091093</c:v>
                </c:pt>
                <c:pt idx="13">
                  <c:v>0.34568552035143607</c:v>
                </c:pt>
                <c:pt idx="14">
                  <c:v>0.3481790155190902</c:v>
                </c:pt>
                <c:pt idx="15">
                  <c:v>0.35085339431109019</c:v>
                </c:pt>
                <c:pt idx="16">
                  <c:v>0.35370784208574885</c:v>
                </c:pt>
                <c:pt idx="17">
                  <c:v>0.35674148935062233</c:v>
                </c:pt>
                <c:pt idx="18">
                  <c:v>0.35995341202736608</c:v>
                </c:pt>
                <c:pt idx="19">
                  <c:v>0.36334263173321812</c:v>
                </c:pt>
                <c:pt idx="20">
                  <c:v>0.36690811607902407</c:v>
                </c:pt>
                <c:pt idx="21">
                  <c:v>0.37064877898371257</c:v>
                </c:pt>
                <c:pt idx="22">
                  <c:v>0.3745634810051261</c:v>
                </c:pt>
                <c:pt idx="23">
                  <c:v>0.37865102968710651</c:v>
                </c:pt>
                <c:pt idx="24">
                  <c:v>0.3829101799227283</c:v>
                </c:pt>
                <c:pt idx="25">
                  <c:v>0.38733963433357027</c:v>
                </c:pt>
                <c:pt idx="26">
                  <c:v>0.39193804366490981</c:v>
                </c:pt>
                <c:pt idx="27">
                  <c:v>0.39670400719671889</c:v>
                </c:pt>
                <c:pt idx="28">
                  <c:v>0.40163607317033673</c:v>
                </c:pt>
                <c:pt idx="29">
                  <c:v>0.40673273923068987</c:v>
                </c:pt>
                <c:pt idx="30">
                  <c:v>0.41199245288392355</c:v>
                </c:pt>
                <c:pt idx="31">
                  <c:v>0.4174136119703073</c:v>
                </c:pt>
                <c:pt idx="32">
                  <c:v>0.42299456515226735</c:v>
                </c:pt>
                <c:pt idx="33">
                  <c:v>0.42873361241740049</c:v>
                </c:pt>
                <c:pt idx="34">
                  <c:v>0.43462900559631457</c:v>
                </c:pt>
                <c:pt idx="35">
                  <c:v>0.44067894889513703</c:v>
                </c:pt>
                <c:pt idx="36">
                  <c:v>0.4468815994425322</c:v>
                </c:pt>
                <c:pt idx="37">
                  <c:v>0.45323506785105683</c:v>
                </c:pt>
                <c:pt idx="38">
                  <c:v>0.45973741879268626</c:v>
                </c:pt>
                <c:pt idx="39">
                  <c:v>0.46638667158833386</c:v>
                </c:pt>
                <c:pt idx="40">
                  <c:v>0.47318080081118552</c:v>
                </c:pt>
                <c:pt idx="41">
                  <c:v>0.48011773690366355</c:v>
                </c:pt>
                <c:pt idx="42">
                  <c:v>0.48719536680783476</c:v>
                </c:pt>
                <c:pt idx="43">
                  <c:v>0.49441153460906773</c:v>
                </c:pt>
                <c:pt idx="44">
                  <c:v>0.50176404219274551</c:v>
                </c:pt>
                <c:pt idx="45">
                  <c:v>0.50925064991383295</c:v>
                </c:pt>
                <c:pt idx="46">
                  <c:v>0.5168690772790937</c:v>
                </c:pt>
                <c:pt idx="47">
                  <c:v>0.52461700364175101</c:v>
                </c:pt>
                <c:pt idx="48">
                  <c:v>0.53249206890837875</c:v>
                </c:pt>
                <c:pt idx="49">
                  <c:v>0.54049187425780953</c:v>
                </c:pt>
                <c:pt idx="50">
                  <c:v>0.54861398287183794</c:v>
                </c:pt>
                <c:pt idx="51">
                  <c:v>0.55685592067749945</c:v>
                </c:pt>
                <c:pt idx="52">
                  <c:v>0.56521517710069724</c:v>
                </c:pt>
                <c:pt idx="53">
                  <c:v>0.5736892058309464</c:v>
                </c:pt>
                <c:pt idx="54">
                  <c:v>0.58227542559700651</c:v>
                </c:pt>
                <c:pt idx="55">
                  <c:v>0.59097122095315979</c:v>
                </c:pt>
                <c:pt idx="56">
                  <c:v>0.59977394307590304</c:v>
                </c:pt>
                <c:pt idx="57">
                  <c:v>0.60868091057080354</c:v>
                </c:pt>
                <c:pt idx="58">
                  <c:v>0.61768941028927871</c:v>
                </c:pt>
                <c:pt idx="59">
                  <c:v>0.62679669815504691</c:v>
                </c:pt>
                <c:pt idx="60">
                  <c:v>0.63600000000000001</c:v>
                </c:pt>
                <c:pt idx="61">
                  <c:v>0.6452965124092418</c:v>
                </c:pt>
                <c:pt idx="62">
                  <c:v>0.65468340357503485</c:v>
                </c:pt>
                <c:pt idx="63">
                  <c:v>0.66415781415939745</c:v>
                </c:pt>
                <c:pt idx="64">
                  <c:v>0.67371685816508475</c:v>
                </c:pt>
                <c:pt idx="65">
                  <c:v>0.68335762381469201</c:v>
                </c:pt>
                <c:pt idx="66">
                  <c:v>0.6930771744376103</c:v>
                </c:pt>
                <c:pt idx="67">
                  <c:v>0.70287254936456456</c:v>
                </c:pt>
                <c:pt idx="68">
                  <c:v>0.71274076482946191</c:v>
                </c:pt>
                <c:pt idx="69">
                  <c:v>0.72267881487827623</c:v>
                </c:pt>
                <c:pt idx="70">
                  <c:v>0.73268367228469078</c:v>
                </c:pt>
                <c:pt idx="71">
                  <c:v>0.74275228947222016</c:v>
                </c:pt>
                <c:pt idx="72">
                  <c:v>0.75288159944253219</c:v>
                </c:pt>
                <c:pt idx="73">
                  <c:v>0.76306851670968512</c:v>
                </c:pt>
                <c:pt idx="74">
                  <c:v>0.77330993823999661</c:v>
                </c:pt>
                <c:pt idx="75">
                  <c:v>0.78360274439725741</c:v>
                </c:pt>
                <c:pt idx="76">
                  <c:v>0.79394379989300345</c:v>
                </c:pt>
                <c:pt idx="77">
                  <c:v>0.80432995474155478</c:v>
                </c:pt>
                <c:pt idx="78">
                  <c:v>0.81475804521953132</c:v>
                </c:pt>
                <c:pt idx="79">
                  <c:v>0.82522489482955463</c:v>
                </c:pt>
                <c:pt idx="80">
                  <c:v>0.83572731526783861</c:v>
                </c:pt>
                <c:pt idx="81">
                  <c:v>0.84626210739537866</c:v>
                </c:pt>
                <c:pt idx="82">
                  <c:v>0.85682606221244018</c:v>
                </c:pt>
                <c:pt idx="83">
                  <c:v>0.86741596183604996</c:v>
                </c:pt>
                <c:pt idx="84">
                  <c:v>0.87802858048019616</c:v>
                </c:pt>
                <c:pt idx="85">
                  <c:v>0.88866068543843335</c:v>
                </c:pt>
                <c:pt idx="86">
                  <c:v>0.89930903806859552</c:v>
                </c:pt>
                <c:pt idx="87">
                  <c:v>0.90997039477931851</c:v>
                </c:pt>
                <c:pt idx="88">
                  <c:v>0.92064150801806943</c:v>
                </c:pt>
                <c:pt idx="89">
                  <c:v>0.93131912726038246</c:v>
                </c:pt>
                <c:pt idx="90">
                  <c:v>0.94199999999999995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Sheet4!$C$4</c:f>
              <c:strCache>
                <c:ptCount val="1"/>
                <c:pt idx="0">
                  <c:v>sf - 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Sheet4!$C$5:$C$95</c:f>
              <c:numCache>
                <c:formatCode>0.000</c:formatCode>
                <c:ptCount val="91"/>
                <c:pt idx="0">
                  <c:v>0.33</c:v>
                </c:pt>
                <c:pt idx="1">
                  <c:v>0.33015260945329594</c:v>
                </c:pt>
                <c:pt idx="2">
                  <c:v>0.33061039132686604</c:v>
                </c:pt>
                <c:pt idx="3">
                  <c:v>0.33137320617591703</c:v>
                </c:pt>
                <c:pt idx="4">
                  <c:v>0.33244082163965616</c:v>
                </c:pt>
                <c:pt idx="5">
                  <c:v>0.33381291251207096</c:v>
                </c:pt>
                <c:pt idx="6">
                  <c:v>0.33548906084099017</c:v>
                </c:pt>
                <c:pt idx="7">
                  <c:v>0.33746875605539539</c:v>
                </c:pt>
                <c:pt idx="8">
                  <c:v>0.33975139512094649</c:v>
                </c:pt>
                <c:pt idx="9">
                  <c:v>0.34233628272367195</c:v>
                </c:pt>
                <c:pt idx="10">
                  <c:v>0.34522263148176757</c:v>
                </c:pt>
                <c:pt idx="11">
                  <c:v>0.34840956218544072</c:v>
                </c:pt>
                <c:pt idx="12">
                  <c:v>0.35189610406472671</c:v>
                </c:pt>
                <c:pt idx="13">
                  <c:v>0.3556811950851943</c:v>
                </c:pt>
                <c:pt idx="14">
                  <c:v>0.35976368227145156</c:v>
                </c:pt>
                <c:pt idx="15">
                  <c:v>0.36414232205835356</c:v>
                </c:pt>
                <c:pt idx="16">
                  <c:v>0.36881578066980447</c:v>
                </c:pt>
                <c:pt idx="17">
                  <c:v>0.37378263452503852</c:v>
                </c:pt>
                <c:pt idx="18">
                  <c:v>0.37904137067225618</c:v>
                </c:pt>
                <c:pt idx="19">
                  <c:v>0.38459038724948452</c:v>
                </c:pt>
                <c:pt idx="20">
                  <c:v>0.39042799397251976</c:v>
                </c:pt>
                <c:pt idx="21">
                  <c:v>0.3965524126498039</c:v>
                </c:pt>
                <c:pt idx="22">
                  <c:v>0.40296177772407904</c:v>
                </c:pt>
                <c:pt idx="23">
                  <c:v>0.40965413684065477</c:v>
                </c:pt>
                <c:pt idx="24">
                  <c:v>0.41662745144211394</c:v>
                </c:pt>
                <c:pt idx="25">
                  <c:v>0.42387959738927677</c:v>
                </c:pt>
                <c:pt idx="26">
                  <c:v>0.43140836560823465</c:v>
                </c:pt>
                <c:pt idx="27">
                  <c:v>0.4392114627632554</c:v>
                </c:pt>
                <c:pt idx="28">
                  <c:v>0.44728651195535518</c:v>
                </c:pt>
                <c:pt idx="29">
                  <c:v>0.45563105344632548</c:v>
                </c:pt>
                <c:pt idx="30">
                  <c:v>0.46424254540799242</c:v>
                </c:pt>
                <c:pt idx="31">
                  <c:v>0.4731183646964835</c:v>
                </c:pt>
                <c:pt idx="32">
                  <c:v>0.48225580765126119</c:v>
                </c:pt>
                <c:pt idx="33">
                  <c:v>0.49165209091868511</c:v>
                </c:pt>
                <c:pt idx="34">
                  <c:v>0.50130435229984838</c:v>
                </c:pt>
                <c:pt idx="35">
                  <c:v>0.51120965162243026</c:v>
                </c:pt>
                <c:pt idx="36">
                  <c:v>0.52136497163630269</c:v>
                </c:pt>
                <c:pt idx="37">
                  <c:v>0.53176721893261258</c:v>
                </c:pt>
                <c:pt idx="38">
                  <c:v>0.54241322488606469</c:v>
                </c:pt>
                <c:pt idx="39">
                  <c:v>0.55329974662011516</c:v>
                </c:pt>
                <c:pt idx="40">
                  <c:v>0.56442346799478404</c:v>
                </c:pt>
                <c:pt idx="41">
                  <c:v>0.5757810006167825</c:v>
                </c:pt>
                <c:pt idx="42">
                  <c:v>0.58736888487165095</c:v>
                </c:pt>
                <c:pt idx="43">
                  <c:v>0.59918359097759122</c:v>
                </c:pt>
                <c:pt idx="44">
                  <c:v>0.61122152006067154</c:v>
                </c:pt>
                <c:pt idx="45">
                  <c:v>0.62347900525107935</c:v>
                </c:pt>
                <c:pt idx="46">
                  <c:v>0.6359523128000848</c:v>
                </c:pt>
                <c:pt idx="47">
                  <c:v>0.6486376432173766</c:v>
                </c:pt>
                <c:pt idx="48">
                  <c:v>0.6615311324284241</c:v>
                </c:pt>
                <c:pt idx="49">
                  <c:v>0.67462885295151165</c:v>
                </c:pt>
                <c:pt idx="50">
                  <c:v>0.6879268150940876</c:v>
                </c:pt>
                <c:pt idx="51">
                  <c:v>0.70142096816806276</c:v>
                </c:pt>
                <c:pt idx="52">
                  <c:v>0.71510720172369036</c:v>
                </c:pt>
                <c:pt idx="53">
                  <c:v>0.7289813468016475</c:v>
                </c:pt>
                <c:pt idx="54">
                  <c:v>0.74303917720294188</c:v>
                </c:pt>
                <c:pt idx="55">
                  <c:v>0.75727641077625174</c:v>
                </c:pt>
                <c:pt idx="56">
                  <c:v>0.77168871072231171</c:v>
                </c:pt>
                <c:pt idx="57">
                  <c:v>0.78627168691494287</c:v>
                </c:pt>
                <c:pt idx="58">
                  <c:v>0.8010208972383287</c:v>
                </c:pt>
                <c:pt idx="59">
                  <c:v>0.81593184894012571</c:v>
                </c:pt>
                <c:pt idx="60">
                  <c:v>0.83099999999999996</c:v>
                </c:pt>
                <c:pt idx="61">
                  <c:v>0.84622076051317019</c:v>
                </c:pt>
                <c:pt idx="62">
                  <c:v>0.86158949408853736</c:v>
                </c:pt>
                <c:pt idx="63">
                  <c:v>0.87710151926097413</c:v>
                </c:pt>
                <c:pt idx="64">
                  <c:v>0.89275211091734441</c:v>
                </c:pt>
                <c:pt idx="65">
                  <c:v>0.90853650173581912</c:v>
                </c:pt>
                <c:pt idx="66">
                  <c:v>0.92444988363804836</c:v>
                </c:pt>
                <c:pt idx="67">
                  <c:v>0.94048740925374785</c:v>
                </c:pt>
                <c:pt idx="68">
                  <c:v>0.95664419339725626</c:v>
                </c:pt>
                <c:pt idx="69">
                  <c:v>0.97291531455560909</c:v>
                </c:pt>
                <c:pt idx="70">
                  <c:v>0.98929581638767972</c:v>
                </c:pt>
                <c:pt idx="71">
                  <c:v>1.005780709233929</c:v>
                </c:pt>
                <c:pt idx="72">
                  <c:v>1.0223649716363026</c:v>
                </c:pt>
                <c:pt idx="73">
                  <c:v>1.0390435518678178</c:v>
                </c:pt>
                <c:pt idx="74">
                  <c:v>1.0558113694713669</c:v>
                </c:pt>
                <c:pt idx="75">
                  <c:v>1.0726633168072743</c:v>
                </c:pt>
                <c:pt idx="76">
                  <c:v>1.0895942606091329</c:v>
                </c:pt>
                <c:pt idx="77">
                  <c:v>1.1065990435474473</c:v>
                </c:pt>
                <c:pt idx="78">
                  <c:v>1.1236724858006051</c:v>
                </c:pt>
                <c:pt idx="79">
                  <c:v>1.140809386632702</c:v>
                </c:pt>
                <c:pt idx="80">
                  <c:v>1.1580045259777358</c:v>
                </c:pt>
                <c:pt idx="81">
                  <c:v>1.1752526660296887</c:v>
                </c:pt>
                <c:pt idx="82">
                  <c:v>1.1925485528380144</c:v>
                </c:pt>
                <c:pt idx="83">
                  <c:v>1.2098869179080423</c:v>
                </c:pt>
                <c:pt idx="84">
                  <c:v>1.2272624798058114</c:v>
                </c:pt>
                <c:pt idx="85">
                  <c:v>1.2446699457668466</c:v>
                </c:pt>
                <c:pt idx="86">
                  <c:v>1.2621040133083865</c:v>
                </c:pt>
                <c:pt idx="87">
                  <c:v>1.2795593718445701</c:v>
                </c:pt>
                <c:pt idx="88">
                  <c:v>1.2970307043040941</c:v>
                </c:pt>
                <c:pt idx="89">
                  <c:v>1.3145126887498417</c:v>
                </c:pt>
                <c:pt idx="90">
                  <c:v>1.3319999999999999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Sheet4!$D$4</c:f>
              <c:strCache>
                <c:ptCount val="1"/>
                <c:pt idx="0">
                  <c:v>sf + 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Sheet4!$D$5:$D$95</c:f>
              <c:numCache>
                <c:formatCode>0.000</c:formatCode>
                <c:ptCount val="91"/>
                <c:pt idx="0">
                  <c:v>0.47600000000000003</c:v>
                </c:pt>
                <c:pt idx="1">
                  <c:v>0.4760932105642886</c:v>
                </c:pt>
                <c:pt idx="2">
                  <c:v>0.4763728138643134</c:v>
                </c:pt>
                <c:pt idx="3">
                  <c:v>0.47683872473020084</c:v>
                </c:pt>
                <c:pt idx="4">
                  <c:v>0.47749080124098764</c:v>
                </c:pt>
                <c:pt idx="5">
                  <c:v>0.47832884476785176</c:v>
                </c:pt>
                <c:pt idx="6">
                  <c:v>0.47935260003461677</c:v>
                </c:pt>
                <c:pt idx="7">
                  <c:v>0.48056175519551098</c:v>
                </c:pt>
                <c:pt idx="8">
                  <c:v>0.48195594193015895</c:v>
                </c:pt>
                <c:pt idx="9">
                  <c:v>0.4835347355557757</c:v>
                </c:pt>
                <c:pt idx="10">
                  <c:v>0.48529765515652873</c:v>
                </c:pt>
                <c:pt idx="11">
                  <c:v>0.48724416373002966</c:v>
                </c:pt>
                <c:pt idx="12">
                  <c:v>0.48937366835091095</c:v>
                </c:pt>
                <c:pt idx="13">
                  <c:v>0.49168552035143609</c:v>
                </c:pt>
                <c:pt idx="14">
                  <c:v>0.49417901551909021</c:v>
                </c:pt>
                <c:pt idx="15">
                  <c:v>0.49685339431109021</c:v>
                </c:pt>
                <c:pt idx="16">
                  <c:v>0.49970784208574887</c:v>
                </c:pt>
                <c:pt idx="17">
                  <c:v>0.50274148935062235</c:v>
                </c:pt>
                <c:pt idx="18">
                  <c:v>0.5059534120273661</c:v>
                </c:pt>
                <c:pt idx="19">
                  <c:v>0.50934263173321814</c:v>
                </c:pt>
                <c:pt idx="20">
                  <c:v>0.51290811607902409</c:v>
                </c:pt>
                <c:pt idx="21">
                  <c:v>0.51664877898371253</c:v>
                </c:pt>
                <c:pt idx="22">
                  <c:v>0.52056348100512617</c:v>
                </c:pt>
                <c:pt idx="23">
                  <c:v>0.52465102968710653</c:v>
                </c:pt>
                <c:pt idx="24">
                  <c:v>0.52891017992272826</c:v>
                </c:pt>
                <c:pt idx="25">
                  <c:v>0.53333963433357023</c:v>
                </c:pt>
                <c:pt idx="26">
                  <c:v>0.53793804366490983</c:v>
                </c:pt>
                <c:pt idx="27">
                  <c:v>0.54270400719671885</c:v>
                </c:pt>
                <c:pt idx="28">
                  <c:v>0.54763607317033669</c:v>
                </c:pt>
                <c:pt idx="29">
                  <c:v>0.55273273923068988</c:v>
                </c:pt>
                <c:pt idx="30">
                  <c:v>0.55799245288392352</c:v>
                </c:pt>
                <c:pt idx="31">
                  <c:v>0.56341361197030726</c:v>
                </c:pt>
                <c:pt idx="32">
                  <c:v>0.56899456515226732</c:v>
                </c:pt>
                <c:pt idx="33">
                  <c:v>0.57473361241740051</c:v>
                </c:pt>
                <c:pt idx="34">
                  <c:v>0.58062900559631458</c:v>
                </c:pt>
                <c:pt idx="35">
                  <c:v>0.58667894889513705</c:v>
                </c:pt>
                <c:pt idx="36">
                  <c:v>0.59288159944253227</c:v>
                </c:pt>
                <c:pt idx="37">
                  <c:v>0.59923506785105685</c:v>
                </c:pt>
                <c:pt idx="38">
                  <c:v>0.60573741879268628</c:v>
                </c:pt>
                <c:pt idx="39">
                  <c:v>0.61238667158833393</c:v>
                </c:pt>
                <c:pt idx="40">
                  <c:v>0.61918080081118554</c:v>
                </c:pt>
                <c:pt idx="41">
                  <c:v>0.62611773690366357</c:v>
                </c:pt>
                <c:pt idx="42">
                  <c:v>0.63319536680783473</c:v>
                </c:pt>
                <c:pt idx="43">
                  <c:v>0.64041153460906775</c:v>
                </c:pt>
                <c:pt idx="44">
                  <c:v>0.64776404219274553</c:v>
                </c:pt>
                <c:pt idx="45">
                  <c:v>0.65525064991383297</c:v>
                </c:pt>
                <c:pt idx="46">
                  <c:v>0.66286907727909372</c:v>
                </c:pt>
                <c:pt idx="47">
                  <c:v>0.67061700364175103</c:v>
                </c:pt>
                <c:pt idx="48">
                  <c:v>0.67849206890837888</c:v>
                </c:pt>
                <c:pt idx="49">
                  <c:v>0.68649187425780966</c:v>
                </c:pt>
                <c:pt idx="50">
                  <c:v>0.69461398287183795</c:v>
                </c:pt>
                <c:pt idx="51">
                  <c:v>0.70285592067749958</c:v>
                </c:pt>
                <c:pt idx="52">
                  <c:v>0.71121517710069715</c:v>
                </c:pt>
                <c:pt idx="53">
                  <c:v>0.71968920583094653</c:v>
                </c:pt>
                <c:pt idx="54">
                  <c:v>0.72827542559700653</c:v>
                </c:pt>
                <c:pt idx="55">
                  <c:v>0.73697122095315981</c:v>
                </c:pt>
                <c:pt idx="56">
                  <c:v>0.74577394307590306</c:v>
                </c:pt>
                <c:pt idx="57">
                  <c:v>0.75468091057080344</c:v>
                </c:pt>
                <c:pt idx="58">
                  <c:v>0.76368941028927861</c:v>
                </c:pt>
                <c:pt idx="59">
                  <c:v>0.77279669815504692</c:v>
                </c:pt>
                <c:pt idx="60">
                  <c:v>0.78200000000000003</c:v>
                </c:pt>
                <c:pt idx="61">
                  <c:v>0.7912965124092417</c:v>
                </c:pt>
                <c:pt idx="62">
                  <c:v>0.80068340357503487</c:v>
                </c:pt>
                <c:pt idx="63">
                  <c:v>0.81015781415939747</c:v>
                </c:pt>
                <c:pt idx="64">
                  <c:v>0.81971685816508466</c:v>
                </c:pt>
                <c:pt idx="65">
                  <c:v>0.82935762381469202</c:v>
                </c:pt>
                <c:pt idx="66">
                  <c:v>0.83907717443761043</c:v>
                </c:pt>
                <c:pt idx="67">
                  <c:v>0.84887254936456458</c:v>
                </c:pt>
                <c:pt idx="68">
                  <c:v>0.85874076482946204</c:v>
                </c:pt>
                <c:pt idx="69">
                  <c:v>0.86867881487827625</c:v>
                </c:pt>
                <c:pt idx="70">
                  <c:v>0.87868367228469069</c:v>
                </c:pt>
                <c:pt idx="71">
                  <c:v>0.88875228947222018</c:v>
                </c:pt>
                <c:pt idx="72">
                  <c:v>0.89888159944253232</c:v>
                </c:pt>
                <c:pt idx="73">
                  <c:v>0.90906851670968525</c:v>
                </c:pt>
                <c:pt idx="74">
                  <c:v>0.91930993823999663</c:v>
                </c:pt>
                <c:pt idx="75">
                  <c:v>0.92960274439725743</c:v>
                </c:pt>
                <c:pt idx="76">
                  <c:v>0.93994379989300347</c:v>
                </c:pt>
                <c:pt idx="77">
                  <c:v>0.95032995474155479</c:v>
                </c:pt>
                <c:pt idx="78">
                  <c:v>0.96075804521953134</c:v>
                </c:pt>
                <c:pt idx="79">
                  <c:v>0.97122489482955454</c:v>
                </c:pt>
                <c:pt idx="80">
                  <c:v>0.98172731526783874</c:v>
                </c:pt>
                <c:pt idx="81">
                  <c:v>0.99226210739537879</c:v>
                </c:pt>
                <c:pt idx="82">
                  <c:v>1.0028260622124401</c:v>
                </c:pt>
                <c:pt idx="83">
                  <c:v>1.0134159618360499</c:v>
                </c:pt>
                <c:pt idx="84">
                  <c:v>1.0240285804801963</c:v>
                </c:pt>
                <c:pt idx="85">
                  <c:v>1.0346606854384333</c:v>
                </c:pt>
                <c:pt idx="86">
                  <c:v>1.0453090380685954</c:v>
                </c:pt>
                <c:pt idx="87">
                  <c:v>1.0559703947793184</c:v>
                </c:pt>
                <c:pt idx="88">
                  <c:v>1.0666415080180696</c:v>
                </c:pt>
                <c:pt idx="89">
                  <c:v>1.0773191272603826</c:v>
                </c:pt>
                <c:pt idx="90">
                  <c:v>1.0880000000000001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Sheet4!$E$4</c:f>
              <c:strCache>
                <c:ptCount val="1"/>
                <c:pt idx="0">
                  <c:v>sf + 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Sheet4!$E$5:$E$95</c:f>
              <c:numCache>
                <c:formatCode>0.000</c:formatCode>
                <c:ptCount val="91"/>
                <c:pt idx="0">
                  <c:v>0.47600000000000003</c:v>
                </c:pt>
                <c:pt idx="1">
                  <c:v>0.47615260945329596</c:v>
                </c:pt>
                <c:pt idx="2">
                  <c:v>0.47661039132686606</c:v>
                </c:pt>
                <c:pt idx="3">
                  <c:v>0.47737320617591705</c:v>
                </c:pt>
                <c:pt idx="4">
                  <c:v>0.47844082163965618</c:v>
                </c:pt>
                <c:pt idx="5">
                  <c:v>0.47981291251207098</c:v>
                </c:pt>
                <c:pt idx="6">
                  <c:v>0.48148906084099019</c:v>
                </c:pt>
                <c:pt idx="7">
                  <c:v>0.48346875605539541</c:v>
                </c:pt>
                <c:pt idx="8">
                  <c:v>0.48575139512094651</c:v>
                </c:pt>
                <c:pt idx="9">
                  <c:v>0.48833628272367197</c:v>
                </c:pt>
                <c:pt idx="10">
                  <c:v>0.49122263148176759</c:v>
                </c:pt>
                <c:pt idx="11">
                  <c:v>0.49440956218544074</c:v>
                </c:pt>
                <c:pt idx="12">
                  <c:v>0.49789610406472673</c:v>
                </c:pt>
                <c:pt idx="13">
                  <c:v>0.50168119508519426</c:v>
                </c:pt>
                <c:pt idx="14">
                  <c:v>0.50576368227145152</c:v>
                </c:pt>
                <c:pt idx="15">
                  <c:v>0.51014232205835364</c:v>
                </c:pt>
                <c:pt idx="16">
                  <c:v>0.51481578066980449</c:v>
                </c:pt>
                <c:pt idx="17">
                  <c:v>0.51978263452503848</c:v>
                </c:pt>
                <c:pt idx="18">
                  <c:v>0.5250413706722562</c:v>
                </c:pt>
                <c:pt idx="19">
                  <c:v>0.5305903872494846</c:v>
                </c:pt>
                <c:pt idx="20">
                  <c:v>0.53642799397251983</c:v>
                </c:pt>
                <c:pt idx="21">
                  <c:v>0.54255241264980392</c:v>
                </c:pt>
                <c:pt idx="22">
                  <c:v>0.54896177772407906</c:v>
                </c:pt>
                <c:pt idx="23">
                  <c:v>0.55565413684065479</c:v>
                </c:pt>
                <c:pt idx="24">
                  <c:v>0.56262745144211401</c:v>
                </c:pt>
                <c:pt idx="25">
                  <c:v>0.56987959738927674</c:v>
                </c:pt>
                <c:pt idx="26">
                  <c:v>0.57740836560823472</c:v>
                </c:pt>
                <c:pt idx="27">
                  <c:v>0.58521146276325542</c:v>
                </c:pt>
                <c:pt idx="28">
                  <c:v>0.5932865119553552</c:v>
                </c:pt>
                <c:pt idx="29">
                  <c:v>0.6016310534463255</c:v>
                </c:pt>
                <c:pt idx="30">
                  <c:v>0.6102425454079925</c:v>
                </c:pt>
                <c:pt idx="31">
                  <c:v>0.61911836469648351</c:v>
                </c:pt>
                <c:pt idx="32">
                  <c:v>0.62825580765126121</c:v>
                </c:pt>
                <c:pt idx="33">
                  <c:v>0.63765209091868513</c:v>
                </c:pt>
                <c:pt idx="34">
                  <c:v>0.64730435229984828</c:v>
                </c:pt>
                <c:pt idx="35">
                  <c:v>0.65720965162243028</c:v>
                </c:pt>
                <c:pt idx="36">
                  <c:v>0.66736497163630271</c:v>
                </c:pt>
                <c:pt idx="37">
                  <c:v>0.6777672189326126</c:v>
                </c:pt>
                <c:pt idx="38">
                  <c:v>0.68841322488606471</c:v>
                </c:pt>
                <c:pt idx="39">
                  <c:v>0.69929974662011518</c:v>
                </c:pt>
                <c:pt idx="40">
                  <c:v>0.71042346799478406</c:v>
                </c:pt>
                <c:pt idx="41">
                  <c:v>0.72178100061678241</c:v>
                </c:pt>
                <c:pt idx="42">
                  <c:v>0.73336888487165108</c:v>
                </c:pt>
                <c:pt idx="43">
                  <c:v>0.74518359097759124</c:v>
                </c:pt>
                <c:pt idx="44">
                  <c:v>0.75722152006067156</c:v>
                </c:pt>
                <c:pt idx="45">
                  <c:v>0.76947900525107937</c:v>
                </c:pt>
                <c:pt idx="46">
                  <c:v>0.7819523128000847</c:v>
                </c:pt>
                <c:pt idx="47">
                  <c:v>0.79463764321737651</c:v>
                </c:pt>
                <c:pt idx="48">
                  <c:v>0.807531132428424</c:v>
                </c:pt>
                <c:pt idx="49">
                  <c:v>0.82062885295151178</c:v>
                </c:pt>
                <c:pt idx="50">
                  <c:v>0.83392681509408761</c:v>
                </c:pt>
                <c:pt idx="51">
                  <c:v>0.84742096816806289</c:v>
                </c:pt>
                <c:pt idx="52">
                  <c:v>0.86110720172369049</c:v>
                </c:pt>
                <c:pt idx="53">
                  <c:v>0.87498134680164763</c:v>
                </c:pt>
                <c:pt idx="54">
                  <c:v>0.88903917720294201</c:v>
                </c:pt>
                <c:pt idx="55">
                  <c:v>0.90327641077625176</c:v>
                </c:pt>
                <c:pt idx="56">
                  <c:v>0.91768871072231173</c:v>
                </c:pt>
                <c:pt idx="57">
                  <c:v>0.93227168691494289</c:v>
                </c:pt>
                <c:pt idx="58">
                  <c:v>0.94702089723832872</c:v>
                </c:pt>
                <c:pt idx="59">
                  <c:v>0.96193184894012584</c:v>
                </c:pt>
                <c:pt idx="60">
                  <c:v>0.97699999999999987</c:v>
                </c:pt>
                <c:pt idx="61">
                  <c:v>0.99222076051317032</c:v>
                </c:pt>
                <c:pt idx="62">
                  <c:v>1.0075894940885375</c:v>
                </c:pt>
                <c:pt idx="63">
                  <c:v>1.0231015192609743</c:v>
                </c:pt>
                <c:pt idx="64">
                  <c:v>1.0387521109173445</c:v>
                </c:pt>
                <c:pt idx="65">
                  <c:v>1.054536501735819</c:v>
                </c:pt>
                <c:pt idx="66">
                  <c:v>1.0704498836380483</c:v>
                </c:pt>
                <c:pt idx="67">
                  <c:v>1.0864874092537478</c:v>
                </c:pt>
                <c:pt idx="68">
                  <c:v>1.1026441933972562</c:v>
                </c:pt>
                <c:pt idx="69">
                  <c:v>1.118915314555609</c:v>
                </c:pt>
                <c:pt idx="70">
                  <c:v>1.1352958163876798</c:v>
                </c:pt>
                <c:pt idx="71">
                  <c:v>1.1517807092339289</c:v>
                </c:pt>
                <c:pt idx="72">
                  <c:v>1.1683649716363027</c:v>
                </c:pt>
                <c:pt idx="73">
                  <c:v>1.1850435518678177</c:v>
                </c:pt>
                <c:pt idx="74">
                  <c:v>1.201811369471367</c:v>
                </c:pt>
                <c:pt idx="75">
                  <c:v>1.2186633168072742</c:v>
                </c:pt>
                <c:pt idx="76">
                  <c:v>1.235594260609133</c:v>
                </c:pt>
                <c:pt idx="77">
                  <c:v>1.2525990435474474</c:v>
                </c:pt>
                <c:pt idx="78">
                  <c:v>1.2696724858006052</c:v>
                </c:pt>
                <c:pt idx="79">
                  <c:v>1.2868093866327019</c:v>
                </c:pt>
                <c:pt idx="80">
                  <c:v>1.3040045259777358</c:v>
                </c:pt>
                <c:pt idx="81">
                  <c:v>1.3212526660296886</c:v>
                </c:pt>
                <c:pt idx="82">
                  <c:v>1.3385485528380145</c:v>
                </c:pt>
                <c:pt idx="83">
                  <c:v>1.3558869179080424</c:v>
                </c:pt>
                <c:pt idx="84">
                  <c:v>1.3732624798058113</c:v>
                </c:pt>
                <c:pt idx="85">
                  <c:v>1.3906699457668465</c:v>
                </c:pt>
                <c:pt idx="86">
                  <c:v>1.4081040133083866</c:v>
                </c:pt>
                <c:pt idx="87">
                  <c:v>1.4255593718445703</c:v>
                </c:pt>
                <c:pt idx="88">
                  <c:v>1.443030704304094</c:v>
                </c:pt>
                <c:pt idx="89">
                  <c:v>1.4605126887498419</c:v>
                </c:pt>
                <c:pt idx="90">
                  <c:v>1.4779999999999998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1328"/>
        <c:axId val="194411720"/>
      </c:scatterChart>
      <c:valAx>
        <c:axId val="194411328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1720"/>
        <c:crosses val="autoZero"/>
        <c:crossBetween val="midCat"/>
      </c:valAx>
      <c:valAx>
        <c:axId val="194411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633412</xdr:colOff>
      <xdr:row>1</xdr:row>
      <xdr:rowOff>100012</xdr:rowOff>
    </xdr:from>
    <xdr:to>
      <xdr:col>19</xdr:col>
      <xdr:colOff>109537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23</xdr:row>
      <xdr:rowOff>33336</xdr:rowOff>
    </xdr:from>
    <xdr:to>
      <xdr:col>17</xdr:col>
      <xdr:colOff>514350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46</xdr:row>
      <xdr:rowOff>171450</xdr:rowOff>
    </xdr:from>
    <xdr:to>
      <xdr:col>17</xdr:col>
      <xdr:colOff>457199</xdr:colOff>
      <xdr:row>69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15</xdr:col>
      <xdr:colOff>447675</xdr:colOff>
      <xdr:row>93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5</xdr:row>
      <xdr:rowOff>14287</xdr:rowOff>
    </xdr:from>
    <xdr:to>
      <xdr:col>14</xdr:col>
      <xdr:colOff>442912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APAR_SOA_60_trees_edge_10_HALFELLIPSOI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APAR_SOA_60_trees_edge_10_ROUN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apar_SSA_black_edge_10_1tree_halfellipsoid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3"/>
  <sheetViews>
    <sheetView tabSelected="1" workbookViewId="0">
      <selection activeCell="I18" sqref="I18"/>
    </sheetView>
  </sheetViews>
  <sheetFormatPr defaultRowHeight="15"/>
  <cols>
    <col min="2" max="3" width="11" bestFit="1" customWidth="1"/>
    <col min="4" max="4" width="7.28515625" bestFit="1" customWidth="1"/>
    <col min="5" max="5" width="4" bestFit="1" customWidth="1"/>
    <col min="6" max="6" width="2.85546875" bestFit="1" customWidth="1"/>
    <col min="7" max="7" width="3.7109375" bestFit="1" customWidth="1"/>
    <col min="8" max="8" width="4" bestFit="1" customWidth="1"/>
    <col min="9" max="9" width="6.5703125" bestFit="1" customWidth="1"/>
    <col min="10" max="10" width="11.140625" bestFit="1" customWidth="1"/>
    <col min="11" max="11" width="3" bestFit="1" customWidth="1"/>
    <col min="12" max="12" width="5.7109375" bestFit="1" customWidth="1"/>
    <col min="13" max="13" width="7.42578125" bestFit="1" customWidth="1"/>
    <col min="14" max="14" width="3.42578125" bestFit="1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s="3">
        <v>0</v>
      </c>
      <c r="C2">
        <v>0.34341198000000001</v>
      </c>
      <c r="D2">
        <f>1-C2</f>
        <v>0.65658802000000005</v>
      </c>
    </row>
    <row r="3" spans="2:4">
      <c r="B3" s="3">
        <v>1</v>
      </c>
      <c r="C3">
        <v>0.34458220000000001</v>
      </c>
      <c r="D3">
        <f t="shared" ref="D3:D66" si="0">1-C3</f>
        <v>0.65541779999999994</v>
      </c>
    </row>
    <row r="4" spans="2:4">
      <c r="B4" s="3">
        <v>2</v>
      </c>
      <c r="C4">
        <v>0.34432488999999999</v>
      </c>
      <c r="D4">
        <f t="shared" si="0"/>
        <v>0.65567511000000001</v>
      </c>
    </row>
    <row r="5" spans="2:4">
      <c r="B5" s="3">
        <v>3</v>
      </c>
      <c r="C5">
        <v>0.34514275</v>
      </c>
      <c r="D5">
        <f t="shared" si="0"/>
        <v>0.65485725000000006</v>
      </c>
    </row>
    <row r="6" spans="2:4">
      <c r="B6" s="3">
        <v>4</v>
      </c>
      <c r="C6">
        <v>0.34560912999999999</v>
      </c>
      <c r="D6">
        <f t="shared" si="0"/>
        <v>0.65439087000000007</v>
      </c>
    </row>
    <row r="7" spans="2:4">
      <c r="B7" s="3">
        <v>5</v>
      </c>
      <c r="C7">
        <v>0.34790726999999999</v>
      </c>
      <c r="D7">
        <f t="shared" si="0"/>
        <v>0.65209273000000001</v>
      </c>
    </row>
    <row r="8" spans="2:4">
      <c r="B8" s="3">
        <v>6</v>
      </c>
      <c r="C8">
        <v>0.34948424</v>
      </c>
      <c r="D8">
        <f t="shared" si="0"/>
        <v>0.65051576</v>
      </c>
    </row>
    <row r="9" spans="2:4">
      <c r="B9" s="3">
        <v>6.9999995000000004</v>
      </c>
      <c r="C9">
        <v>0.34786841000000002</v>
      </c>
      <c r="D9">
        <f t="shared" si="0"/>
        <v>0.65213158999999998</v>
      </c>
    </row>
    <row r="10" spans="2:4">
      <c r="B10" s="3">
        <v>8</v>
      </c>
      <c r="C10">
        <v>0.35251626000000003</v>
      </c>
      <c r="D10">
        <f t="shared" si="0"/>
        <v>0.64748373999999997</v>
      </c>
    </row>
    <row r="11" spans="2:4">
      <c r="B11" s="3">
        <v>9</v>
      </c>
      <c r="C11">
        <v>0.34862210999999999</v>
      </c>
      <c r="D11">
        <f t="shared" si="0"/>
        <v>0.65137789000000001</v>
      </c>
    </row>
    <row r="12" spans="2:4">
      <c r="B12" s="3">
        <v>10.000000999999999</v>
      </c>
      <c r="C12">
        <v>0.34844068</v>
      </c>
      <c r="D12">
        <f t="shared" si="0"/>
        <v>0.65155932000000005</v>
      </c>
    </row>
    <row r="13" spans="2:4">
      <c r="B13" s="3">
        <v>11.000000999999999</v>
      </c>
      <c r="C13">
        <v>0.34904342999999999</v>
      </c>
      <c r="D13">
        <f t="shared" si="0"/>
        <v>0.65095656999999996</v>
      </c>
    </row>
    <row r="14" spans="2:4">
      <c r="B14" s="3">
        <v>12.000000999999999</v>
      </c>
      <c r="C14">
        <v>0.34894185999999999</v>
      </c>
      <c r="D14">
        <f t="shared" si="0"/>
        <v>0.65105813999999995</v>
      </c>
    </row>
    <row r="15" spans="2:4">
      <c r="B15" s="3">
        <v>13.000002</v>
      </c>
      <c r="C15">
        <v>0.34904283000000003</v>
      </c>
      <c r="D15">
        <f t="shared" si="0"/>
        <v>0.65095716999999997</v>
      </c>
    </row>
    <row r="16" spans="2:4">
      <c r="B16" s="3">
        <v>14.000002</v>
      </c>
      <c r="C16">
        <v>0.34858802</v>
      </c>
      <c r="D16">
        <f t="shared" si="0"/>
        <v>0.65141198</v>
      </c>
    </row>
    <row r="17" spans="2:4">
      <c r="B17" s="3">
        <v>15.000002</v>
      </c>
      <c r="C17">
        <v>0.34923932000000002</v>
      </c>
      <c r="D17">
        <f t="shared" si="0"/>
        <v>0.65076067999999998</v>
      </c>
    </row>
    <row r="18" spans="2:4">
      <c r="B18" s="3">
        <v>16.000001999999999</v>
      </c>
      <c r="C18">
        <v>0.35065206999999998</v>
      </c>
      <c r="D18">
        <f t="shared" si="0"/>
        <v>0.64934793000000002</v>
      </c>
    </row>
    <row r="19" spans="2:4">
      <c r="B19" s="3">
        <v>17.000001999999999</v>
      </c>
      <c r="C19">
        <v>0.35105690000000001</v>
      </c>
      <c r="D19">
        <f t="shared" si="0"/>
        <v>0.64894309999999999</v>
      </c>
    </row>
    <row r="20" spans="2:4">
      <c r="B20" s="3">
        <v>18</v>
      </c>
      <c r="C20">
        <v>0.35257199</v>
      </c>
      <c r="D20">
        <f t="shared" si="0"/>
        <v>0.64742801000000005</v>
      </c>
    </row>
    <row r="21" spans="2:4">
      <c r="B21" s="3">
        <v>19</v>
      </c>
      <c r="C21">
        <v>0.35317034000000003</v>
      </c>
      <c r="D21">
        <f t="shared" si="0"/>
        <v>0.64682965999999997</v>
      </c>
    </row>
    <row r="22" spans="2:4">
      <c r="B22" s="3">
        <v>20</v>
      </c>
      <c r="C22">
        <v>0.35522395000000001</v>
      </c>
      <c r="D22">
        <f t="shared" si="0"/>
        <v>0.64477604999999993</v>
      </c>
    </row>
    <row r="23" spans="2:4">
      <c r="B23" s="3">
        <v>20.999998000000001</v>
      </c>
      <c r="C23">
        <v>0.35680065</v>
      </c>
      <c r="D23">
        <f t="shared" si="0"/>
        <v>0.64319934999999995</v>
      </c>
    </row>
    <row r="24" spans="2:4">
      <c r="B24" s="3">
        <v>21.999998000000001</v>
      </c>
      <c r="C24">
        <v>0.35843605000000001</v>
      </c>
      <c r="D24">
        <f t="shared" si="0"/>
        <v>0.64156394999999999</v>
      </c>
    </row>
    <row r="25" spans="2:4">
      <c r="B25" s="3">
        <v>22.999998000000001</v>
      </c>
      <c r="C25">
        <v>0.35844681</v>
      </c>
      <c r="D25">
        <f t="shared" si="0"/>
        <v>0.64155319</v>
      </c>
    </row>
    <row r="26" spans="2:4">
      <c r="B26" s="3">
        <v>23.999998000000001</v>
      </c>
      <c r="C26">
        <v>0.35911587</v>
      </c>
      <c r="D26">
        <f t="shared" si="0"/>
        <v>0.64088413</v>
      </c>
    </row>
    <row r="27" spans="2:4">
      <c r="B27" s="3">
        <v>24.999995999999999</v>
      </c>
      <c r="C27">
        <v>0.35975751</v>
      </c>
      <c r="D27">
        <f t="shared" si="0"/>
        <v>0.64024249</v>
      </c>
    </row>
    <row r="28" spans="2:4">
      <c r="B28" s="3">
        <v>25.999995999999999</v>
      </c>
      <c r="C28">
        <v>0.36190181999999999</v>
      </c>
      <c r="D28">
        <f t="shared" si="0"/>
        <v>0.63809818000000007</v>
      </c>
    </row>
    <row r="29" spans="2:4">
      <c r="B29" s="3">
        <v>26.999995999999999</v>
      </c>
      <c r="C29">
        <v>0.36362456999999998</v>
      </c>
      <c r="D29">
        <f t="shared" si="0"/>
        <v>0.63637542999999996</v>
      </c>
    </row>
    <row r="30" spans="2:4">
      <c r="B30" s="3">
        <v>27.999995999999999</v>
      </c>
      <c r="C30">
        <v>0.36547028999999998</v>
      </c>
      <c r="D30">
        <f t="shared" si="0"/>
        <v>0.63452971000000002</v>
      </c>
    </row>
    <row r="31" spans="2:4">
      <c r="B31" s="3">
        <v>28.999995999999999</v>
      </c>
      <c r="C31">
        <v>0.36706397000000002</v>
      </c>
      <c r="D31">
        <f t="shared" si="0"/>
        <v>0.63293602999999998</v>
      </c>
    </row>
    <row r="32" spans="2:4">
      <c r="B32" s="3">
        <v>29.999998000000001</v>
      </c>
      <c r="C32">
        <v>0.36838785000000002</v>
      </c>
      <c r="D32">
        <f t="shared" si="0"/>
        <v>0.63161215000000004</v>
      </c>
    </row>
    <row r="33" spans="2:4">
      <c r="B33" s="3">
        <v>30.999998000000001</v>
      </c>
      <c r="C33">
        <v>0.37020009999999998</v>
      </c>
      <c r="D33">
        <f t="shared" si="0"/>
        <v>0.62979990000000008</v>
      </c>
    </row>
    <row r="34" spans="2:4">
      <c r="B34" s="3">
        <v>32</v>
      </c>
      <c r="C34">
        <v>0.37314354999999999</v>
      </c>
      <c r="D34">
        <f t="shared" si="0"/>
        <v>0.62685645000000001</v>
      </c>
    </row>
    <row r="35" spans="2:4">
      <c r="B35" s="3">
        <v>33</v>
      </c>
      <c r="C35">
        <v>0.37528740999999999</v>
      </c>
      <c r="D35">
        <f t="shared" si="0"/>
        <v>0.62471259000000001</v>
      </c>
    </row>
    <row r="36" spans="2:4">
      <c r="B36" s="3">
        <v>34.000003999999997</v>
      </c>
      <c r="C36">
        <v>0.37650456999999998</v>
      </c>
      <c r="D36">
        <f t="shared" si="0"/>
        <v>0.62349542999999996</v>
      </c>
    </row>
    <row r="37" spans="2:4">
      <c r="B37" s="3">
        <v>35.000003999999997</v>
      </c>
      <c r="C37">
        <v>0.37735703999999998</v>
      </c>
      <c r="D37">
        <f t="shared" si="0"/>
        <v>0.62264296000000008</v>
      </c>
    </row>
    <row r="38" spans="2:4">
      <c r="B38" s="3">
        <v>36.000003999999997</v>
      </c>
      <c r="C38">
        <v>0.37907025</v>
      </c>
      <c r="D38">
        <f t="shared" si="0"/>
        <v>0.62092974999999995</v>
      </c>
    </row>
    <row r="39" spans="2:4">
      <c r="B39" s="3">
        <v>37.000008000000001</v>
      </c>
      <c r="C39">
        <v>0.37871434999999998</v>
      </c>
      <c r="D39">
        <f t="shared" si="0"/>
        <v>0.62128565000000002</v>
      </c>
    </row>
    <row r="40" spans="2:4">
      <c r="B40" s="3">
        <v>38.000008000000001</v>
      </c>
      <c r="C40">
        <v>0.37956387000000003</v>
      </c>
      <c r="D40">
        <f t="shared" si="0"/>
        <v>0.62043612999999997</v>
      </c>
    </row>
    <row r="41" spans="2:4">
      <c r="B41" s="3">
        <v>39.000008000000001</v>
      </c>
      <c r="C41">
        <v>0.38024235000000001</v>
      </c>
      <c r="D41">
        <f t="shared" si="0"/>
        <v>0.61975764999999994</v>
      </c>
    </row>
    <row r="42" spans="2:4">
      <c r="B42" s="3">
        <v>40.000008000000001</v>
      </c>
      <c r="C42">
        <v>0.38017824</v>
      </c>
      <c r="D42">
        <f t="shared" si="0"/>
        <v>0.61982176</v>
      </c>
    </row>
    <row r="43" spans="2:4">
      <c r="B43" s="3">
        <v>41.000011000000001</v>
      </c>
      <c r="C43">
        <v>0.37774244000000001</v>
      </c>
      <c r="D43">
        <f t="shared" si="0"/>
        <v>0.62225755999999999</v>
      </c>
    </row>
    <row r="44" spans="2:4">
      <c r="B44" s="3">
        <v>42.000011000000001</v>
      </c>
      <c r="C44">
        <v>0.37838787000000002</v>
      </c>
      <c r="D44">
        <f t="shared" si="0"/>
        <v>0.62161212999999993</v>
      </c>
    </row>
    <row r="45" spans="2:4">
      <c r="B45" s="3">
        <v>43.000011000000001</v>
      </c>
      <c r="C45">
        <v>0.37909778999999999</v>
      </c>
      <c r="D45">
        <f t="shared" si="0"/>
        <v>0.62090221000000001</v>
      </c>
    </row>
    <row r="46" spans="2:4">
      <c r="B46" s="3">
        <v>44.000014999999998</v>
      </c>
      <c r="C46">
        <v>0.37771136</v>
      </c>
      <c r="D46">
        <f t="shared" si="0"/>
        <v>0.62228864000000006</v>
      </c>
    </row>
    <row r="47" spans="2:4">
      <c r="B47" s="3">
        <v>45.000014999999998</v>
      </c>
      <c r="C47">
        <v>0.38011903000000002</v>
      </c>
      <c r="D47">
        <f t="shared" si="0"/>
        <v>0.61988096999999998</v>
      </c>
    </row>
    <row r="48" spans="2:4">
      <c r="B48" s="3">
        <v>46.000014999999998</v>
      </c>
      <c r="C48">
        <v>0.37989223</v>
      </c>
      <c r="D48">
        <f t="shared" si="0"/>
        <v>0.62010776999999995</v>
      </c>
    </row>
    <row r="49" spans="2:4">
      <c r="B49" s="3">
        <v>47.000019000000002</v>
      </c>
      <c r="C49">
        <v>0.37776961999999997</v>
      </c>
      <c r="D49">
        <f t="shared" si="0"/>
        <v>0.62223037999999997</v>
      </c>
    </row>
    <row r="50" spans="2:4">
      <c r="B50" s="3">
        <v>48.000019000000002</v>
      </c>
      <c r="C50">
        <v>0.37596434000000001</v>
      </c>
      <c r="D50">
        <f t="shared" si="0"/>
        <v>0.62403565999999999</v>
      </c>
    </row>
    <row r="51" spans="2:4">
      <c r="B51" s="3">
        <v>49.000019000000002</v>
      </c>
      <c r="C51">
        <v>0.36942741000000001</v>
      </c>
      <c r="D51">
        <f t="shared" si="0"/>
        <v>0.63057258999999999</v>
      </c>
    </row>
    <row r="52" spans="2:4">
      <c r="B52" s="3">
        <v>50.000022999999999</v>
      </c>
      <c r="C52">
        <v>0.37198745999999999</v>
      </c>
      <c r="D52">
        <f t="shared" si="0"/>
        <v>0.62801254000000006</v>
      </c>
    </row>
    <row r="53" spans="2:4">
      <c r="B53" s="3">
        <v>51.000022999999999</v>
      </c>
      <c r="C53">
        <v>0.36164045</v>
      </c>
      <c r="D53">
        <f t="shared" si="0"/>
        <v>0.63835955</v>
      </c>
    </row>
    <row r="54" spans="2:4">
      <c r="B54" s="3">
        <v>52.000022999999999</v>
      </c>
      <c r="C54">
        <v>0.36777362000000002</v>
      </c>
      <c r="D54">
        <f t="shared" si="0"/>
        <v>0.63222637999999998</v>
      </c>
    </row>
    <row r="55" spans="2:4">
      <c r="B55" s="3">
        <v>53.000022999999999</v>
      </c>
      <c r="C55">
        <v>0.36216122000000001</v>
      </c>
      <c r="D55">
        <f t="shared" si="0"/>
        <v>0.63783878000000005</v>
      </c>
    </row>
    <row r="56" spans="2:4">
      <c r="B56" s="3">
        <v>54.000027000000003</v>
      </c>
      <c r="C56">
        <v>0.36021103999999998</v>
      </c>
      <c r="D56">
        <f t="shared" si="0"/>
        <v>0.63978895999999996</v>
      </c>
    </row>
    <row r="57" spans="2:4">
      <c r="B57" s="3">
        <v>55.000027000000003</v>
      </c>
      <c r="C57">
        <v>0.35464533999999998</v>
      </c>
      <c r="D57">
        <f t="shared" si="0"/>
        <v>0.64535465999999997</v>
      </c>
    </row>
    <row r="58" spans="2:4">
      <c r="B58" s="3">
        <v>56.000027000000003</v>
      </c>
      <c r="C58">
        <v>0.34981122999999997</v>
      </c>
      <c r="D58">
        <f t="shared" si="0"/>
        <v>0.65018876999999997</v>
      </c>
    </row>
    <row r="59" spans="2:4">
      <c r="B59" s="3">
        <v>57.000031</v>
      </c>
      <c r="C59">
        <v>0.34935558</v>
      </c>
      <c r="D59">
        <f t="shared" si="0"/>
        <v>0.65064442</v>
      </c>
    </row>
    <row r="60" spans="2:4">
      <c r="B60" s="3">
        <v>58.000027000000003</v>
      </c>
      <c r="C60">
        <v>0.35230735000000002</v>
      </c>
      <c r="D60">
        <f t="shared" si="0"/>
        <v>0.64769264999999998</v>
      </c>
    </row>
    <row r="61" spans="2:4">
      <c r="B61" s="3">
        <v>59.000027000000003</v>
      </c>
      <c r="C61">
        <v>0.34700385</v>
      </c>
      <c r="D61">
        <f t="shared" si="0"/>
        <v>0.65299615</v>
      </c>
    </row>
    <row r="62" spans="2:4">
      <c r="B62" s="3">
        <v>60.000031</v>
      </c>
      <c r="C62">
        <v>0.34494004</v>
      </c>
      <c r="D62">
        <f t="shared" si="0"/>
        <v>0.65505996</v>
      </c>
    </row>
    <row r="63" spans="2:4">
      <c r="B63" s="3">
        <v>61.000031</v>
      </c>
      <c r="C63">
        <v>0.35051942000000003</v>
      </c>
      <c r="D63">
        <f t="shared" si="0"/>
        <v>0.64948057999999997</v>
      </c>
    </row>
    <row r="64" spans="2:4">
      <c r="B64" s="3">
        <v>62.000031</v>
      </c>
      <c r="C64">
        <v>0.35572346999999999</v>
      </c>
      <c r="D64">
        <f t="shared" si="0"/>
        <v>0.64427652999999996</v>
      </c>
    </row>
    <row r="65" spans="2:4">
      <c r="B65" s="3">
        <v>63.000033999999999</v>
      </c>
      <c r="C65">
        <v>0.35652434999999999</v>
      </c>
      <c r="D65">
        <f t="shared" si="0"/>
        <v>0.64347565000000007</v>
      </c>
    </row>
    <row r="66" spans="2:4">
      <c r="B66" s="3">
        <v>64.000031000000007</v>
      </c>
      <c r="C66">
        <v>0.35960224000000002</v>
      </c>
      <c r="D66">
        <f t="shared" si="0"/>
        <v>0.64039775999999993</v>
      </c>
    </row>
    <row r="67" spans="2:4">
      <c r="B67" s="3">
        <v>65.000038000000004</v>
      </c>
      <c r="C67">
        <v>0.35997319</v>
      </c>
      <c r="D67">
        <f t="shared" ref="D67:D130" si="1">1-C67</f>
        <v>0.64002680999999995</v>
      </c>
    </row>
    <row r="68" spans="2:4">
      <c r="B68" s="3">
        <v>66.000038000000004</v>
      </c>
      <c r="C68">
        <v>0.35625776999999997</v>
      </c>
      <c r="D68">
        <f t="shared" si="1"/>
        <v>0.64374222999999997</v>
      </c>
    </row>
    <row r="69" spans="2:4">
      <c r="B69" s="3">
        <v>67.000038000000004</v>
      </c>
      <c r="C69">
        <v>0.35955393000000002</v>
      </c>
      <c r="D69">
        <f t="shared" si="1"/>
        <v>0.64044606999999998</v>
      </c>
    </row>
    <row r="70" spans="2:4">
      <c r="B70" s="3">
        <v>68.000038000000004</v>
      </c>
      <c r="C70">
        <v>0.35877555999999999</v>
      </c>
      <c r="D70">
        <f t="shared" si="1"/>
        <v>0.64122444000000001</v>
      </c>
    </row>
    <row r="71" spans="2:4">
      <c r="B71" s="3">
        <v>69.000038000000004</v>
      </c>
      <c r="C71">
        <v>0.36080994999999999</v>
      </c>
      <c r="D71">
        <f t="shared" si="1"/>
        <v>0.63919005000000007</v>
      </c>
    </row>
    <row r="72" spans="2:4">
      <c r="B72" s="3">
        <v>70.000038000000004</v>
      </c>
      <c r="C72">
        <v>0.35838163000000001</v>
      </c>
      <c r="D72">
        <f t="shared" si="1"/>
        <v>0.64161836999999999</v>
      </c>
    </row>
    <row r="73" spans="2:4">
      <c r="B73" s="3">
        <v>71.000045999999998</v>
      </c>
      <c r="C73">
        <v>0.35796457999999998</v>
      </c>
      <c r="D73">
        <f t="shared" si="1"/>
        <v>0.64203542000000002</v>
      </c>
    </row>
    <row r="74" spans="2:4">
      <c r="B74" s="3">
        <v>72.000045999999998</v>
      </c>
      <c r="C74">
        <v>0.35436097</v>
      </c>
      <c r="D74">
        <f t="shared" si="1"/>
        <v>0.64563903</v>
      </c>
    </row>
    <row r="75" spans="2:4">
      <c r="B75" s="3">
        <v>73.000045999999998</v>
      </c>
      <c r="C75">
        <v>0.35998185999999999</v>
      </c>
      <c r="D75">
        <f t="shared" si="1"/>
        <v>0.64001814000000001</v>
      </c>
    </row>
    <row r="76" spans="2:4">
      <c r="B76" s="3">
        <v>74.000045999999998</v>
      </c>
      <c r="C76">
        <v>0.36376214000000001</v>
      </c>
      <c r="D76">
        <f t="shared" si="1"/>
        <v>0.63623786000000004</v>
      </c>
    </row>
    <row r="77" spans="2:4">
      <c r="B77" s="3">
        <v>75.000045999999998</v>
      </c>
      <c r="C77">
        <v>0.367452</v>
      </c>
      <c r="D77">
        <f t="shared" si="1"/>
        <v>0.632548</v>
      </c>
    </row>
    <row r="78" spans="2:4">
      <c r="B78" s="3">
        <v>76.000045999999998</v>
      </c>
      <c r="C78">
        <v>0.36956418000000002</v>
      </c>
      <c r="D78">
        <f t="shared" si="1"/>
        <v>0.63043581999999998</v>
      </c>
    </row>
    <row r="79" spans="2:4">
      <c r="B79" s="3">
        <v>77.000045999999998</v>
      </c>
      <c r="C79">
        <v>0.36918016999999997</v>
      </c>
      <c r="D79">
        <f t="shared" si="1"/>
        <v>0.63081983000000008</v>
      </c>
    </row>
    <row r="80" spans="2:4">
      <c r="B80" s="3">
        <v>78.000052999999994</v>
      </c>
      <c r="C80">
        <v>0.37409943000000001</v>
      </c>
      <c r="D80">
        <f t="shared" si="1"/>
        <v>0.62590056999999999</v>
      </c>
    </row>
    <row r="81" spans="2:4">
      <c r="B81" s="3">
        <v>79.000052999999994</v>
      </c>
      <c r="C81">
        <v>0.37078673000000001</v>
      </c>
      <c r="D81">
        <f t="shared" si="1"/>
        <v>0.62921326999999994</v>
      </c>
    </row>
    <row r="82" spans="2:4">
      <c r="B82" s="3">
        <v>80.000052999999994</v>
      </c>
      <c r="C82">
        <v>0.37473690999999998</v>
      </c>
      <c r="D82">
        <f t="shared" si="1"/>
        <v>0.62526309000000002</v>
      </c>
    </row>
    <row r="83" spans="2:4">
      <c r="B83" s="3">
        <v>81.000052999999994</v>
      </c>
      <c r="C83">
        <v>0.35304552</v>
      </c>
      <c r="D83">
        <f t="shared" si="1"/>
        <v>0.64695448</v>
      </c>
    </row>
    <row r="84" spans="2:4">
      <c r="B84" s="3">
        <v>82.000052999999994</v>
      </c>
      <c r="C84">
        <v>0.35304552</v>
      </c>
      <c r="D84">
        <f t="shared" si="1"/>
        <v>0.64695448</v>
      </c>
    </row>
    <row r="85" spans="2:4">
      <c r="B85" s="3">
        <v>83.000052999999994</v>
      </c>
      <c r="C85">
        <v>0.35304554999999999</v>
      </c>
      <c r="D85">
        <f t="shared" si="1"/>
        <v>0.64695444999999996</v>
      </c>
    </row>
    <row r="86" spans="2:4">
      <c r="B86" s="3">
        <v>84.000061000000002</v>
      </c>
      <c r="C86">
        <v>0.35304552</v>
      </c>
      <c r="D86">
        <f t="shared" si="1"/>
        <v>0.64695448</v>
      </c>
    </row>
    <row r="87" spans="2:4">
      <c r="B87" s="3">
        <v>85.000061000000002</v>
      </c>
      <c r="C87">
        <v>0.35304554999999999</v>
      </c>
      <c r="D87">
        <f t="shared" si="1"/>
        <v>0.64695444999999996</v>
      </c>
    </row>
    <row r="88" spans="2:4">
      <c r="B88" s="3">
        <v>86.000061000000002</v>
      </c>
      <c r="C88">
        <v>0.35304554999999999</v>
      </c>
      <c r="D88">
        <f t="shared" si="1"/>
        <v>0.64695444999999996</v>
      </c>
    </row>
    <row r="89" spans="2:4">
      <c r="B89" s="3">
        <v>87.000061000000002</v>
      </c>
      <c r="C89">
        <v>0.35304552</v>
      </c>
      <c r="D89">
        <f t="shared" si="1"/>
        <v>0.64695448</v>
      </c>
    </row>
    <row r="90" spans="2:4">
      <c r="B90" s="3">
        <v>88.000061000000002</v>
      </c>
      <c r="C90">
        <v>0.35304549000000002</v>
      </c>
      <c r="D90">
        <f t="shared" si="1"/>
        <v>0.64695451000000004</v>
      </c>
    </row>
    <row r="91" spans="2:4">
      <c r="B91" s="3">
        <v>89.000061000000002</v>
      </c>
      <c r="C91">
        <v>0.35304563999999999</v>
      </c>
      <c r="D91">
        <f t="shared" si="1"/>
        <v>0.64695436000000006</v>
      </c>
    </row>
    <row r="92" spans="2:4">
      <c r="B92" s="3">
        <v>90.000061000000002</v>
      </c>
      <c r="C92">
        <v>0</v>
      </c>
      <c r="D92">
        <f t="shared" si="1"/>
        <v>1</v>
      </c>
    </row>
    <row r="93" spans="2:4">
      <c r="D93">
        <f t="shared" si="1"/>
        <v>1</v>
      </c>
    </row>
    <row r="94" spans="2:4">
      <c r="D94">
        <f t="shared" si="1"/>
        <v>1</v>
      </c>
    </row>
    <row r="95" spans="2:4">
      <c r="D95">
        <f t="shared" si="1"/>
        <v>1</v>
      </c>
    </row>
    <row r="96" spans="2:4">
      <c r="D96">
        <f t="shared" si="1"/>
        <v>1</v>
      </c>
    </row>
    <row r="97" spans="4:4">
      <c r="D97">
        <f t="shared" si="1"/>
        <v>1</v>
      </c>
    </row>
    <row r="98" spans="4:4">
      <c r="D98">
        <f t="shared" si="1"/>
        <v>1</v>
      </c>
    </row>
    <row r="99" spans="4:4">
      <c r="D99">
        <f t="shared" si="1"/>
        <v>1</v>
      </c>
    </row>
    <row r="100" spans="4:4">
      <c r="D100">
        <f t="shared" si="1"/>
        <v>1</v>
      </c>
    </row>
    <row r="101" spans="4:4">
      <c r="D101">
        <f t="shared" si="1"/>
        <v>1</v>
      </c>
    </row>
    <row r="102" spans="4:4">
      <c r="D102">
        <f t="shared" si="1"/>
        <v>1</v>
      </c>
    </row>
    <row r="103" spans="4:4">
      <c r="D103">
        <f t="shared" si="1"/>
        <v>1</v>
      </c>
    </row>
    <row r="104" spans="4:4">
      <c r="D104">
        <f t="shared" si="1"/>
        <v>1</v>
      </c>
    </row>
    <row r="105" spans="4:4">
      <c r="D105">
        <f t="shared" si="1"/>
        <v>1</v>
      </c>
    </row>
    <row r="106" spans="4:4">
      <c r="D106">
        <f t="shared" si="1"/>
        <v>1</v>
      </c>
    </row>
    <row r="107" spans="4:4">
      <c r="D107">
        <f t="shared" si="1"/>
        <v>1</v>
      </c>
    </row>
    <row r="108" spans="4:4">
      <c r="D108">
        <f t="shared" si="1"/>
        <v>1</v>
      </c>
    </row>
    <row r="109" spans="4:4">
      <c r="D109">
        <f t="shared" si="1"/>
        <v>1</v>
      </c>
    </row>
    <row r="110" spans="4:4">
      <c r="D110">
        <f t="shared" si="1"/>
        <v>1</v>
      </c>
    </row>
    <row r="111" spans="4:4">
      <c r="D111">
        <f t="shared" si="1"/>
        <v>1</v>
      </c>
    </row>
    <row r="112" spans="4:4">
      <c r="D112">
        <f t="shared" si="1"/>
        <v>1</v>
      </c>
    </row>
    <row r="113" spans="4:4">
      <c r="D113">
        <f t="shared" si="1"/>
        <v>1</v>
      </c>
    </row>
    <row r="114" spans="4:4">
      <c r="D114">
        <f t="shared" si="1"/>
        <v>1</v>
      </c>
    </row>
    <row r="115" spans="4:4">
      <c r="D115">
        <f t="shared" si="1"/>
        <v>1</v>
      </c>
    </row>
    <row r="116" spans="4:4">
      <c r="D116">
        <f t="shared" si="1"/>
        <v>1</v>
      </c>
    </row>
    <row r="117" spans="4:4">
      <c r="D117">
        <f t="shared" si="1"/>
        <v>1</v>
      </c>
    </row>
    <row r="118" spans="4:4">
      <c r="D118">
        <f t="shared" si="1"/>
        <v>1</v>
      </c>
    </row>
    <row r="119" spans="4:4">
      <c r="D119">
        <f t="shared" si="1"/>
        <v>1</v>
      </c>
    </row>
    <row r="120" spans="4:4">
      <c r="D120">
        <f t="shared" si="1"/>
        <v>1</v>
      </c>
    </row>
    <row r="121" spans="4:4">
      <c r="D121">
        <f t="shared" si="1"/>
        <v>1</v>
      </c>
    </row>
    <row r="122" spans="4:4">
      <c r="D122">
        <f t="shared" si="1"/>
        <v>1</v>
      </c>
    </row>
    <row r="123" spans="4:4">
      <c r="D123">
        <f t="shared" si="1"/>
        <v>1</v>
      </c>
    </row>
    <row r="124" spans="4:4">
      <c r="D124">
        <f t="shared" si="1"/>
        <v>1</v>
      </c>
    </row>
    <row r="125" spans="4:4">
      <c r="D125">
        <f t="shared" si="1"/>
        <v>1</v>
      </c>
    </row>
    <row r="126" spans="4:4">
      <c r="D126">
        <f t="shared" si="1"/>
        <v>1</v>
      </c>
    </row>
    <row r="127" spans="4:4">
      <c r="D127">
        <f t="shared" si="1"/>
        <v>1</v>
      </c>
    </row>
    <row r="128" spans="4:4">
      <c r="D128">
        <f t="shared" si="1"/>
        <v>1</v>
      </c>
    </row>
    <row r="129" spans="4:4">
      <c r="D129">
        <f t="shared" si="1"/>
        <v>1</v>
      </c>
    </row>
    <row r="130" spans="4:4">
      <c r="D130">
        <f t="shared" si="1"/>
        <v>1</v>
      </c>
    </row>
    <row r="131" spans="4:4">
      <c r="D131">
        <f t="shared" ref="D131:D183" si="2">1-C131</f>
        <v>1</v>
      </c>
    </row>
    <row r="132" spans="4:4">
      <c r="D132">
        <f t="shared" si="2"/>
        <v>1</v>
      </c>
    </row>
    <row r="133" spans="4:4">
      <c r="D133">
        <f t="shared" si="2"/>
        <v>1</v>
      </c>
    </row>
    <row r="134" spans="4:4">
      <c r="D134">
        <f t="shared" si="2"/>
        <v>1</v>
      </c>
    </row>
    <row r="135" spans="4:4">
      <c r="D135">
        <f t="shared" si="2"/>
        <v>1</v>
      </c>
    </row>
    <row r="136" spans="4:4">
      <c r="D136">
        <f t="shared" si="2"/>
        <v>1</v>
      </c>
    </row>
    <row r="137" spans="4:4">
      <c r="D137">
        <f t="shared" si="2"/>
        <v>1</v>
      </c>
    </row>
    <row r="138" spans="4:4">
      <c r="D138">
        <f t="shared" si="2"/>
        <v>1</v>
      </c>
    </row>
    <row r="139" spans="4:4">
      <c r="D139">
        <f t="shared" si="2"/>
        <v>1</v>
      </c>
    </row>
    <row r="140" spans="4:4">
      <c r="D140">
        <f t="shared" si="2"/>
        <v>1</v>
      </c>
    </row>
    <row r="141" spans="4:4">
      <c r="D141">
        <f t="shared" si="2"/>
        <v>1</v>
      </c>
    </row>
    <row r="142" spans="4:4">
      <c r="D142">
        <f t="shared" si="2"/>
        <v>1</v>
      </c>
    </row>
    <row r="143" spans="4:4">
      <c r="D143">
        <f t="shared" si="2"/>
        <v>1</v>
      </c>
    </row>
    <row r="144" spans="4:4">
      <c r="D144">
        <f t="shared" si="2"/>
        <v>1</v>
      </c>
    </row>
    <row r="145" spans="4:4">
      <c r="D145">
        <f t="shared" si="2"/>
        <v>1</v>
      </c>
    </row>
    <row r="146" spans="4:4">
      <c r="D146">
        <f t="shared" si="2"/>
        <v>1</v>
      </c>
    </row>
    <row r="147" spans="4:4">
      <c r="D147">
        <f t="shared" si="2"/>
        <v>1</v>
      </c>
    </row>
    <row r="148" spans="4:4">
      <c r="D148">
        <f t="shared" si="2"/>
        <v>1</v>
      </c>
    </row>
    <row r="149" spans="4:4">
      <c r="D149">
        <f t="shared" si="2"/>
        <v>1</v>
      </c>
    </row>
    <row r="150" spans="4:4">
      <c r="D150">
        <f t="shared" si="2"/>
        <v>1</v>
      </c>
    </row>
    <row r="151" spans="4:4">
      <c r="D151">
        <f t="shared" si="2"/>
        <v>1</v>
      </c>
    </row>
    <row r="152" spans="4:4">
      <c r="D152">
        <f t="shared" si="2"/>
        <v>1</v>
      </c>
    </row>
    <row r="153" spans="4:4">
      <c r="D153">
        <f t="shared" si="2"/>
        <v>1</v>
      </c>
    </row>
    <row r="154" spans="4:4">
      <c r="D154">
        <f t="shared" si="2"/>
        <v>1</v>
      </c>
    </row>
    <row r="155" spans="4:4">
      <c r="D155">
        <f t="shared" si="2"/>
        <v>1</v>
      </c>
    </row>
    <row r="156" spans="4:4">
      <c r="D156">
        <f t="shared" si="2"/>
        <v>1</v>
      </c>
    </row>
    <row r="157" spans="4:4">
      <c r="D157">
        <f t="shared" si="2"/>
        <v>1</v>
      </c>
    </row>
    <row r="158" spans="4:4">
      <c r="D158">
        <f t="shared" si="2"/>
        <v>1</v>
      </c>
    </row>
    <row r="159" spans="4:4">
      <c r="D159">
        <f t="shared" si="2"/>
        <v>1</v>
      </c>
    </row>
    <row r="160" spans="4:4">
      <c r="D160">
        <f t="shared" si="2"/>
        <v>1</v>
      </c>
    </row>
    <row r="161" spans="4:4">
      <c r="D161">
        <f t="shared" si="2"/>
        <v>1</v>
      </c>
    </row>
    <row r="162" spans="4:4">
      <c r="D162">
        <f t="shared" si="2"/>
        <v>1</v>
      </c>
    </row>
    <row r="163" spans="4:4">
      <c r="D163">
        <f t="shared" si="2"/>
        <v>1</v>
      </c>
    </row>
    <row r="164" spans="4:4">
      <c r="D164">
        <f t="shared" si="2"/>
        <v>1</v>
      </c>
    </row>
    <row r="165" spans="4:4">
      <c r="D165">
        <f t="shared" si="2"/>
        <v>1</v>
      </c>
    </row>
    <row r="166" spans="4:4">
      <c r="D166">
        <f t="shared" si="2"/>
        <v>1</v>
      </c>
    </row>
    <row r="167" spans="4:4">
      <c r="D167">
        <f t="shared" si="2"/>
        <v>1</v>
      </c>
    </row>
    <row r="168" spans="4:4">
      <c r="D168">
        <f t="shared" si="2"/>
        <v>1</v>
      </c>
    </row>
    <row r="169" spans="4:4">
      <c r="D169">
        <f t="shared" si="2"/>
        <v>1</v>
      </c>
    </row>
    <row r="170" spans="4:4">
      <c r="D170">
        <f t="shared" si="2"/>
        <v>1</v>
      </c>
    </row>
    <row r="171" spans="4:4">
      <c r="D171">
        <f t="shared" si="2"/>
        <v>1</v>
      </c>
    </row>
    <row r="172" spans="4:4">
      <c r="D172">
        <f t="shared" si="2"/>
        <v>1</v>
      </c>
    </row>
    <row r="173" spans="4:4">
      <c r="D173">
        <f t="shared" si="2"/>
        <v>1</v>
      </c>
    </row>
    <row r="174" spans="4:4">
      <c r="D174">
        <f t="shared" si="2"/>
        <v>1</v>
      </c>
    </row>
    <row r="175" spans="4:4">
      <c r="D175">
        <f t="shared" si="2"/>
        <v>1</v>
      </c>
    </row>
    <row r="176" spans="4:4">
      <c r="D176">
        <f t="shared" si="2"/>
        <v>1</v>
      </c>
    </row>
    <row r="177" spans="4:4">
      <c r="D177">
        <f t="shared" si="2"/>
        <v>1</v>
      </c>
    </row>
    <row r="178" spans="4:4">
      <c r="D178">
        <f t="shared" si="2"/>
        <v>1</v>
      </c>
    </row>
    <row r="179" spans="4:4">
      <c r="D179">
        <f t="shared" si="2"/>
        <v>1</v>
      </c>
    </row>
    <row r="180" spans="4:4">
      <c r="D180">
        <f t="shared" si="2"/>
        <v>1</v>
      </c>
    </row>
    <row r="181" spans="4:4">
      <c r="D181">
        <f t="shared" si="2"/>
        <v>1</v>
      </c>
    </row>
    <row r="182" spans="4:4">
      <c r="D182">
        <f t="shared" si="2"/>
        <v>1</v>
      </c>
    </row>
    <row r="183" spans="4:4">
      <c r="D183">
        <f t="shared" si="2"/>
        <v>1</v>
      </c>
    </row>
  </sheetData>
  <sortState ref="B2:C18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3"/>
  <sheetViews>
    <sheetView topLeftCell="E7" workbookViewId="0">
      <selection activeCell="M18" sqref="M18"/>
    </sheetView>
  </sheetViews>
  <sheetFormatPr defaultRowHeight="15"/>
  <cols>
    <col min="2" max="3" width="11" bestFit="1" customWidth="1"/>
    <col min="4" max="4" width="7.28515625" bestFit="1" customWidth="1"/>
    <col min="5" max="5" width="4" bestFit="1" customWidth="1"/>
    <col min="6" max="6" width="7" customWidth="1"/>
    <col min="7" max="7" width="7.28515625" customWidth="1"/>
    <col min="8" max="8" width="8.5703125" customWidth="1"/>
    <col min="9" max="9" width="6.5703125" bestFit="1" customWidth="1"/>
    <col min="10" max="10" width="11.140625" bestFit="1" customWidth="1"/>
    <col min="11" max="11" width="3" bestFit="1" customWidth="1"/>
    <col min="12" max="12" width="5.7109375" bestFit="1" customWidth="1"/>
    <col min="13" max="13" width="7.42578125" bestFit="1" customWidth="1"/>
    <col min="14" max="14" width="3.42578125" bestFit="1" customWidth="1"/>
  </cols>
  <sheetData>
    <row r="1" spans="2:20">
      <c r="B1" t="s">
        <v>0</v>
      </c>
      <c r="C1" t="s">
        <v>1</v>
      </c>
      <c r="D1" t="s">
        <v>2</v>
      </c>
      <c r="F1" t="s">
        <v>61</v>
      </c>
      <c r="G1" t="s">
        <v>62</v>
      </c>
    </row>
    <row r="2" spans="2:20">
      <c r="B2" s="4">
        <v>0</v>
      </c>
      <c r="C2">
        <v>0.39697921000000003</v>
      </c>
      <c r="D2">
        <f>1-C2</f>
        <v>0.60302078999999997</v>
      </c>
      <c r="F2">
        <v>0.61043513000000005</v>
      </c>
      <c r="G2">
        <f>1-F2</f>
        <v>0.38956486999999995</v>
      </c>
      <c r="H2">
        <f>1-0.38428247</f>
        <v>0.61571752999999996</v>
      </c>
      <c r="J2" t="s">
        <v>60</v>
      </c>
      <c r="S2" t="s">
        <v>43</v>
      </c>
      <c r="T2" t="s">
        <v>45</v>
      </c>
    </row>
    <row r="3" spans="2:20">
      <c r="B3" s="4">
        <v>1</v>
      </c>
      <c r="C3">
        <v>0.39693551999999999</v>
      </c>
      <c r="D3">
        <f t="shared" ref="D3:D66" si="0">1-C3</f>
        <v>0.60306448000000001</v>
      </c>
      <c r="F3">
        <v>0.61071038</v>
      </c>
      <c r="G3">
        <f t="shared" ref="G3:G66" si="1">1-F3</f>
        <v>0.38928962</v>
      </c>
      <c r="H3">
        <f>1-0.38386738</f>
        <v>0.61613262000000002</v>
      </c>
      <c r="S3">
        <v>0</v>
      </c>
      <c r="T3">
        <v>0.45899146999999996</v>
      </c>
    </row>
    <row r="4" spans="2:20">
      <c r="B4" s="4">
        <v>2</v>
      </c>
      <c r="C4">
        <v>0.39697164000000001</v>
      </c>
      <c r="D4">
        <f t="shared" si="0"/>
        <v>0.60302835999999993</v>
      </c>
      <c r="F4">
        <v>0.61165535000000004</v>
      </c>
      <c r="G4">
        <f t="shared" si="1"/>
        <v>0.38834464999999996</v>
      </c>
      <c r="H4">
        <f>1-0.383</f>
        <v>0.61699999999999999</v>
      </c>
      <c r="S4">
        <v>1</v>
      </c>
      <c r="T4">
        <v>0.45861076999999995</v>
      </c>
    </row>
    <row r="5" spans="2:20">
      <c r="B5" s="4">
        <v>3</v>
      </c>
      <c r="C5">
        <v>0.39758157999999999</v>
      </c>
      <c r="D5">
        <f t="shared" si="0"/>
        <v>0.60241842000000001</v>
      </c>
      <c r="F5">
        <v>0.61220616000000005</v>
      </c>
      <c r="G5">
        <f t="shared" si="1"/>
        <v>0.38779383999999995</v>
      </c>
      <c r="H5">
        <f>1-0.3842</f>
        <v>0.61580000000000001</v>
      </c>
      <c r="S5">
        <v>2</v>
      </c>
      <c r="T5">
        <v>0.45760244000000005</v>
      </c>
    </row>
    <row r="6" spans="2:20">
      <c r="B6" s="4">
        <v>4</v>
      </c>
      <c r="C6">
        <v>0.39803606000000002</v>
      </c>
      <c r="D6">
        <f t="shared" si="0"/>
        <v>0.60196393999999998</v>
      </c>
      <c r="F6">
        <v>0.61367320999999997</v>
      </c>
      <c r="G6">
        <f t="shared" si="1"/>
        <v>0.38632679000000003</v>
      </c>
      <c r="H6">
        <f>1-0.3842</f>
        <v>0.61580000000000001</v>
      </c>
      <c r="S6">
        <v>3</v>
      </c>
      <c r="T6">
        <v>0.45548224000000004</v>
      </c>
    </row>
    <row r="7" spans="2:20">
      <c r="B7" s="4">
        <v>5</v>
      </c>
      <c r="C7">
        <v>0.39454254999999999</v>
      </c>
      <c r="D7">
        <f t="shared" si="0"/>
        <v>0.60545745000000006</v>
      </c>
      <c r="F7">
        <v>0.61459905000000004</v>
      </c>
      <c r="G7">
        <f t="shared" si="1"/>
        <v>0.38540094999999996</v>
      </c>
      <c r="H7">
        <f t="shared" ref="H3:H14" si="2">1-0.38428247</f>
        <v>0.61571752999999996</v>
      </c>
      <c r="S7">
        <v>4</v>
      </c>
      <c r="T7">
        <v>0.45282124999999995</v>
      </c>
    </row>
    <row r="8" spans="2:20">
      <c r="B8" s="4">
        <v>6</v>
      </c>
      <c r="C8">
        <v>0.39267287000000001</v>
      </c>
      <c r="D8">
        <f t="shared" si="0"/>
        <v>0.60732713000000005</v>
      </c>
      <c r="F8">
        <v>0.61011528999999998</v>
      </c>
      <c r="G8">
        <f t="shared" si="1"/>
        <v>0.38988471000000002</v>
      </c>
      <c r="H8">
        <f t="shared" si="2"/>
        <v>0.61571752999999996</v>
      </c>
      <c r="S8">
        <v>5</v>
      </c>
      <c r="T8">
        <v>0.44843155000000001</v>
      </c>
    </row>
    <row r="9" spans="2:20">
      <c r="B9" s="4">
        <v>6.9999995000000004</v>
      </c>
      <c r="C9">
        <v>0.39748272000000001</v>
      </c>
      <c r="D9">
        <f t="shared" si="0"/>
        <v>0.60251728000000004</v>
      </c>
      <c r="F9">
        <v>0.62115960999999997</v>
      </c>
      <c r="G9">
        <f t="shared" si="1"/>
        <v>0.37884039000000003</v>
      </c>
      <c r="H9">
        <f t="shared" si="2"/>
        <v>0.61571752999999996</v>
      </c>
      <c r="S9">
        <v>6</v>
      </c>
      <c r="T9">
        <v>0.44287175000000001</v>
      </c>
    </row>
    <row r="10" spans="2:20">
      <c r="B10" s="4">
        <v>8</v>
      </c>
      <c r="C10">
        <v>0.38503268000000002</v>
      </c>
      <c r="D10">
        <f t="shared" si="0"/>
        <v>0.61496731999999998</v>
      </c>
      <c r="F10">
        <v>0.59609221999999995</v>
      </c>
      <c r="G10">
        <f t="shared" si="1"/>
        <v>0.40390778000000005</v>
      </c>
      <c r="H10">
        <f t="shared" si="2"/>
        <v>0.61571752999999996</v>
      </c>
      <c r="S10">
        <v>7</v>
      </c>
      <c r="T10">
        <v>0.43790770000000001</v>
      </c>
    </row>
    <row r="11" spans="2:20">
      <c r="B11" s="4">
        <v>9</v>
      </c>
      <c r="C11">
        <v>0.39823890000000001</v>
      </c>
      <c r="D11">
        <f t="shared" si="0"/>
        <v>0.60176110000000005</v>
      </c>
      <c r="F11">
        <v>0.62472760999999999</v>
      </c>
      <c r="G11">
        <f t="shared" si="1"/>
        <v>0.37527239000000001</v>
      </c>
      <c r="H11">
        <f t="shared" si="2"/>
        <v>0.61571752999999996</v>
      </c>
      <c r="S11">
        <v>8</v>
      </c>
      <c r="T11">
        <v>0.43221748000000004</v>
      </c>
    </row>
    <row r="12" spans="2:20">
      <c r="B12" s="4">
        <v>10.000000999999999</v>
      </c>
      <c r="C12">
        <v>0.40074419999999999</v>
      </c>
      <c r="D12">
        <f t="shared" si="0"/>
        <v>0.59925580000000001</v>
      </c>
      <c r="F12">
        <v>0.62689286</v>
      </c>
      <c r="G12">
        <f t="shared" si="1"/>
        <v>0.37310714</v>
      </c>
      <c r="H12">
        <f t="shared" si="2"/>
        <v>0.61571752999999996</v>
      </c>
      <c r="S12">
        <v>9</v>
      </c>
      <c r="T12">
        <v>0.42589807999999996</v>
      </c>
    </row>
    <row r="13" spans="2:20">
      <c r="B13" s="4">
        <v>11.000000999999999</v>
      </c>
      <c r="C13">
        <v>0.40043813</v>
      </c>
      <c r="D13">
        <f t="shared" si="0"/>
        <v>0.59956187000000005</v>
      </c>
      <c r="F13">
        <v>0.62689488999999998</v>
      </c>
      <c r="G13">
        <f t="shared" si="1"/>
        <v>0.37310511000000002</v>
      </c>
      <c r="H13">
        <f t="shared" si="2"/>
        <v>0.61571752999999996</v>
      </c>
      <c r="S13">
        <v>10</v>
      </c>
      <c r="T13">
        <v>0.41935294999999995</v>
      </c>
    </row>
    <row r="14" spans="2:20">
      <c r="B14" s="4">
        <v>12.000000999999999</v>
      </c>
      <c r="C14">
        <v>0.40027362</v>
      </c>
      <c r="D14">
        <f t="shared" si="0"/>
        <v>0.59972638</v>
      </c>
      <c r="F14">
        <v>0.62916123999999995</v>
      </c>
      <c r="G14">
        <f t="shared" si="1"/>
        <v>0.37083876000000005</v>
      </c>
      <c r="H14">
        <f t="shared" si="2"/>
        <v>0.61571752999999996</v>
      </c>
      <c r="S14">
        <v>11</v>
      </c>
      <c r="T14">
        <v>0.41321247999999999</v>
      </c>
    </row>
    <row r="15" spans="2:20">
      <c r="B15" s="4">
        <v>13.000002</v>
      </c>
      <c r="C15">
        <v>0.40275165000000002</v>
      </c>
      <c r="D15">
        <f t="shared" si="0"/>
        <v>0.59724834999999998</v>
      </c>
      <c r="F15">
        <v>0.63089037000000003</v>
      </c>
      <c r="G15">
        <f t="shared" si="1"/>
        <v>0.36910962999999997</v>
      </c>
      <c r="S15">
        <v>12</v>
      </c>
      <c r="T15">
        <v>0.40685517000000004</v>
      </c>
    </row>
    <row r="16" spans="2:20">
      <c r="B16" s="4">
        <v>14.000002</v>
      </c>
      <c r="C16">
        <v>0.40300021000000003</v>
      </c>
      <c r="D16">
        <f t="shared" si="0"/>
        <v>0.59699978999999992</v>
      </c>
      <c r="F16">
        <v>0.63140035000000005</v>
      </c>
      <c r="G16">
        <f t="shared" si="1"/>
        <v>0.36859964999999995</v>
      </c>
      <c r="S16">
        <v>13</v>
      </c>
      <c r="T16">
        <v>0.40016299</v>
      </c>
    </row>
    <row r="17" spans="2:20">
      <c r="B17" s="4">
        <v>15.000002</v>
      </c>
      <c r="C17">
        <v>0.40364667999999998</v>
      </c>
      <c r="D17">
        <f t="shared" si="0"/>
        <v>0.59635331999999996</v>
      </c>
      <c r="F17">
        <v>0.63254452000000005</v>
      </c>
      <c r="G17">
        <f t="shared" si="1"/>
        <v>0.36745547999999995</v>
      </c>
      <c r="S17">
        <v>14</v>
      </c>
      <c r="T17">
        <v>0.39314795000000002</v>
      </c>
    </row>
    <row r="18" spans="2:20">
      <c r="B18" s="4">
        <v>16.000001999999999</v>
      </c>
      <c r="C18">
        <v>0.40443262000000002</v>
      </c>
      <c r="D18">
        <f t="shared" si="0"/>
        <v>0.59556737999999998</v>
      </c>
      <c r="F18">
        <v>0.63482278999999997</v>
      </c>
      <c r="G18">
        <f t="shared" si="1"/>
        <v>0.36517721000000003</v>
      </c>
      <c r="S18">
        <v>15</v>
      </c>
      <c r="T18">
        <v>0.38434838999999998</v>
      </c>
    </row>
    <row r="19" spans="2:20">
      <c r="B19" s="4">
        <v>17.000001999999999</v>
      </c>
      <c r="C19">
        <v>0.40530366000000001</v>
      </c>
      <c r="D19">
        <f t="shared" si="0"/>
        <v>0.59469634000000005</v>
      </c>
      <c r="F19">
        <v>0.63703947999999999</v>
      </c>
      <c r="G19">
        <f t="shared" si="1"/>
        <v>0.36296052000000001</v>
      </c>
      <c r="S19">
        <v>16</v>
      </c>
      <c r="T19">
        <v>0.37749957999999995</v>
      </c>
    </row>
    <row r="20" spans="2:20">
      <c r="B20" s="4">
        <v>18</v>
      </c>
      <c r="C20">
        <v>0.39794828999999998</v>
      </c>
      <c r="D20">
        <f t="shared" si="0"/>
        <v>0.60205171000000002</v>
      </c>
      <c r="F20">
        <v>0.62263106999999995</v>
      </c>
      <c r="G20">
        <f t="shared" si="1"/>
        <v>0.37736893000000005</v>
      </c>
      <c r="J20">
        <f>1-0.59463775</f>
        <v>0.40536225000000004</v>
      </c>
      <c r="S20">
        <v>17</v>
      </c>
      <c r="T20">
        <v>0.36975670000000005</v>
      </c>
    </row>
    <row r="21" spans="2:20">
      <c r="B21" s="4">
        <v>19</v>
      </c>
      <c r="C21">
        <v>0.40767663999999998</v>
      </c>
      <c r="D21">
        <f t="shared" si="0"/>
        <v>0.59232335999999997</v>
      </c>
      <c r="F21">
        <v>0.64143556000000002</v>
      </c>
      <c r="G21">
        <f t="shared" si="1"/>
        <v>0.35856443999999998</v>
      </c>
      <c r="J21">
        <f>1-0.5936631</f>
        <v>0.4063369</v>
      </c>
      <c r="S21">
        <v>18</v>
      </c>
      <c r="T21">
        <v>0.36243038999999999</v>
      </c>
    </row>
    <row r="22" spans="2:20">
      <c r="B22" s="4">
        <v>20</v>
      </c>
      <c r="C22">
        <v>0.40890715</v>
      </c>
      <c r="D22">
        <f t="shared" si="0"/>
        <v>0.59109285</v>
      </c>
      <c r="F22">
        <v>0.64512634000000002</v>
      </c>
      <c r="G22">
        <f t="shared" si="1"/>
        <v>0.35487365999999998</v>
      </c>
      <c r="J22">
        <f>1-0.57931709</f>
        <v>0.42068291000000002</v>
      </c>
      <c r="S22">
        <v>19</v>
      </c>
      <c r="T22">
        <v>0.35339688999999996</v>
      </c>
    </row>
    <row r="23" spans="2:20">
      <c r="B23" s="4">
        <v>20.999998000000001</v>
      </c>
      <c r="C23">
        <v>0.40963089000000003</v>
      </c>
      <c r="D23">
        <f t="shared" si="0"/>
        <v>0.59036910999999992</v>
      </c>
      <c r="F23">
        <v>0.64600997999999998</v>
      </c>
      <c r="G23">
        <f t="shared" si="1"/>
        <v>0.35399002000000002</v>
      </c>
      <c r="J23">
        <f>1- 0.5788939</f>
        <v>0.42110610000000004</v>
      </c>
      <c r="S23">
        <v>20</v>
      </c>
      <c r="T23">
        <v>0.34426051000000002</v>
      </c>
    </row>
    <row r="24" spans="2:20">
      <c r="B24" s="4">
        <v>21.999998000000001</v>
      </c>
      <c r="C24">
        <v>0.40993136000000002</v>
      </c>
      <c r="D24">
        <f t="shared" si="0"/>
        <v>0.59006863999999992</v>
      </c>
      <c r="F24">
        <v>0.64790349999999997</v>
      </c>
      <c r="G24">
        <f t="shared" si="1"/>
        <v>0.35209650000000003</v>
      </c>
      <c r="J24">
        <f>1- 0.577829</f>
        <v>0.42217099999999996</v>
      </c>
      <c r="O24" t="s">
        <v>63</v>
      </c>
      <c r="S24">
        <v>21</v>
      </c>
      <c r="T24">
        <v>0.33538520000000005</v>
      </c>
    </row>
    <row r="25" spans="2:20">
      <c r="B25" s="4">
        <v>22.999998000000001</v>
      </c>
      <c r="C25">
        <v>0.41104624000000001</v>
      </c>
      <c r="D25">
        <f t="shared" si="0"/>
        <v>0.58895375999999999</v>
      </c>
      <c r="F25">
        <v>0.64965289999999998</v>
      </c>
      <c r="G25">
        <f t="shared" si="1"/>
        <v>0.35034710000000002</v>
      </c>
      <c r="J25">
        <f>1- 0.61302662</f>
        <v>0.38697338000000003</v>
      </c>
      <c r="O25" t="s">
        <v>64</v>
      </c>
      <c r="S25">
        <v>22</v>
      </c>
      <c r="T25">
        <v>0.32701731000000001</v>
      </c>
    </row>
    <row r="26" spans="2:20">
      <c r="B26" s="4">
        <v>23.999998000000001</v>
      </c>
      <c r="C26">
        <v>0.41085391999999998</v>
      </c>
      <c r="D26">
        <f t="shared" si="0"/>
        <v>0.58914608000000002</v>
      </c>
      <c r="F26">
        <v>0.65127020999999996</v>
      </c>
      <c r="G26">
        <f t="shared" si="1"/>
        <v>0.34872979000000004</v>
      </c>
      <c r="J26">
        <f>1- 0.63487136</f>
        <v>0.36512864</v>
      </c>
      <c r="O26" t="s">
        <v>65</v>
      </c>
      <c r="S26">
        <v>23</v>
      </c>
      <c r="T26">
        <v>0.31831604000000002</v>
      </c>
    </row>
    <row r="27" spans="2:20">
      <c r="B27" s="4">
        <v>24.999995999999999</v>
      </c>
      <c r="C27">
        <v>0.40930780999999999</v>
      </c>
      <c r="D27">
        <f t="shared" si="0"/>
        <v>0.59069218999999995</v>
      </c>
      <c r="F27">
        <v>0.65093308999999999</v>
      </c>
      <c r="G27">
        <f t="shared" si="1"/>
        <v>0.34906691000000001</v>
      </c>
      <c r="J27">
        <f>1-0.5394811</f>
        <v>0.46051889999999995</v>
      </c>
      <c r="O27" t="s">
        <v>66</v>
      </c>
      <c r="S27">
        <v>24</v>
      </c>
      <c r="T27">
        <v>0.31041985999999999</v>
      </c>
    </row>
    <row r="28" spans="2:20">
      <c r="B28" s="4">
        <v>25.999995999999999</v>
      </c>
      <c r="C28">
        <v>0.41115063000000002</v>
      </c>
      <c r="D28">
        <f t="shared" si="0"/>
        <v>0.58884936999999993</v>
      </c>
      <c r="F28">
        <v>0.65787846000000005</v>
      </c>
      <c r="G28">
        <f t="shared" si="1"/>
        <v>0.34212153999999995</v>
      </c>
      <c r="J28">
        <f>1- 0.69414127</f>
        <v>0.30585872999999997</v>
      </c>
      <c r="O28" t="s">
        <v>67</v>
      </c>
      <c r="S28">
        <v>25</v>
      </c>
      <c r="T28">
        <v>0.29977989000000005</v>
      </c>
    </row>
    <row r="29" spans="2:20">
      <c r="B29" s="4">
        <v>26.999995999999999</v>
      </c>
      <c r="C29">
        <v>0.41249808999999998</v>
      </c>
      <c r="D29">
        <f t="shared" si="0"/>
        <v>0.58750191000000007</v>
      </c>
      <c r="F29">
        <v>0.66040372999999997</v>
      </c>
      <c r="G29">
        <f t="shared" si="1"/>
        <v>0.33959627000000003</v>
      </c>
      <c r="J29">
        <f>1-0.50939411</f>
        <v>0.49060588999999999</v>
      </c>
      <c r="O29" t="s">
        <v>68</v>
      </c>
      <c r="S29">
        <v>26</v>
      </c>
      <c r="T29">
        <v>0.29039073000000004</v>
      </c>
    </row>
    <row r="30" spans="2:20">
      <c r="B30" s="4">
        <v>27.999995999999999</v>
      </c>
      <c r="C30">
        <v>0.41623133000000001</v>
      </c>
      <c r="D30">
        <f t="shared" si="0"/>
        <v>0.58376866999999999</v>
      </c>
      <c r="F30">
        <v>0.66304839000000004</v>
      </c>
      <c r="G30">
        <f t="shared" si="1"/>
        <v>0.33695160999999996</v>
      </c>
      <c r="J30">
        <f>1-0.49994877</f>
        <v>0.50005122999999996</v>
      </c>
      <c r="O30" t="s">
        <v>69</v>
      </c>
      <c r="S30">
        <v>27</v>
      </c>
      <c r="T30">
        <v>0.28173398999999999</v>
      </c>
    </row>
    <row r="31" spans="2:20">
      <c r="B31" s="4">
        <v>28.999995999999999</v>
      </c>
      <c r="C31">
        <v>0.41717646000000003</v>
      </c>
      <c r="D31">
        <f t="shared" si="0"/>
        <v>0.58282353999999992</v>
      </c>
      <c r="F31">
        <v>0.66581391999999995</v>
      </c>
      <c r="G31">
        <f t="shared" si="1"/>
        <v>0.33418608000000005</v>
      </c>
      <c r="J31">
        <f>1-0.50488472</f>
        <v>0.49511528000000005</v>
      </c>
      <c r="O31" t="s">
        <v>70</v>
      </c>
      <c r="S31">
        <v>28</v>
      </c>
      <c r="T31">
        <v>0.27099596999999997</v>
      </c>
    </row>
    <row r="32" spans="2:20">
      <c r="B32" s="4">
        <v>29.999998000000001</v>
      </c>
      <c r="C32">
        <v>0.41866316999999997</v>
      </c>
      <c r="D32">
        <f t="shared" si="0"/>
        <v>0.58133683000000003</v>
      </c>
      <c r="F32">
        <v>0.66870521999999999</v>
      </c>
      <c r="G32">
        <f t="shared" si="1"/>
        <v>0.33129478000000001</v>
      </c>
      <c r="J32">
        <f>1- 0.49088722</f>
        <v>0.50911277999999993</v>
      </c>
      <c r="O32" t="s">
        <v>71</v>
      </c>
      <c r="S32">
        <v>29</v>
      </c>
      <c r="T32">
        <v>0.25964838000000001</v>
      </c>
    </row>
    <row r="33" spans="2:20">
      <c r="B33" s="4">
        <v>30.999998000000001</v>
      </c>
      <c r="C33">
        <v>0.42044404000000002</v>
      </c>
      <c r="D33">
        <f t="shared" si="0"/>
        <v>0.57955595999999998</v>
      </c>
      <c r="F33">
        <v>0.67172133999999994</v>
      </c>
      <c r="G33">
        <f t="shared" si="1"/>
        <v>0.32827866000000006</v>
      </c>
      <c r="J33">
        <f>1-0.51078689</f>
        <v>0.48921311000000001</v>
      </c>
      <c r="O33" t="s">
        <v>72</v>
      </c>
      <c r="S33">
        <v>30</v>
      </c>
      <c r="T33">
        <v>0.24849807999999995</v>
      </c>
    </row>
    <row r="34" spans="2:20">
      <c r="B34" s="4">
        <v>32</v>
      </c>
      <c r="C34">
        <v>0.42126456000000001</v>
      </c>
      <c r="D34">
        <f t="shared" si="0"/>
        <v>0.57873543999999999</v>
      </c>
      <c r="F34">
        <v>0.67486363999999999</v>
      </c>
      <c r="G34">
        <f t="shared" si="1"/>
        <v>0.32513636000000001</v>
      </c>
      <c r="J34">
        <f>1- 0.5206368</f>
        <v>0.47936319999999999</v>
      </c>
      <c r="O34" t="s">
        <v>73</v>
      </c>
      <c r="S34">
        <v>31</v>
      </c>
      <c r="T34">
        <v>0.23961591999999998</v>
      </c>
    </row>
    <row r="35" spans="2:20">
      <c r="B35" s="4">
        <v>33</v>
      </c>
      <c r="C35">
        <v>0.42188805000000001</v>
      </c>
      <c r="D35">
        <f t="shared" si="0"/>
        <v>0.57811195000000004</v>
      </c>
      <c r="F35">
        <v>0.67769193999999999</v>
      </c>
      <c r="G35">
        <f t="shared" si="1"/>
        <v>0.32230806000000001</v>
      </c>
      <c r="J35">
        <f>1-0.52007264</f>
        <v>0.47992736000000003</v>
      </c>
      <c r="O35" t="s">
        <v>74</v>
      </c>
      <c r="S35">
        <v>32</v>
      </c>
      <c r="T35">
        <v>0.22979479999999997</v>
      </c>
    </row>
    <row r="36" spans="2:20">
      <c r="B36" s="4">
        <v>34.000003999999997</v>
      </c>
      <c r="C36">
        <v>0.42347660999999998</v>
      </c>
      <c r="D36">
        <f t="shared" si="0"/>
        <v>0.57652338999999997</v>
      </c>
      <c r="F36">
        <v>0.68004255999999996</v>
      </c>
      <c r="G36">
        <f t="shared" si="1"/>
        <v>0.31995744000000004</v>
      </c>
      <c r="J36">
        <f>1-  0.51553655</f>
        <v>0.48446345000000002</v>
      </c>
      <c r="O36" t="s">
        <v>75</v>
      </c>
      <c r="S36">
        <v>33</v>
      </c>
      <c r="T36">
        <v>0.22110456000000001</v>
      </c>
    </row>
    <row r="37" spans="2:20">
      <c r="B37" s="4">
        <v>35.000003999999997</v>
      </c>
      <c r="C37">
        <v>0.42287027999999999</v>
      </c>
      <c r="D37">
        <f t="shared" si="0"/>
        <v>0.57712972000000007</v>
      </c>
      <c r="F37">
        <v>0.68217713000000002</v>
      </c>
      <c r="G37">
        <f t="shared" si="1"/>
        <v>0.31782286999999998</v>
      </c>
      <c r="J37">
        <f>1-0.51217246</f>
        <v>0.48782753999999995</v>
      </c>
      <c r="O37" t="s">
        <v>76</v>
      </c>
      <c r="S37">
        <v>34</v>
      </c>
      <c r="T37">
        <v>0.21369541000000003</v>
      </c>
    </row>
    <row r="38" spans="2:20">
      <c r="B38" s="4">
        <v>36.000003999999997</v>
      </c>
      <c r="C38">
        <v>0.4232437</v>
      </c>
      <c r="D38">
        <f t="shared" si="0"/>
        <v>0.5767563</v>
      </c>
      <c r="F38">
        <v>0.68417810999999995</v>
      </c>
      <c r="G38">
        <f t="shared" si="1"/>
        <v>0.31582189000000005</v>
      </c>
      <c r="O38" t="s">
        <v>77</v>
      </c>
      <c r="S38">
        <v>35</v>
      </c>
      <c r="T38">
        <v>0.20678067</v>
      </c>
    </row>
    <row r="39" spans="2:20">
      <c r="B39" s="4">
        <v>37.000008000000001</v>
      </c>
      <c r="C39">
        <v>0.42341184999999998</v>
      </c>
      <c r="D39">
        <f t="shared" si="0"/>
        <v>0.57658815000000008</v>
      </c>
      <c r="F39">
        <v>0.68608349999999996</v>
      </c>
      <c r="G39">
        <f t="shared" si="1"/>
        <v>0.31391650000000004</v>
      </c>
      <c r="S39">
        <v>36</v>
      </c>
      <c r="T39">
        <v>0.19832581000000005</v>
      </c>
    </row>
    <row r="40" spans="2:20">
      <c r="B40" s="4">
        <v>38.000008000000001</v>
      </c>
      <c r="C40">
        <v>0.42362368</v>
      </c>
      <c r="D40">
        <f t="shared" si="0"/>
        <v>0.57637632000000005</v>
      </c>
      <c r="F40">
        <v>0.68792467999999996</v>
      </c>
      <c r="G40">
        <f t="shared" si="1"/>
        <v>0.31207532000000004</v>
      </c>
      <c r="S40">
        <v>37</v>
      </c>
      <c r="T40">
        <v>0.19066899800000003</v>
      </c>
    </row>
    <row r="41" spans="2:20">
      <c r="B41" s="4">
        <v>39.000008000000001</v>
      </c>
      <c r="C41">
        <v>0.42336070999999997</v>
      </c>
      <c r="D41">
        <f t="shared" si="0"/>
        <v>0.57663929000000003</v>
      </c>
      <c r="F41">
        <v>0.68971503000000001</v>
      </c>
      <c r="G41">
        <f t="shared" si="1"/>
        <v>0.31028496999999999</v>
      </c>
      <c r="S41">
        <v>38</v>
      </c>
      <c r="T41">
        <v>0.18350619000000001</v>
      </c>
    </row>
    <row r="42" spans="2:20">
      <c r="B42" s="4">
        <v>40.000008000000001</v>
      </c>
      <c r="C42">
        <v>0.42333685999999998</v>
      </c>
      <c r="D42">
        <f t="shared" si="0"/>
        <v>0.57666313999999996</v>
      </c>
      <c r="F42">
        <v>0.69147813000000002</v>
      </c>
      <c r="G42">
        <f t="shared" si="1"/>
        <v>0.30852186999999998</v>
      </c>
      <c r="S42">
        <v>39</v>
      </c>
      <c r="T42">
        <v>0.17521834000000003</v>
      </c>
    </row>
    <row r="43" spans="2:20">
      <c r="B43" s="4">
        <v>41.000011000000001</v>
      </c>
      <c r="C43">
        <v>0.41926609999999997</v>
      </c>
      <c r="D43">
        <f t="shared" si="0"/>
        <v>0.58073390000000003</v>
      </c>
      <c r="F43">
        <v>0.69322508999999999</v>
      </c>
      <c r="G43">
        <f t="shared" si="1"/>
        <v>0.30677491000000001</v>
      </c>
      <c r="S43">
        <v>40</v>
      </c>
      <c r="T43">
        <v>0.16818082000000001</v>
      </c>
    </row>
    <row r="44" spans="2:20">
      <c r="B44" s="4">
        <v>42.000011000000001</v>
      </c>
      <c r="C44">
        <v>0.41811192000000003</v>
      </c>
      <c r="D44">
        <f t="shared" si="0"/>
        <v>0.58188807999999992</v>
      </c>
      <c r="F44">
        <v>0.69497335000000005</v>
      </c>
      <c r="G44">
        <f t="shared" si="1"/>
        <v>0.30502664999999995</v>
      </c>
      <c r="S44">
        <v>41</v>
      </c>
      <c r="T44">
        <v>0.15298252999999995</v>
      </c>
    </row>
    <row r="45" spans="2:20">
      <c r="B45" s="4">
        <v>43.000011000000001</v>
      </c>
      <c r="C45">
        <v>0.41812517999999999</v>
      </c>
      <c r="D45">
        <f t="shared" si="0"/>
        <v>0.58187482000000001</v>
      </c>
      <c r="F45">
        <v>0.6967274</v>
      </c>
      <c r="G45">
        <f t="shared" si="1"/>
        <v>0.3032726</v>
      </c>
      <c r="S45">
        <v>42</v>
      </c>
      <c r="T45">
        <v>0.15298252999999995</v>
      </c>
    </row>
    <row r="46" spans="2:20">
      <c r="B46" s="4">
        <v>44.000014999999998</v>
      </c>
      <c r="C46">
        <v>0.41707167000000001</v>
      </c>
      <c r="D46">
        <f t="shared" si="0"/>
        <v>0.58292832999999999</v>
      </c>
      <c r="F46">
        <v>0.69724059000000005</v>
      </c>
      <c r="G46">
        <f t="shared" si="1"/>
        <v>0.30275940999999995</v>
      </c>
      <c r="S46">
        <v>43</v>
      </c>
      <c r="T46">
        <v>0.14231740999999998</v>
      </c>
    </row>
    <row r="47" spans="2:20">
      <c r="B47" s="4">
        <v>45.000014999999998</v>
      </c>
      <c r="C47">
        <v>0.41461514999999999</v>
      </c>
      <c r="D47">
        <f t="shared" si="0"/>
        <v>0.58538485000000007</v>
      </c>
      <c r="F47">
        <v>0.69910603999999998</v>
      </c>
      <c r="G47">
        <f t="shared" si="1"/>
        <v>0.30089396000000002</v>
      </c>
      <c r="S47">
        <v>44</v>
      </c>
      <c r="T47">
        <v>0.13209873000000005</v>
      </c>
    </row>
    <row r="48" spans="2:20">
      <c r="B48" s="4">
        <v>46.000014999999998</v>
      </c>
      <c r="C48">
        <v>0.41470291999999997</v>
      </c>
      <c r="D48">
        <f t="shared" si="0"/>
        <v>0.58529708000000003</v>
      </c>
      <c r="F48">
        <v>0.70102525000000004</v>
      </c>
      <c r="G48">
        <f t="shared" si="1"/>
        <v>0.29897474999999996</v>
      </c>
      <c r="S48">
        <v>45</v>
      </c>
      <c r="T48">
        <v>0.12568813999999995</v>
      </c>
    </row>
    <row r="49" spans="2:20">
      <c r="B49" s="4">
        <v>47.000019000000002</v>
      </c>
      <c r="C49">
        <v>0.41401154000000001</v>
      </c>
      <c r="D49">
        <f t="shared" si="0"/>
        <v>0.58598846000000004</v>
      </c>
      <c r="F49">
        <v>0.70301139000000001</v>
      </c>
      <c r="G49">
        <f t="shared" si="1"/>
        <v>0.29698860999999999</v>
      </c>
      <c r="S49">
        <v>46</v>
      </c>
      <c r="T49">
        <v>0.11924033999999994</v>
      </c>
    </row>
    <row r="50" spans="2:20">
      <c r="B50" s="4">
        <v>48.000019000000002</v>
      </c>
      <c r="C50">
        <v>0.41206816000000002</v>
      </c>
      <c r="D50">
        <f t="shared" si="0"/>
        <v>0.58793183999999998</v>
      </c>
      <c r="F50">
        <v>0.70507633999999997</v>
      </c>
      <c r="G50">
        <f t="shared" si="1"/>
        <v>0.29492366000000003</v>
      </c>
      <c r="S50">
        <v>47</v>
      </c>
      <c r="T50">
        <v>0.11217045999999997</v>
      </c>
    </row>
    <row r="51" spans="2:20">
      <c r="B51" s="4">
        <v>49.000019000000002</v>
      </c>
      <c r="C51">
        <v>0.40478054000000002</v>
      </c>
      <c r="D51">
        <f t="shared" si="0"/>
        <v>0.59521946000000003</v>
      </c>
      <c r="F51">
        <v>0.67728937</v>
      </c>
      <c r="G51">
        <f t="shared" si="1"/>
        <v>0.32271063</v>
      </c>
      <c r="S51">
        <v>48</v>
      </c>
      <c r="T51">
        <v>0.10541546000000002</v>
      </c>
    </row>
    <row r="52" spans="2:20">
      <c r="B52" s="4">
        <v>50.000022999999999</v>
      </c>
      <c r="C52">
        <v>0.40905650999999998</v>
      </c>
      <c r="D52">
        <f t="shared" si="0"/>
        <v>0.59094349000000002</v>
      </c>
      <c r="F52">
        <v>0.70952879999999996</v>
      </c>
      <c r="G52">
        <f t="shared" si="1"/>
        <v>0.29047120000000004</v>
      </c>
      <c r="S52">
        <v>49</v>
      </c>
      <c r="T52">
        <v>0.10116822000000003</v>
      </c>
    </row>
    <row r="53" spans="2:20">
      <c r="B53" s="4">
        <v>51.000022999999999</v>
      </c>
      <c r="C53">
        <v>0.39333040000000002</v>
      </c>
      <c r="D53">
        <f t="shared" si="0"/>
        <v>0.60666960000000003</v>
      </c>
      <c r="F53">
        <v>0.64961362</v>
      </c>
      <c r="G53">
        <f t="shared" si="1"/>
        <v>0.35038638</v>
      </c>
      <c r="S53">
        <v>50</v>
      </c>
      <c r="T53">
        <v>9.6780780000000011E-2</v>
      </c>
    </row>
    <row r="54" spans="2:20">
      <c r="B54" s="4">
        <v>52.000022999999999</v>
      </c>
      <c r="C54">
        <v>0.39772018999999997</v>
      </c>
      <c r="D54">
        <f t="shared" si="0"/>
        <v>0.60227980999999997</v>
      </c>
      <c r="F54">
        <v>0.71452850000000001</v>
      </c>
      <c r="G54">
        <f t="shared" si="1"/>
        <v>0.28547149999999999</v>
      </c>
      <c r="S54">
        <v>51</v>
      </c>
      <c r="T54">
        <v>9.0416669999999977E-2</v>
      </c>
    </row>
    <row r="55" spans="2:20">
      <c r="B55" s="4">
        <v>53.000022999999999</v>
      </c>
      <c r="C55">
        <v>0.39440510000000001</v>
      </c>
      <c r="D55">
        <f t="shared" si="0"/>
        <v>0.60559490000000005</v>
      </c>
      <c r="F55">
        <v>0.71809738999999995</v>
      </c>
      <c r="G55">
        <f t="shared" si="1"/>
        <v>0.28190261000000005</v>
      </c>
      <c r="S55">
        <v>52</v>
      </c>
      <c r="T55">
        <v>8.0714399999999964E-2</v>
      </c>
    </row>
    <row r="56" spans="2:20">
      <c r="B56" s="4">
        <v>54.000027000000003</v>
      </c>
      <c r="C56">
        <v>0.38667792000000001</v>
      </c>
      <c r="D56">
        <f t="shared" si="0"/>
        <v>0.61332207999999999</v>
      </c>
      <c r="F56">
        <v>0.72098105999999995</v>
      </c>
      <c r="G56">
        <f t="shared" si="1"/>
        <v>0.27901894000000005</v>
      </c>
      <c r="S56">
        <v>53</v>
      </c>
      <c r="T56">
        <v>7.1001470000000011E-2</v>
      </c>
    </row>
    <row r="57" spans="2:20">
      <c r="B57" s="4">
        <v>55.000027000000003</v>
      </c>
      <c r="C57">
        <v>0.38038190999999999</v>
      </c>
      <c r="D57">
        <f t="shared" si="0"/>
        <v>0.61961809000000001</v>
      </c>
      <c r="F57">
        <v>0.72406101</v>
      </c>
      <c r="G57">
        <f t="shared" si="1"/>
        <v>0.27593899</v>
      </c>
      <c r="S57">
        <v>54</v>
      </c>
      <c r="T57">
        <v>6.205463E-2</v>
      </c>
    </row>
    <row r="58" spans="2:20">
      <c r="B58" s="4">
        <v>56.000027000000003</v>
      </c>
      <c r="C58">
        <v>0.37115936999999999</v>
      </c>
      <c r="D58">
        <f t="shared" si="0"/>
        <v>0.62884063000000001</v>
      </c>
      <c r="F58">
        <v>0.72734904</v>
      </c>
      <c r="G58">
        <f t="shared" si="1"/>
        <v>0.27265096</v>
      </c>
      <c r="S58">
        <v>55</v>
      </c>
      <c r="T58">
        <v>5.4639639999999989E-2</v>
      </c>
    </row>
    <row r="59" spans="2:20">
      <c r="B59" s="4">
        <v>57.000031</v>
      </c>
      <c r="C59">
        <v>0.36764580000000002</v>
      </c>
      <c r="D59">
        <f t="shared" si="0"/>
        <v>0.63235419999999998</v>
      </c>
      <c r="F59">
        <v>0.73084062000000005</v>
      </c>
      <c r="G59">
        <f t="shared" si="1"/>
        <v>0.26915937999999995</v>
      </c>
      <c r="S59">
        <v>56</v>
      </c>
      <c r="T59">
        <v>4.8686209999999952E-2</v>
      </c>
    </row>
    <row r="60" spans="2:20">
      <c r="B60" s="4">
        <v>58.000027000000003</v>
      </c>
      <c r="C60">
        <v>0.38075822999999998</v>
      </c>
      <c r="D60">
        <f t="shared" si="0"/>
        <v>0.61924177000000002</v>
      </c>
      <c r="F60">
        <v>0.61220728999999996</v>
      </c>
      <c r="G60">
        <f t="shared" si="1"/>
        <v>0.38779271000000004</v>
      </c>
      <c r="S60">
        <v>57</v>
      </c>
      <c r="T60">
        <v>3.766912E-2</v>
      </c>
    </row>
    <row r="61" spans="2:20">
      <c r="B61" s="4">
        <v>59.000027000000003</v>
      </c>
      <c r="C61">
        <v>0.36476990999999998</v>
      </c>
      <c r="D61">
        <f t="shared" si="0"/>
        <v>0.63523009000000008</v>
      </c>
      <c r="F61">
        <v>0.73845928999999999</v>
      </c>
      <c r="G61">
        <f t="shared" si="1"/>
        <v>0.26154071000000001</v>
      </c>
      <c r="S61">
        <v>58</v>
      </c>
      <c r="T61">
        <v>3.3263799999999955E-2</v>
      </c>
    </row>
    <row r="62" spans="2:20">
      <c r="B62" s="4">
        <v>60.000031</v>
      </c>
      <c r="C62">
        <v>0.36243439</v>
      </c>
      <c r="D62">
        <f t="shared" si="0"/>
        <v>0.63756561</v>
      </c>
      <c r="F62">
        <v>0.70426398999999995</v>
      </c>
      <c r="G62">
        <f t="shared" si="1"/>
        <v>0.29573601000000005</v>
      </c>
      <c r="S62">
        <v>59</v>
      </c>
      <c r="T62">
        <v>2.6593980000000017E-2</v>
      </c>
    </row>
    <row r="63" spans="2:20">
      <c r="B63" s="4">
        <v>61.000031</v>
      </c>
      <c r="C63">
        <v>0.36417481000000002</v>
      </c>
      <c r="D63">
        <f t="shared" si="0"/>
        <v>0.63582519000000004</v>
      </c>
      <c r="F63">
        <v>0.70760738999999995</v>
      </c>
      <c r="G63">
        <f t="shared" si="1"/>
        <v>0.29239261000000005</v>
      </c>
      <c r="S63">
        <v>60</v>
      </c>
      <c r="T63">
        <v>1.5591200000000027E-2</v>
      </c>
    </row>
    <row r="64" spans="2:20">
      <c r="B64" s="4">
        <v>62.000031</v>
      </c>
      <c r="C64">
        <v>0.36659028999999999</v>
      </c>
      <c r="D64">
        <f t="shared" si="0"/>
        <v>0.63340971000000001</v>
      </c>
      <c r="F64">
        <v>0.71013981000000004</v>
      </c>
      <c r="G64">
        <f t="shared" si="1"/>
        <v>0.28986018999999996</v>
      </c>
      <c r="S64">
        <v>61</v>
      </c>
      <c r="T64">
        <v>6.1357600000000456E-3</v>
      </c>
    </row>
    <row r="65" spans="2:20">
      <c r="B65" s="4">
        <v>63.000033999999999</v>
      </c>
      <c r="C65">
        <v>0.36526503999999999</v>
      </c>
      <c r="D65">
        <f t="shared" si="0"/>
        <v>0.63473496000000007</v>
      </c>
      <c r="F65">
        <v>0.71374338999999998</v>
      </c>
      <c r="G65">
        <f t="shared" si="1"/>
        <v>0.28625661000000002</v>
      </c>
      <c r="S65">
        <v>62</v>
      </c>
      <c r="T65">
        <v>0</v>
      </c>
    </row>
    <row r="66" spans="2:20">
      <c r="B66" s="4">
        <v>64.000031000000007</v>
      </c>
      <c r="C66">
        <v>0.37027219</v>
      </c>
      <c r="D66">
        <f t="shared" si="0"/>
        <v>0.62972781</v>
      </c>
      <c r="F66">
        <v>0.71744286999999995</v>
      </c>
      <c r="G66">
        <f t="shared" si="1"/>
        <v>0.28255713000000005</v>
      </c>
      <c r="S66">
        <v>63</v>
      </c>
      <c r="T66">
        <v>0</v>
      </c>
    </row>
    <row r="67" spans="2:20">
      <c r="B67" s="4">
        <v>65.000038000000004</v>
      </c>
      <c r="C67">
        <v>0.36875152999999999</v>
      </c>
      <c r="D67">
        <f t="shared" ref="D67:D130" si="3">1-C67</f>
        <v>0.63124847000000006</v>
      </c>
      <c r="F67">
        <v>0.72122997</v>
      </c>
      <c r="G67">
        <f t="shared" ref="G67:G130" si="4">1-F67</f>
        <v>0.27877003</v>
      </c>
      <c r="S67">
        <v>64</v>
      </c>
      <c r="T67">
        <v>0</v>
      </c>
    </row>
    <row r="68" spans="2:20">
      <c r="B68" s="4">
        <v>66.000038000000004</v>
      </c>
      <c r="C68">
        <v>0.37026045000000002</v>
      </c>
      <c r="D68">
        <f t="shared" si="3"/>
        <v>0.62973955000000004</v>
      </c>
      <c r="F68">
        <v>0.66814618999999997</v>
      </c>
      <c r="G68">
        <f t="shared" si="4"/>
        <v>0.33185381000000003</v>
      </c>
      <c r="S68">
        <v>65</v>
      </c>
      <c r="T68">
        <v>0</v>
      </c>
    </row>
    <row r="69" spans="2:20">
      <c r="B69" s="4">
        <v>67.000038000000004</v>
      </c>
      <c r="C69">
        <v>0.36963998999999997</v>
      </c>
      <c r="D69">
        <f t="shared" si="3"/>
        <v>0.63036000999999997</v>
      </c>
      <c r="F69">
        <v>0.66813082000000001</v>
      </c>
      <c r="G69">
        <f t="shared" si="4"/>
        <v>0.33186917999999999</v>
      </c>
      <c r="S69">
        <v>66</v>
      </c>
      <c r="T69">
        <v>0</v>
      </c>
    </row>
    <row r="70" spans="2:20">
      <c r="B70" s="4">
        <v>68.000038000000004</v>
      </c>
      <c r="C70">
        <v>0.36952965999999998</v>
      </c>
      <c r="D70">
        <f t="shared" si="3"/>
        <v>0.63047034000000002</v>
      </c>
      <c r="F70">
        <v>0.63702672999999999</v>
      </c>
      <c r="G70">
        <f t="shared" si="4"/>
        <v>0.36297327000000001</v>
      </c>
      <c r="S70">
        <v>67</v>
      </c>
      <c r="T70">
        <v>0</v>
      </c>
    </row>
    <row r="71" spans="2:20">
      <c r="B71" s="4">
        <v>69.000038000000004</v>
      </c>
      <c r="C71">
        <v>0.36944547</v>
      </c>
      <c r="D71">
        <f t="shared" si="3"/>
        <v>0.63055452999999995</v>
      </c>
      <c r="F71">
        <v>0.60510755000000005</v>
      </c>
      <c r="G71">
        <f t="shared" si="4"/>
        <v>0.39489244999999995</v>
      </c>
      <c r="S71">
        <v>68</v>
      </c>
      <c r="T71">
        <v>0</v>
      </c>
    </row>
    <row r="72" spans="2:20">
      <c r="B72" s="4">
        <v>70.000038000000004</v>
      </c>
      <c r="C72">
        <v>0.36472514</v>
      </c>
      <c r="D72">
        <f t="shared" si="3"/>
        <v>0.63527486</v>
      </c>
      <c r="F72">
        <v>0.60766852000000005</v>
      </c>
      <c r="G72">
        <f t="shared" si="4"/>
        <v>0.39233147999999995</v>
      </c>
      <c r="S72">
        <v>69</v>
      </c>
      <c r="T72">
        <v>0</v>
      </c>
    </row>
    <row r="73" spans="2:20">
      <c r="B73" s="4">
        <v>71.000045999999998</v>
      </c>
      <c r="C73">
        <v>0.36312622</v>
      </c>
      <c r="D73">
        <f t="shared" si="3"/>
        <v>0.63687377999999994</v>
      </c>
      <c r="F73">
        <v>0.61036098000000005</v>
      </c>
      <c r="G73">
        <f t="shared" si="4"/>
        <v>0.38963901999999995</v>
      </c>
      <c r="S73">
        <v>70</v>
      </c>
      <c r="T73">
        <v>0</v>
      </c>
    </row>
    <row r="74" spans="2:20">
      <c r="B74" s="4">
        <v>72.000045999999998</v>
      </c>
      <c r="C74">
        <v>0.36478718999999998</v>
      </c>
      <c r="D74">
        <f t="shared" si="3"/>
        <v>0.63521281000000007</v>
      </c>
      <c r="F74">
        <v>0.50491381000000002</v>
      </c>
      <c r="G74">
        <f t="shared" si="4"/>
        <v>0.49508618999999998</v>
      </c>
      <c r="S74">
        <v>71</v>
      </c>
      <c r="T74">
        <v>0</v>
      </c>
    </row>
    <row r="75" spans="2:20">
      <c r="B75" s="4">
        <v>73.000045999999998</v>
      </c>
      <c r="C75">
        <v>0.36554073999999998</v>
      </c>
      <c r="D75">
        <f t="shared" si="3"/>
        <v>0.63445926000000008</v>
      </c>
      <c r="F75">
        <v>0.4446387</v>
      </c>
      <c r="G75">
        <f t="shared" si="4"/>
        <v>0.55536129999999995</v>
      </c>
      <c r="S75">
        <v>72</v>
      </c>
      <c r="T75">
        <v>0</v>
      </c>
    </row>
    <row r="76" spans="2:20">
      <c r="B76" s="4">
        <v>74.000045999999998</v>
      </c>
      <c r="C76">
        <v>0.37217695000000001</v>
      </c>
      <c r="D76">
        <f t="shared" si="3"/>
        <v>0.62782304999999994</v>
      </c>
      <c r="F76">
        <v>0.44700583999999999</v>
      </c>
      <c r="G76">
        <f t="shared" si="4"/>
        <v>0.55299416000000001</v>
      </c>
      <c r="S76">
        <v>73</v>
      </c>
      <c r="T76">
        <v>0</v>
      </c>
    </row>
    <row r="77" spans="2:20">
      <c r="B77" s="4">
        <v>75.000045999999998</v>
      </c>
      <c r="C77">
        <v>0.37374708000000001</v>
      </c>
      <c r="D77">
        <f t="shared" si="3"/>
        <v>0.62625291999999999</v>
      </c>
      <c r="F77">
        <v>0.44953501000000001</v>
      </c>
      <c r="G77">
        <f t="shared" si="4"/>
        <v>0.55046499000000004</v>
      </c>
      <c r="S77">
        <v>74</v>
      </c>
      <c r="T77">
        <v>0</v>
      </c>
    </row>
    <row r="78" spans="2:20">
      <c r="B78" s="4">
        <v>76.000045999999998</v>
      </c>
      <c r="C78">
        <v>0.37560370999999998</v>
      </c>
      <c r="D78">
        <f t="shared" si="3"/>
        <v>0.62439628999999996</v>
      </c>
      <c r="F78">
        <v>0.45136735</v>
      </c>
      <c r="G78">
        <f t="shared" si="4"/>
        <v>0.54863265000000006</v>
      </c>
      <c r="S78">
        <v>75</v>
      </c>
      <c r="T78">
        <v>0</v>
      </c>
    </row>
    <row r="79" spans="2:20">
      <c r="B79" s="4">
        <v>77.000045999999998</v>
      </c>
      <c r="C79">
        <v>0.37128328999999999</v>
      </c>
      <c r="D79">
        <f t="shared" si="3"/>
        <v>0.62871670999999996</v>
      </c>
      <c r="F79">
        <v>0.35746691000000003</v>
      </c>
      <c r="G79">
        <f t="shared" si="4"/>
        <v>0.64253308999999992</v>
      </c>
      <c r="S79">
        <v>76</v>
      </c>
      <c r="T79">
        <v>0</v>
      </c>
    </row>
    <row r="80" spans="2:20">
      <c r="B80" s="4">
        <v>78.000052999999994</v>
      </c>
      <c r="C80">
        <v>0.37006139999999998</v>
      </c>
      <c r="D80">
        <f t="shared" si="3"/>
        <v>0.62993860000000002</v>
      </c>
      <c r="F80">
        <v>0.33672099999999999</v>
      </c>
      <c r="G80">
        <f t="shared" si="4"/>
        <v>0.66327899999999995</v>
      </c>
      <c r="S80">
        <v>77</v>
      </c>
      <c r="T80">
        <v>0</v>
      </c>
    </row>
    <row r="81" spans="2:20">
      <c r="B81" s="4">
        <v>79.000052999999994</v>
      </c>
      <c r="C81">
        <v>0.37150403999999998</v>
      </c>
      <c r="D81">
        <f t="shared" si="3"/>
        <v>0.62849595999999996</v>
      </c>
      <c r="F81">
        <v>0.34249996999999999</v>
      </c>
      <c r="G81">
        <f t="shared" si="4"/>
        <v>0.65750003000000001</v>
      </c>
      <c r="S81">
        <v>78</v>
      </c>
      <c r="T81">
        <v>0</v>
      </c>
    </row>
    <row r="82" spans="2:20">
      <c r="B82" s="4">
        <v>80.000052999999994</v>
      </c>
      <c r="C82">
        <v>0.37532005000000002</v>
      </c>
      <c r="D82">
        <f t="shared" si="3"/>
        <v>0.62467994999999998</v>
      </c>
      <c r="F82">
        <v>0.35911020999999999</v>
      </c>
      <c r="G82">
        <f t="shared" si="4"/>
        <v>0.64088979000000001</v>
      </c>
      <c r="S82">
        <v>79</v>
      </c>
      <c r="T82">
        <v>0</v>
      </c>
    </row>
    <row r="83" spans="2:20">
      <c r="B83" s="4">
        <v>81.000052999999994</v>
      </c>
      <c r="C83">
        <v>0.38353807000000001</v>
      </c>
      <c r="D83">
        <f t="shared" si="3"/>
        <v>0.61646193000000005</v>
      </c>
      <c r="F83">
        <v>0.59290617999999995</v>
      </c>
      <c r="G83">
        <f t="shared" si="4"/>
        <v>0.40709382000000005</v>
      </c>
      <c r="S83">
        <v>80</v>
      </c>
      <c r="T83">
        <v>0</v>
      </c>
    </row>
    <row r="84" spans="2:20">
      <c r="B84" s="4">
        <v>82.000052999999994</v>
      </c>
      <c r="C84">
        <v>0.38353819</v>
      </c>
      <c r="D84">
        <f t="shared" si="3"/>
        <v>0.61646181</v>
      </c>
      <c r="F84">
        <v>0.59290648000000001</v>
      </c>
      <c r="G84">
        <f t="shared" si="4"/>
        <v>0.40709351999999999</v>
      </c>
      <c r="S84">
        <v>81</v>
      </c>
      <c r="T84">
        <v>0</v>
      </c>
    </row>
    <row r="85" spans="2:20">
      <c r="B85" s="4">
        <v>83.000052999999994</v>
      </c>
      <c r="C85">
        <v>0.38353809999999999</v>
      </c>
      <c r="D85">
        <f t="shared" si="3"/>
        <v>0.61646190000000001</v>
      </c>
      <c r="F85">
        <v>0.59290642000000005</v>
      </c>
      <c r="G85">
        <f t="shared" si="4"/>
        <v>0.40709357999999995</v>
      </c>
      <c r="S85">
        <v>82</v>
      </c>
      <c r="T85">
        <v>0</v>
      </c>
    </row>
    <row r="86" spans="2:20">
      <c r="B86" s="4">
        <v>84.000061000000002</v>
      </c>
      <c r="C86">
        <v>0.38353809999999999</v>
      </c>
      <c r="D86">
        <f t="shared" si="3"/>
        <v>0.61646190000000001</v>
      </c>
      <c r="F86">
        <v>0.59290635999999997</v>
      </c>
      <c r="G86">
        <f t="shared" si="4"/>
        <v>0.40709364000000003</v>
      </c>
      <c r="S86">
        <v>83</v>
      </c>
      <c r="T86">
        <v>0</v>
      </c>
    </row>
    <row r="87" spans="2:20">
      <c r="B87" s="4">
        <v>85.000061000000002</v>
      </c>
      <c r="C87">
        <v>0.38353812999999998</v>
      </c>
      <c r="D87">
        <f t="shared" si="3"/>
        <v>0.61646186999999997</v>
      </c>
      <c r="F87">
        <v>0.59290635999999997</v>
      </c>
      <c r="G87">
        <f t="shared" si="4"/>
        <v>0.40709364000000003</v>
      </c>
      <c r="S87">
        <v>84</v>
      </c>
      <c r="T87">
        <v>0</v>
      </c>
    </row>
    <row r="88" spans="2:20">
      <c r="B88" s="4">
        <v>86.000061000000002</v>
      </c>
      <c r="C88">
        <v>0.38353809999999999</v>
      </c>
      <c r="D88">
        <f t="shared" si="3"/>
        <v>0.61646190000000001</v>
      </c>
      <c r="F88">
        <v>0.59290648000000001</v>
      </c>
      <c r="G88">
        <f t="shared" si="4"/>
        <v>0.40709351999999999</v>
      </c>
      <c r="S88">
        <v>85</v>
      </c>
      <c r="T88">
        <v>0</v>
      </c>
    </row>
    <row r="89" spans="2:20">
      <c r="B89" s="4">
        <v>87.000061000000002</v>
      </c>
      <c r="C89">
        <v>0.38353809999999999</v>
      </c>
      <c r="D89">
        <f t="shared" si="3"/>
        <v>0.61646190000000001</v>
      </c>
      <c r="F89">
        <v>0.59290642000000005</v>
      </c>
      <c r="G89">
        <f t="shared" si="4"/>
        <v>0.40709357999999995</v>
      </c>
      <c r="S89">
        <v>86</v>
      </c>
      <c r="T89">
        <v>0</v>
      </c>
    </row>
    <row r="90" spans="2:20">
      <c r="B90" s="4">
        <v>88.000061000000002</v>
      </c>
      <c r="C90">
        <v>0.38353816000000002</v>
      </c>
      <c r="D90">
        <f t="shared" si="3"/>
        <v>0.61646183999999993</v>
      </c>
      <c r="F90">
        <v>0.59290648000000001</v>
      </c>
      <c r="G90">
        <f t="shared" si="4"/>
        <v>0.40709351999999999</v>
      </c>
      <c r="S90">
        <v>87</v>
      </c>
      <c r="T90">
        <v>0</v>
      </c>
    </row>
    <row r="91" spans="2:20">
      <c r="B91" s="4">
        <v>89.000061000000002</v>
      </c>
      <c r="C91">
        <v>0.38353816000000002</v>
      </c>
      <c r="D91">
        <f t="shared" si="3"/>
        <v>0.61646183999999993</v>
      </c>
      <c r="F91">
        <v>0.59290635999999997</v>
      </c>
      <c r="G91">
        <f t="shared" si="4"/>
        <v>0.40709364000000003</v>
      </c>
      <c r="S91">
        <v>88</v>
      </c>
      <c r="T91">
        <v>0</v>
      </c>
    </row>
    <row r="92" spans="2:20">
      <c r="B92" s="4">
        <v>90.000061000000002</v>
      </c>
      <c r="C92">
        <v>0</v>
      </c>
      <c r="D92">
        <f t="shared" si="3"/>
        <v>1</v>
      </c>
      <c r="F92">
        <v>0</v>
      </c>
      <c r="G92">
        <f t="shared" si="4"/>
        <v>1</v>
      </c>
      <c r="S92">
        <v>89</v>
      </c>
      <c r="T92">
        <v>0</v>
      </c>
    </row>
    <row r="93" spans="2:20">
      <c r="D93">
        <f t="shared" si="3"/>
        <v>1</v>
      </c>
      <c r="G93">
        <f t="shared" si="4"/>
        <v>1</v>
      </c>
      <c r="S93">
        <v>90</v>
      </c>
      <c r="T93">
        <v>0</v>
      </c>
    </row>
    <row r="94" spans="2:20">
      <c r="D94">
        <f t="shared" si="3"/>
        <v>1</v>
      </c>
      <c r="G94">
        <f t="shared" si="4"/>
        <v>1</v>
      </c>
    </row>
    <row r="95" spans="2:20">
      <c r="D95">
        <f t="shared" si="3"/>
        <v>1</v>
      </c>
      <c r="G95">
        <f t="shared" si="4"/>
        <v>1</v>
      </c>
    </row>
    <row r="96" spans="2:20">
      <c r="D96">
        <f t="shared" si="3"/>
        <v>1</v>
      </c>
      <c r="G96">
        <f t="shared" si="4"/>
        <v>1</v>
      </c>
    </row>
    <row r="97" spans="4:7">
      <c r="D97">
        <f t="shared" si="3"/>
        <v>1</v>
      </c>
      <c r="G97">
        <f t="shared" si="4"/>
        <v>1</v>
      </c>
    </row>
    <row r="98" spans="4:7">
      <c r="D98">
        <f t="shared" si="3"/>
        <v>1</v>
      </c>
      <c r="G98">
        <f t="shared" si="4"/>
        <v>1</v>
      </c>
    </row>
    <row r="99" spans="4:7">
      <c r="D99">
        <f t="shared" si="3"/>
        <v>1</v>
      </c>
      <c r="G99">
        <f t="shared" si="4"/>
        <v>1</v>
      </c>
    </row>
    <row r="100" spans="4:7">
      <c r="D100">
        <f t="shared" si="3"/>
        <v>1</v>
      </c>
      <c r="G100">
        <f t="shared" si="4"/>
        <v>1</v>
      </c>
    </row>
    <row r="101" spans="4:7">
      <c r="D101">
        <f t="shared" si="3"/>
        <v>1</v>
      </c>
      <c r="G101">
        <f t="shared" si="4"/>
        <v>1</v>
      </c>
    </row>
    <row r="102" spans="4:7">
      <c r="D102">
        <f t="shared" si="3"/>
        <v>1</v>
      </c>
      <c r="G102">
        <f t="shared" si="4"/>
        <v>1</v>
      </c>
    </row>
    <row r="103" spans="4:7">
      <c r="D103">
        <f t="shared" si="3"/>
        <v>1</v>
      </c>
      <c r="G103">
        <f t="shared" si="4"/>
        <v>1</v>
      </c>
    </row>
    <row r="104" spans="4:7">
      <c r="D104">
        <f t="shared" si="3"/>
        <v>1</v>
      </c>
      <c r="G104">
        <f t="shared" si="4"/>
        <v>1</v>
      </c>
    </row>
    <row r="105" spans="4:7">
      <c r="D105">
        <f t="shared" si="3"/>
        <v>1</v>
      </c>
      <c r="G105">
        <f t="shared" si="4"/>
        <v>1</v>
      </c>
    </row>
    <row r="106" spans="4:7">
      <c r="D106">
        <f t="shared" si="3"/>
        <v>1</v>
      </c>
      <c r="G106">
        <f t="shared" si="4"/>
        <v>1</v>
      </c>
    </row>
    <row r="107" spans="4:7">
      <c r="D107">
        <f t="shared" si="3"/>
        <v>1</v>
      </c>
      <c r="G107">
        <f t="shared" si="4"/>
        <v>1</v>
      </c>
    </row>
    <row r="108" spans="4:7">
      <c r="D108">
        <f t="shared" si="3"/>
        <v>1</v>
      </c>
      <c r="G108">
        <f t="shared" si="4"/>
        <v>1</v>
      </c>
    </row>
    <row r="109" spans="4:7">
      <c r="D109">
        <f t="shared" si="3"/>
        <v>1</v>
      </c>
      <c r="G109">
        <f t="shared" si="4"/>
        <v>1</v>
      </c>
    </row>
    <row r="110" spans="4:7">
      <c r="D110">
        <f t="shared" si="3"/>
        <v>1</v>
      </c>
      <c r="G110">
        <f t="shared" si="4"/>
        <v>1</v>
      </c>
    </row>
    <row r="111" spans="4:7">
      <c r="D111">
        <f t="shared" si="3"/>
        <v>1</v>
      </c>
      <c r="G111">
        <f t="shared" si="4"/>
        <v>1</v>
      </c>
    </row>
    <row r="112" spans="4:7">
      <c r="D112">
        <f t="shared" si="3"/>
        <v>1</v>
      </c>
      <c r="G112">
        <f t="shared" si="4"/>
        <v>1</v>
      </c>
    </row>
    <row r="113" spans="4:7">
      <c r="D113">
        <f t="shared" si="3"/>
        <v>1</v>
      </c>
      <c r="G113">
        <f t="shared" si="4"/>
        <v>1</v>
      </c>
    </row>
    <row r="114" spans="4:7">
      <c r="D114">
        <f t="shared" si="3"/>
        <v>1</v>
      </c>
      <c r="G114">
        <f t="shared" si="4"/>
        <v>1</v>
      </c>
    </row>
    <row r="115" spans="4:7">
      <c r="D115">
        <f t="shared" si="3"/>
        <v>1</v>
      </c>
      <c r="G115">
        <f t="shared" si="4"/>
        <v>1</v>
      </c>
    </row>
    <row r="116" spans="4:7">
      <c r="D116">
        <f t="shared" si="3"/>
        <v>1</v>
      </c>
      <c r="G116">
        <f t="shared" si="4"/>
        <v>1</v>
      </c>
    </row>
    <row r="117" spans="4:7">
      <c r="D117">
        <f t="shared" si="3"/>
        <v>1</v>
      </c>
      <c r="G117">
        <f t="shared" si="4"/>
        <v>1</v>
      </c>
    </row>
    <row r="118" spans="4:7">
      <c r="D118">
        <f t="shared" si="3"/>
        <v>1</v>
      </c>
      <c r="G118">
        <f t="shared" si="4"/>
        <v>1</v>
      </c>
    </row>
    <row r="119" spans="4:7">
      <c r="D119">
        <f t="shared" si="3"/>
        <v>1</v>
      </c>
      <c r="G119">
        <f t="shared" si="4"/>
        <v>1</v>
      </c>
    </row>
    <row r="120" spans="4:7">
      <c r="D120">
        <f t="shared" si="3"/>
        <v>1</v>
      </c>
      <c r="G120">
        <f t="shared" si="4"/>
        <v>1</v>
      </c>
    </row>
    <row r="121" spans="4:7">
      <c r="D121">
        <f t="shared" si="3"/>
        <v>1</v>
      </c>
      <c r="G121">
        <f t="shared" si="4"/>
        <v>1</v>
      </c>
    </row>
    <row r="122" spans="4:7">
      <c r="D122">
        <f t="shared" si="3"/>
        <v>1</v>
      </c>
      <c r="G122">
        <f t="shared" si="4"/>
        <v>1</v>
      </c>
    </row>
    <row r="123" spans="4:7">
      <c r="D123">
        <f t="shared" si="3"/>
        <v>1</v>
      </c>
      <c r="G123">
        <f t="shared" si="4"/>
        <v>1</v>
      </c>
    </row>
    <row r="124" spans="4:7">
      <c r="D124">
        <f t="shared" si="3"/>
        <v>1</v>
      </c>
      <c r="G124">
        <f t="shared" si="4"/>
        <v>1</v>
      </c>
    </row>
    <row r="125" spans="4:7">
      <c r="D125">
        <f t="shared" si="3"/>
        <v>1</v>
      </c>
      <c r="G125">
        <f t="shared" si="4"/>
        <v>1</v>
      </c>
    </row>
    <row r="126" spans="4:7">
      <c r="D126">
        <f t="shared" si="3"/>
        <v>1</v>
      </c>
      <c r="G126">
        <f t="shared" si="4"/>
        <v>1</v>
      </c>
    </row>
    <row r="127" spans="4:7">
      <c r="D127">
        <f t="shared" si="3"/>
        <v>1</v>
      </c>
      <c r="G127">
        <f t="shared" si="4"/>
        <v>1</v>
      </c>
    </row>
    <row r="128" spans="4:7">
      <c r="D128">
        <f t="shared" si="3"/>
        <v>1</v>
      </c>
      <c r="G128">
        <f t="shared" si="4"/>
        <v>1</v>
      </c>
    </row>
    <row r="129" spans="4:7">
      <c r="D129">
        <f t="shared" si="3"/>
        <v>1</v>
      </c>
      <c r="G129">
        <f t="shared" si="4"/>
        <v>1</v>
      </c>
    </row>
    <row r="130" spans="4:7">
      <c r="D130">
        <f t="shared" si="3"/>
        <v>1</v>
      </c>
      <c r="G130">
        <f t="shared" si="4"/>
        <v>1</v>
      </c>
    </row>
    <row r="131" spans="4:7">
      <c r="D131">
        <f t="shared" ref="D131:D183" si="5">1-C131</f>
        <v>1</v>
      </c>
      <c r="G131">
        <f t="shared" ref="G131:G183" si="6">1-F131</f>
        <v>1</v>
      </c>
    </row>
    <row r="132" spans="4:7">
      <c r="D132">
        <f t="shared" si="5"/>
        <v>1</v>
      </c>
      <c r="G132">
        <f t="shared" si="6"/>
        <v>1</v>
      </c>
    </row>
    <row r="133" spans="4:7">
      <c r="D133">
        <f t="shared" si="5"/>
        <v>1</v>
      </c>
      <c r="G133">
        <f t="shared" si="6"/>
        <v>1</v>
      </c>
    </row>
    <row r="134" spans="4:7">
      <c r="D134">
        <f t="shared" si="5"/>
        <v>1</v>
      </c>
      <c r="G134">
        <f t="shared" si="6"/>
        <v>1</v>
      </c>
    </row>
    <row r="135" spans="4:7">
      <c r="D135">
        <f t="shared" si="5"/>
        <v>1</v>
      </c>
      <c r="G135">
        <f t="shared" si="6"/>
        <v>1</v>
      </c>
    </row>
    <row r="136" spans="4:7">
      <c r="D136">
        <f t="shared" si="5"/>
        <v>1</v>
      </c>
      <c r="G136">
        <f t="shared" si="6"/>
        <v>1</v>
      </c>
    </row>
    <row r="137" spans="4:7">
      <c r="D137">
        <f t="shared" si="5"/>
        <v>1</v>
      </c>
      <c r="G137">
        <f t="shared" si="6"/>
        <v>1</v>
      </c>
    </row>
    <row r="138" spans="4:7">
      <c r="D138">
        <f t="shared" si="5"/>
        <v>1</v>
      </c>
      <c r="G138">
        <f t="shared" si="6"/>
        <v>1</v>
      </c>
    </row>
    <row r="139" spans="4:7">
      <c r="D139">
        <f t="shared" si="5"/>
        <v>1</v>
      </c>
      <c r="G139">
        <f t="shared" si="6"/>
        <v>1</v>
      </c>
    </row>
    <row r="140" spans="4:7">
      <c r="D140">
        <f t="shared" si="5"/>
        <v>1</v>
      </c>
      <c r="G140">
        <f t="shared" si="6"/>
        <v>1</v>
      </c>
    </row>
    <row r="141" spans="4:7">
      <c r="D141">
        <f t="shared" si="5"/>
        <v>1</v>
      </c>
      <c r="G141">
        <f t="shared" si="6"/>
        <v>1</v>
      </c>
    </row>
    <row r="142" spans="4:7">
      <c r="D142">
        <f t="shared" si="5"/>
        <v>1</v>
      </c>
      <c r="G142">
        <f t="shared" si="6"/>
        <v>1</v>
      </c>
    </row>
    <row r="143" spans="4:7">
      <c r="D143">
        <f t="shared" si="5"/>
        <v>1</v>
      </c>
      <c r="G143">
        <f t="shared" si="6"/>
        <v>1</v>
      </c>
    </row>
    <row r="144" spans="4:7">
      <c r="D144">
        <f t="shared" si="5"/>
        <v>1</v>
      </c>
      <c r="G144">
        <f t="shared" si="6"/>
        <v>1</v>
      </c>
    </row>
    <row r="145" spans="4:7">
      <c r="D145">
        <f t="shared" si="5"/>
        <v>1</v>
      </c>
      <c r="G145">
        <f t="shared" si="6"/>
        <v>1</v>
      </c>
    </row>
    <row r="146" spans="4:7">
      <c r="D146">
        <f t="shared" si="5"/>
        <v>1</v>
      </c>
      <c r="G146">
        <f t="shared" si="6"/>
        <v>1</v>
      </c>
    </row>
    <row r="147" spans="4:7">
      <c r="D147">
        <f t="shared" si="5"/>
        <v>1</v>
      </c>
      <c r="G147">
        <f t="shared" si="6"/>
        <v>1</v>
      </c>
    </row>
    <row r="148" spans="4:7">
      <c r="D148">
        <f t="shared" si="5"/>
        <v>1</v>
      </c>
      <c r="G148">
        <f t="shared" si="6"/>
        <v>1</v>
      </c>
    </row>
    <row r="149" spans="4:7">
      <c r="D149">
        <f t="shared" si="5"/>
        <v>1</v>
      </c>
      <c r="G149">
        <f t="shared" si="6"/>
        <v>1</v>
      </c>
    </row>
    <row r="150" spans="4:7">
      <c r="D150">
        <f t="shared" si="5"/>
        <v>1</v>
      </c>
      <c r="G150">
        <f t="shared" si="6"/>
        <v>1</v>
      </c>
    </row>
    <row r="151" spans="4:7">
      <c r="D151">
        <f t="shared" si="5"/>
        <v>1</v>
      </c>
      <c r="G151">
        <f t="shared" si="6"/>
        <v>1</v>
      </c>
    </row>
    <row r="152" spans="4:7">
      <c r="D152">
        <f t="shared" si="5"/>
        <v>1</v>
      </c>
      <c r="G152">
        <f t="shared" si="6"/>
        <v>1</v>
      </c>
    </row>
    <row r="153" spans="4:7">
      <c r="D153">
        <f t="shared" si="5"/>
        <v>1</v>
      </c>
      <c r="G153">
        <f t="shared" si="6"/>
        <v>1</v>
      </c>
    </row>
    <row r="154" spans="4:7">
      <c r="D154">
        <f t="shared" si="5"/>
        <v>1</v>
      </c>
      <c r="G154">
        <f t="shared" si="6"/>
        <v>1</v>
      </c>
    </row>
    <row r="155" spans="4:7">
      <c r="D155">
        <f t="shared" si="5"/>
        <v>1</v>
      </c>
      <c r="G155">
        <f t="shared" si="6"/>
        <v>1</v>
      </c>
    </row>
    <row r="156" spans="4:7">
      <c r="D156">
        <f t="shared" si="5"/>
        <v>1</v>
      </c>
      <c r="G156">
        <f t="shared" si="6"/>
        <v>1</v>
      </c>
    </row>
    <row r="157" spans="4:7">
      <c r="D157">
        <f t="shared" si="5"/>
        <v>1</v>
      </c>
      <c r="G157">
        <f t="shared" si="6"/>
        <v>1</v>
      </c>
    </row>
    <row r="158" spans="4:7">
      <c r="D158">
        <f t="shared" si="5"/>
        <v>1</v>
      </c>
      <c r="G158">
        <f t="shared" si="6"/>
        <v>1</v>
      </c>
    </row>
    <row r="159" spans="4:7">
      <c r="D159">
        <f t="shared" si="5"/>
        <v>1</v>
      </c>
      <c r="G159">
        <f t="shared" si="6"/>
        <v>1</v>
      </c>
    </row>
    <row r="160" spans="4:7">
      <c r="D160">
        <f t="shared" si="5"/>
        <v>1</v>
      </c>
      <c r="G160">
        <f t="shared" si="6"/>
        <v>1</v>
      </c>
    </row>
    <row r="161" spans="4:7">
      <c r="D161">
        <f t="shared" si="5"/>
        <v>1</v>
      </c>
      <c r="G161">
        <f t="shared" si="6"/>
        <v>1</v>
      </c>
    </row>
    <row r="162" spans="4:7">
      <c r="D162">
        <f t="shared" si="5"/>
        <v>1</v>
      </c>
      <c r="G162">
        <f t="shared" si="6"/>
        <v>1</v>
      </c>
    </row>
    <row r="163" spans="4:7">
      <c r="D163">
        <f t="shared" si="5"/>
        <v>1</v>
      </c>
      <c r="G163">
        <f t="shared" si="6"/>
        <v>1</v>
      </c>
    </row>
    <row r="164" spans="4:7">
      <c r="D164">
        <f t="shared" si="5"/>
        <v>1</v>
      </c>
      <c r="G164">
        <f t="shared" si="6"/>
        <v>1</v>
      </c>
    </row>
    <row r="165" spans="4:7">
      <c r="D165">
        <f t="shared" si="5"/>
        <v>1</v>
      </c>
      <c r="G165">
        <f t="shared" si="6"/>
        <v>1</v>
      </c>
    </row>
    <row r="166" spans="4:7">
      <c r="D166">
        <f t="shared" si="5"/>
        <v>1</v>
      </c>
      <c r="G166">
        <f t="shared" si="6"/>
        <v>1</v>
      </c>
    </row>
    <row r="167" spans="4:7">
      <c r="D167">
        <f t="shared" si="5"/>
        <v>1</v>
      </c>
      <c r="G167">
        <f t="shared" si="6"/>
        <v>1</v>
      </c>
    </row>
    <row r="168" spans="4:7">
      <c r="D168">
        <f t="shared" si="5"/>
        <v>1</v>
      </c>
      <c r="G168">
        <f t="shared" si="6"/>
        <v>1</v>
      </c>
    </row>
    <row r="169" spans="4:7">
      <c r="D169">
        <f t="shared" si="5"/>
        <v>1</v>
      </c>
      <c r="G169">
        <f t="shared" si="6"/>
        <v>1</v>
      </c>
    </row>
    <row r="170" spans="4:7">
      <c r="D170">
        <f t="shared" si="5"/>
        <v>1</v>
      </c>
      <c r="G170">
        <f t="shared" si="6"/>
        <v>1</v>
      </c>
    </row>
    <row r="171" spans="4:7">
      <c r="D171">
        <f t="shared" si="5"/>
        <v>1</v>
      </c>
      <c r="G171">
        <f t="shared" si="6"/>
        <v>1</v>
      </c>
    </row>
    <row r="172" spans="4:7">
      <c r="D172">
        <f t="shared" si="5"/>
        <v>1</v>
      </c>
      <c r="G172">
        <f t="shared" si="6"/>
        <v>1</v>
      </c>
    </row>
    <row r="173" spans="4:7">
      <c r="D173">
        <f t="shared" si="5"/>
        <v>1</v>
      </c>
      <c r="G173">
        <f t="shared" si="6"/>
        <v>1</v>
      </c>
    </row>
    <row r="174" spans="4:7">
      <c r="D174">
        <f t="shared" si="5"/>
        <v>1</v>
      </c>
      <c r="G174">
        <f t="shared" si="6"/>
        <v>1</v>
      </c>
    </row>
    <row r="175" spans="4:7">
      <c r="D175">
        <f t="shared" si="5"/>
        <v>1</v>
      </c>
      <c r="G175">
        <f t="shared" si="6"/>
        <v>1</v>
      </c>
    </row>
    <row r="176" spans="4:7">
      <c r="D176">
        <f t="shared" si="5"/>
        <v>1</v>
      </c>
      <c r="G176">
        <f t="shared" si="6"/>
        <v>1</v>
      </c>
    </row>
    <row r="177" spans="4:7">
      <c r="D177">
        <f t="shared" si="5"/>
        <v>1</v>
      </c>
      <c r="G177">
        <f t="shared" si="6"/>
        <v>1</v>
      </c>
    </row>
    <row r="178" spans="4:7">
      <c r="D178">
        <f t="shared" si="5"/>
        <v>1</v>
      </c>
      <c r="G178">
        <f t="shared" si="6"/>
        <v>1</v>
      </c>
    </row>
    <row r="179" spans="4:7">
      <c r="D179">
        <f t="shared" si="5"/>
        <v>1</v>
      </c>
      <c r="G179">
        <f t="shared" si="6"/>
        <v>1</v>
      </c>
    </row>
    <row r="180" spans="4:7">
      <c r="D180">
        <f t="shared" si="5"/>
        <v>1</v>
      </c>
      <c r="G180">
        <f t="shared" si="6"/>
        <v>1</v>
      </c>
    </row>
    <row r="181" spans="4:7">
      <c r="D181">
        <f t="shared" si="5"/>
        <v>1</v>
      </c>
      <c r="G181">
        <f t="shared" si="6"/>
        <v>1</v>
      </c>
    </row>
    <row r="182" spans="4:7">
      <c r="D182">
        <f t="shared" si="5"/>
        <v>1</v>
      </c>
      <c r="G182">
        <f t="shared" si="6"/>
        <v>1</v>
      </c>
    </row>
    <row r="183" spans="4:7">
      <c r="D183">
        <f t="shared" si="5"/>
        <v>1</v>
      </c>
      <c r="G183">
        <f t="shared" si="6"/>
        <v>1</v>
      </c>
    </row>
  </sheetData>
  <sortState ref="B2:C183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opLeftCell="E1" workbookViewId="0">
      <selection activeCell="W3" sqref="W3:X94"/>
    </sheetView>
  </sheetViews>
  <sheetFormatPr defaultRowHeight="15"/>
  <sheetData>
    <row r="1" spans="1:28">
      <c r="B1" t="s">
        <v>7</v>
      </c>
      <c r="C1" t="s">
        <v>3</v>
      </c>
      <c r="E1" t="s">
        <v>3</v>
      </c>
      <c r="G1" t="s">
        <v>3</v>
      </c>
      <c r="I1" t="s">
        <v>3</v>
      </c>
    </row>
    <row r="2" spans="1:28">
      <c r="B2" t="s">
        <v>8</v>
      </c>
      <c r="C2" t="s">
        <v>4</v>
      </c>
      <c r="E2" t="s">
        <v>4</v>
      </c>
      <c r="G2" t="s">
        <v>4</v>
      </c>
      <c r="I2" t="s">
        <v>4</v>
      </c>
    </row>
    <row r="3" spans="1:28">
      <c r="B3" t="s">
        <v>9</v>
      </c>
      <c r="C3" t="s">
        <v>5</v>
      </c>
      <c r="E3" t="s">
        <v>5</v>
      </c>
      <c r="G3" t="s">
        <v>5</v>
      </c>
      <c r="I3" t="s">
        <v>5</v>
      </c>
      <c r="W3" t="s">
        <v>43</v>
      </c>
      <c r="X3" t="s">
        <v>45</v>
      </c>
      <c r="Z3" t="s">
        <v>43</v>
      </c>
      <c r="AA3" t="s">
        <v>46</v>
      </c>
      <c r="AB3" t="s">
        <v>51</v>
      </c>
    </row>
    <row r="4" spans="1:28">
      <c r="B4" t="s">
        <v>10</v>
      </c>
      <c r="C4" t="s">
        <v>6</v>
      </c>
      <c r="E4" t="s">
        <v>6</v>
      </c>
      <c r="G4" t="s">
        <v>6</v>
      </c>
      <c r="I4" t="s">
        <v>6</v>
      </c>
      <c r="W4">
        <v>0</v>
      </c>
      <c r="X4">
        <v>0.45899146999999996</v>
      </c>
      <c r="Z4">
        <v>2.5</v>
      </c>
      <c r="AA4" s="3">
        <f>AVERAGE(X4:X9)</f>
        <v>0.45532328666666672</v>
      </c>
      <c r="AB4" s="3">
        <f>_xlfn.STDEV.P(X4:X9)</f>
        <v>3.7246732178123805E-3</v>
      </c>
    </row>
    <row r="5" spans="1:28">
      <c r="B5" t="s">
        <v>11</v>
      </c>
      <c r="C5" t="s">
        <v>47</v>
      </c>
      <c r="E5" t="s">
        <v>48</v>
      </c>
      <c r="G5" t="s">
        <v>49</v>
      </c>
      <c r="I5" t="s">
        <v>50</v>
      </c>
      <c r="W5">
        <v>1</v>
      </c>
      <c r="X5">
        <v>0.45861076999999995</v>
      </c>
      <c r="Z5">
        <v>7.5</v>
      </c>
      <c r="AA5" s="3">
        <f>AVERAGE(X9:X14)</f>
        <v>0.43444658499999994</v>
      </c>
      <c r="AB5" s="3">
        <f>_xlfn.STDEV.P(X9:X14)</f>
        <v>9.8691913947813095E-3</v>
      </c>
    </row>
    <row r="6" spans="1:28">
      <c r="A6" t="s">
        <v>43</v>
      </c>
      <c r="B6" t="s">
        <v>12</v>
      </c>
      <c r="C6">
        <v>8</v>
      </c>
      <c r="D6" t="s">
        <v>44</v>
      </c>
      <c r="E6">
        <v>8</v>
      </c>
      <c r="F6" t="s">
        <v>44</v>
      </c>
      <c r="G6">
        <v>5</v>
      </c>
      <c r="H6" t="s">
        <v>44</v>
      </c>
      <c r="I6">
        <v>10</v>
      </c>
      <c r="J6" t="s">
        <v>44</v>
      </c>
      <c r="K6" t="s">
        <v>46</v>
      </c>
      <c r="L6" t="s">
        <v>44</v>
      </c>
      <c r="M6" t="s">
        <v>52</v>
      </c>
      <c r="N6" t="s">
        <v>53</v>
      </c>
      <c r="W6">
        <v>2</v>
      </c>
      <c r="X6">
        <v>0.45760244000000005</v>
      </c>
      <c r="Z6">
        <v>12.5</v>
      </c>
      <c r="AA6" s="3">
        <f>AVERAGE(X14:X19)</f>
        <v>0.402846655</v>
      </c>
      <c r="AB6" s="3">
        <f>_xlfn.STDEV.P(X14:X19)</f>
        <v>1.1828137635756164E-2</v>
      </c>
    </row>
    <row r="7" spans="1:28">
      <c r="A7">
        <v>2.5</v>
      </c>
      <c r="B7" t="s">
        <v>13</v>
      </c>
      <c r="C7">
        <v>0.40129999999999999</v>
      </c>
      <c r="D7">
        <v>0.18709999999999999</v>
      </c>
      <c r="E7">
        <v>0.42699999999999999</v>
      </c>
      <c r="F7">
        <v>0.18540000000000001</v>
      </c>
      <c r="G7">
        <v>0.39550000000000002</v>
      </c>
      <c r="H7">
        <v>0.16919999999999999</v>
      </c>
      <c r="I7">
        <v>0.43369999999999997</v>
      </c>
      <c r="J7">
        <v>0.1867</v>
      </c>
      <c r="K7">
        <f>AVERAGE(C7,E7,G7,I7)</f>
        <v>0.41437499999999999</v>
      </c>
      <c r="L7">
        <f>_xlfn.STDEV.P(C7,E7,G7,I7)</f>
        <v>1.6279338899353363E-2</v>
      </c>
      <c r="M7">
        <v>0.45532328666666672</v>
      </c>
      <c r="N7">
        <f>(K7-M7)^2</f>
        <v>1.6767621809355157E-3</v>
      </c>
      <c r="O7">
        <f>K7-M7</f>
        <v>-4.0948286666666722E-2</v>
      </c>
      <c r="W7">
        <v>3</v>
      </c>
      <c r="X7">
        <v>0.45548224000000004</v>
      </c>
      <c r="Z7">
        <v>17.5</v>
      </c>
      <c r="AA7" s="3">
        <f>AVERAGE(X19:X24)</f>
        <v>0.36528207666666662</v>
      </c>
      <c r="AB7" s="3">
        <f>_xlfn.STDEV.P(X19:X24)</f>
        <v>1.3687646436766329E-2</v>
      </c>
    </row>
    <row r="8" spans="1:28">
      <c r="A8">
        <v>7.5</v>
      </c>
      <c r="B8" t="s">
        <v>14</v>
      </c>
      <c r="C8">
        <v>0.46379999999999999</v>
      </c>
      <c r="D8">
        <v>0.13350000000000001</v>
      </c>
      <c r="E8">
        <v>0.5323</v>
      </c>
      <c r="F8">
        <v>9.1300000000000006E-2</v>
      </c>
      <c r="G8">
        <v>0.31319999999999998</v>
      </c>
      <c r="H8">
        <v>0.17219999999999999</v>
      </c>
      <c r="I8">
        <v>0.41189999999999999</v>
      </c>
      <c r="J8">
        <v>0.1646</v>
      </c>
      <c r="K8">
        <f t="shared" ref="K8:K21" si="0">AVERAGE(C8,E8,G8,I8)</f>
        <v>0.43029999999999996</v>
      </c>
      <c r="L8">
        <f t="shared" ref="L8:L21" si="1">_xlfn.STDEV.P(C8,E8,G8,I8)</f>
        <v>7.9964398328256164E-2</v>
      </c>
      <c r="M8">
        <v>0.43444658499999994</v>
      </c>
      <c r="N8">
        <f t="shared" ref="N8:N21" si="2">(K8-M8)^2</f>
        <v>1.7194167162224836E-5</v>
      </c>
      <c r="O8">
        <f t="shared" ref="O8:O21" si="3">K8-M8</f>
        <v>-4.1465849999999804E-3</v>
      </c>
      <c r="W8">
        <v>4</v>
      </c>
      <c r="X8">
        <v>0.45282124999999995</v>
      </c>
      <c r="Z8">
        <v>22.5</v>
      </c>
      <c r="AA8" s="3">
        <f>AVERAGE(X24:X29)</f>
        <v>0.32252980166666667</v>
      </c>
      <c r="AB8" s="3">
        <f>_xlfn.STDEV.P(X24:X29)</f>
        <v>1.4942041568526724E-2</v>
      </c>
    </row>
    <row r="9" spans="1:28">
      <c r="A9">
        <v>12.5</v>
      </c>
      <c r="B9" t="s">
        <v>15</v>
      </c>
      <c r="C9">
        <v>0.4027</v>
      </c>
      <c r="D9">
        <v>0.1232</v>
      </c>
      <c r="E9">
        <v>0.45800000000000002</v>
      </c>
      <c r="F9">
        <v>5.8099999999999999E-2</v>
      </c>
      <c r="G9">
        <v>0.30380000000000001</v>
      </c>
      <c r="H9">
        <v>6.4500000000000002E-2</v>
      </c>
      <c r="I9">
        <v>0.3826</v>
      </c>
      <c r="J9">
        <v>0.12570000000000001</v>
      </c>
      <c r="K9">
        <f t="shared" si="0"/>
        <v>0.38677500000000004</v>
      </c>
      <c r="L9">
        <f t="shared" si="1"/>
        <v>5.5292150211399452E-2</v>
      </c>
      <c r="M9">
        <v>0.402846655</v>
      </c>
      <c r="N9">
        <f t="shared" si="2"/>
        <v>2.5829809443902378E-4</v>
      </c>
      <c r="O9">
        <f t="shared" si="3"/>
        <v>-1.6071654999999962E-2</v>
      </c>
      <c r="W9">
        <v>5</v>
      </c>
      <c r="X9">
        <v>0.44843155000000001</v>
      </c>
      <c r="Z9">
        <v>27.5</v>
      </c>
      <c r="AA9" s="3">
        <f>AVERAGE(X29:X34)</f>
        <v>0.27517450666666665</v>
      </c>
      <c r="AB9" s="3">
        <f>_xlfn.STDEV.P(X29:X34)</f>
        <v>1.7560076313219423E-2</v>
      </c>
    </row>
    <row r="10" spans="1:28">
      <c r="A10">
        <v>17.5</v>
      </c>
      <c r="B10" t="s">
        <v>16</v>
      </c>
      <c r="C10">
        <v>0.38969999999999999</v>
      </c>
      <c r="D10">
        <v>0.1095</v>
      </c>
      <c r="E10">
        <v>0.42220000000000002</v>
      </c>
      <c r="F10">
        <v>5.1200000000000002E-2</v>
      </c>
      <c r="G10">
        <v>0.25240000000000001</v>
      </c>
      <c r="H10">
        <v>7.1099999999999997E-2</v>
      </c>
      <c r="I10">
        <v>0.36059999999999998</v>
      </c>
      <c r="J10">
        <v>8.4400000000000003E-2</v>
      </c>
      <c r="K10">
        <f t="shared" si="0"/>
        <v>0.35622500000000001</v>
      </c>
      <c r="L10">
        <f t="shared" si="1"/>
        <v>6.3780967968509225E-2</v>
      </c>
      <c r="M10">
        <v>0.36528207666666662</v>
      </c>
      <c r="N10">
        <f t="shared" si="2"/>
        <v>8.203063774587671E-5</v>
      </c>
      <c r="O10">
        <f t="shared" si="3"/>
        <v>-9.057076666666608E-3</v>
      </c>
      <c r="W10">
        <v>6</v>
      </c>
      <c r="X10">
        <v>0.44287175000000001</v>
      </c>
      <c r="Z10">
        <v>32.5</v>
      </c>
      <c r="AA10" s="3">
        <f>AVERAGE(X34:X39)</f>
        <v>0.22658157333333331</v>
      </c>
      <c r="AB10" s="3">
        <f>_xlfn.STDEV.P(X34:X39)</f>
        <v>1.4426127549410304E-2</v>
      </c>
    </row>
    <row r="11" spans="1:28">
      <c r="A11">
        <v>22.5</v>
      </c>
      <c r="B11" t="s">
        <v>17</v>
      </c>
      <c r="C11">
        <v>0.36380000000000001</v>
      </c>
      <c r="D11">
        <v>6.8199999999999997E-2</v>
      </c>
      <c r="E11">
        <v>0.3977</v>
      </c>
      <c r="F11">
        <v>5.11E-2</v>
      </c>
      <c r="G11">
        <v>0.2208</v>
      </c>
      <c r="H11">
        <v>5.8999999999999997E-2</v>
      </c>
      <c r="I11">
        <v>0.32540000000000002</v>
      </c>
      <c r="J11">
        <v>8.0199999999999994E-2</v>
      </c>
      <c r="K11">
        <f t="shared" si="0"/>
        <v>0.32692500000000002</v>
      </c>
      <c r="L11">
        <f t="shared" si="1"/>
        <v>6.6395985383153971E-2</v>
      </c>
      <c r="M11">
        <v>0.32252980166666667</v>
      </c>
      <c r="N11">
        <f t="shared" si="2"/>
        <v>1.9317768389336257E-5</v>
      </c>
      <c r="O11">
        <f t="shared" si="3"/>
        <v>4.39519833333335E-3</v>
      </c>
      <c r="W11">
        <v>7</v>
      </c>
      <c r="X11">
        <v>0.43790770000000001</v>
      </c>
      <c r="Z11">
        <v>37.5</v>
      </c>
      <c r="AA11" s="3">
        <f>AVERAGE(X39:X44)</f>
        <v>0.18711347133333334</v>
      </c>
      <c r="AB11" s="3">
        <f>_xlfn.STDEV.P(X39:X44)</f>
        <v>1.3153636545408102E-2</v>
      </c>
    </row>
    <row r="12" spans="1:28">
      <c r="A12">
        <v>27.5</v>
      </c>
      <c r="B12" t="s">
        <v>18</v>
      </c>
      <c r="C12">
        <v>0.32390000000000002</v>
      </c>
      <c r="D12">
        <v>5.4899999999999997E-2</v>
      </c>
      <c r="E12">
        <v>0.35630000000000001</v>
      </c>
      <c r="F12">
        <v>2.4400000000000002E-2</v>
      </c>
      <c r="G12">
        <v>0.20219999999999999</v>
      </c>
      <c r="H12">
        <v>3.9600000000000003E-2</v>
      </c>
      <c r="I12">
        <v>0.27979999999999999</v>
      </c>
      <c r="J12">
        <v>7.3899999999999993E-2</v>
      </c>
      <c r="K12">
        <f t="shared" si="0"/>
        <v>0.29055000000000003</v>
      </c>
      <c r="L12">
        <f t="shared" si="1"/>
        <v>5.7785313878181789E-2</v>
      </c>
      <c r="M12">
        <v>0.27517450666666665</v>
      </c>
      <c r="N12">
        <f t="shared" si="2"/>
        <v>2.3640579524337917E-4</v>
      </c>
      <c r="O12">
        <f t="shared" si="3"/>
        <v>1.5375493333333379E-2</v>
      </c>
      <c r="W12">
        <v>8</v>
      </c>
      <c r="X12">
        <v>0.43221748000000004</v>
      </c>
      <c r="Z12">
        <v>42.5</v>
      </c>
      <c r="AA12" s="3">
        <f>AVERAGE(X44:X49)</f>
        <v>0.14570835999999998</v>
      </c>
      <c r="AB12" s="3">
        <f>_xlfn.STDEV.P(X44:X49)</f>
        <v>1.4191360848048834E-2</v>
      </c>
    </row>
    <row r="13" spans="1:28">
      <c r="A13">
        <v>32.5</v>
      </c>
      <c r="B13" t="s">
        <v>19</v>
      </c>
      <c r="C13">
        <v>0.29430000000000001</v>
      </c>
      <c r="D13">
        <v>4.99E-2</v>
      </c>
      <c r="E13">
        <v>0.30530000000000002</v>
      </c>
      <c r="F13">
        <v>2.4899999999999999E-2</v>
      </c>
      <c r="G13">
        <v>0.16420000000000001</v>
      </c>
      <c r="H13">
        <v>3.1800000000000002E-2</v>
      </c>
      <c r="I13">
        <v>0.23630000000000001</v>
      </c>
      <c r="J13">
        <v>5.3900000000000003E-2</v>
      </c>
      <c r="K13">
        <f t="shared" si="0"/>
        <v>0.250025</v>
      </c>
      <c r="L13">
        <f t="shared" si="1"/>
        <v>5.6057799412749056E-2</v>
      </c>
      <c r="M13">
        <v>0.22658157333333331</v>
      </c>
      <c r="N13">
        <f t="shared" si="2"/>
        <v>5.4959425387537855E-4</v>
      </c>
      <c r="O13">
        <f t="shared" si="3"/>
        <v>2.3443426666666684E-2</v>
      </c>
      <c r="W13">
        <v>9</v>
      </c>
      <c r="X13">
        <v>0.42589807999999996</v>
      </c>
      <c r="Z13">
        <v>47.5</v>
      </c>
      <c r="AA13" s="3">
        <f>AVERAGE(X49:X54)</f>
        <v>0.11007723333333332</v>
      </c>
      <c r="AB13" s="3">
        <f>_xlfn.STDEV.P(X49:X54)</f>
        <v>1.0082516625728335E-2</v>
      </c>
    </row>
    <row r="14" spans="1:28">
      <c r="A14">
        <v>37.5</v>
      </c>
      <c r="B14" t="s">
        <v>20</v>
      </c>
      <c r="C14">
        <v>0.22120000000000001</v>
      </c>
      <c r="D14">
        <v>4.0500000000000001E-2</v>
      </c>
      <c r="E14">
        <v>0.25740000000000002</v>
      </c>
      <c r="F14">
        <v>3.5099999999999999E-2</v>
      </c>
      <c r="G14">
        <v>0.11650000000000001</v>
      </c>
      <c r="H14">
        <v>4.1599999999999998E-2</v>
      </c>
      <c r="I14">
        <v>0.18060000000000001</v>
      </c>
      <c r="J14">
        <v>4.0399999999999998E-2</v>
      </c>
      <c r="K14">
        <f t="shared" si="0"/>
        <v>0.19392500000000001</v>
      </c>
      <c r="L14">
        <f t="shared" si="1"/>
        <v>5.2309625070344389E-2</v>
      </c>
      <c r="M14">
        <v>0.18711347133333334</v>
      </c>
      <c r="N14">
        <f t="shared" si="2"/>
        <v>4.6396922776821922E-5</v>
      </c>
      <c r="O14">
        <f t="shared" si="3"/>
        <v>6.8115286666666774E-3</v>
      </c>
      <c r="W14">
        <v>10</v>
      </c>
      <c r="X14">
        <v>0.41935294999999995</v>
      </c>
      <c r="Z14">
        <v>52.5</v>
      </c>
      <c r="AA14" s="3">
        <f>AVERAGE(X54:X59)</f>
        <v>7.5934598333333325E-2</v>
      </c>
      <c r="AB14" s="3">
        <f>_xlfn.STDEV.P(X54:X59)</f>
        <v>1.4930978536344511E-2</v>
      </c>
    </row>
    <row r="15" spans="1:28">
      <c r="A15">
        <v>42.5</v>
      </c>
      <c r="B15" t="s">
        <v>21</v>
      </c>
      <c r="C15">
        <v>0.17780000000000001</v>
      </c>
      <c r="D15">
        <v>3.7999999999999999E-2</v>
      </c>
      <c r="E15">
        <v>0.19989999999999999</v>
      </c>
      <c r="F15">
        <v>3.7699999999999997E-2</v>
      </c>
      <c r="G15">
        <v>8.8300000000000003E-2</v>
      </c>
      <c r="H15">
        <v>2.2200000000000001E-2</v>
      </c>
      <c r="I15">
        <v>0.13980000000000001</v>
      </c>
      <c r="J15">
        <v>3.6799999999999999E-2</v>
      </c>
      <c r="K15">
        <f t="shared" si="0"/>
        <v>0.15145</v>
      </c>
      <c r="L15">
        <f t="shared" si="1"/>
        <v>4.2324254275769559E-2</v>
      </c>
      <c r="M15">
        <v>0.14570835999999998</v>
      </c>
      <c r="N15">
        <f t="shared" si="2"/>
        <v>3.2966429889600232E-5</v>
      </c>
      <c r="O15">
        <f t="shared" si="3"/>
        <v>5.7416400000000201E-3</v>
      </c>
      <c r="W15">
        <v>11</v>
      </c>
      <c r="X15">
        <v>0.41321247999999999</v>
      </c>
      <c r="Z15">
        <v>57.5</v>
      </c>
      <c r="AA15" s="3">
        <f>AVERAGE(X59:X64)</f>
        <v>3.6073991666666659E-2</v>
      </c>
      <c r="AB15" s="3">
        <f>_xlfn.STDEV.P(X59:X64)</f>
        <v>1.3061446682176769E-2</v>
      </c>
    </row>
    <row r="16" spans="1:28">
      <c r="A16">
        <v>47.5</v>
      </c>
      <c r="B16" t="s">
        <v>22</v>
      </c>
      <c r="C16">
        <v>0.14249999999999999</v>
      </c>
      <c r="D16">
        <v>2.4299999999999999E-2</v>
      </c>
      <c r="E16">
        <v>0.1545</v>
      </c>
      <c r="F16">
        <v>2.2800000000000001E-2</v>
      </c>
      <c r="G16">
        <v>5.9499999999999997E-2</v>
      </c>
      <c r="H16">
        <v>1.0800000000000001E-2</v>
      </c>
      <c r="I16">
        <v>9.8000000000000004E-2</v>
      </c>
      <c r="J16">
        <v>3.2300000000000002E-2</v>
      </c>
      <c r="K16">
        <f t="shared" si="0"/>
        <v>0.113625</v>
      </c>
      <c r="L16">
        <f t="shared" si="1"/>
        <v>3.7676874538634421E-2</v>
      </c>
      <c r="M16">
        <v>0.11007723333333332</v>
      </c>
      <c r="N16">
        <f t="shared" si="2"/>
        <v>1.2586648321111261E-5</v>
      </c>
      <c r="O16">
        <f t="shared" si="3"/>
        <v>3.5477666666666879E-3</v>
      </c>
      <c r="W16">
        <v>12</v>
      </c>
      <c r="X16">
        <v>0.40685517000000004</v>
      </c>
      <c r="Z16">
        <v>62.5</v>
      </c>
      <c r="AA16" s="3">
        <f>AVERAGE(X64:X69)</f>
        <v>3.6211600000000121E-3</v>
      </c>
      <c r="AB16" s="3">
        <f>_xlfn.STDEV.P(X64:X69)</f>
        <v>5.8031064919862943E-3</v>
      </c>
    </row>
    <row r="17" spans="1:28">
      <c r="A17">
        <v>52.5</v>
      </c>
      <c r="B17" t="s">
        <v>23</v>
      </c>
      <c r="C17">
        <v>9.4600000000000004E-2</v>
      </c>
      <c r="D17">
        <v>2.3199999999999998E-2</v>
      </c>
      <c r="E17">
        <v>0.1094</v>
      </c>
      <c r="F17">
        <v>2.24E-2</v>
      </c>
      <c r="G17">
        <v>3.6299999999999999E-2</v>
      </c>
      <c r="H17">
        <v>1.1900000000000001E-2</v>
      </c>
      <c r="I17">
        <v>5.6500000000000002E-2</v>
      </c>
      <c r="J17">
        <v>2.2599999999999999E-2</v>
      </c>
      <c r="K17">
        <f t="shared" si="0"/>
        <v>7.4200000000000002E-2</v>
      </c>
      <c r="L17">
        <f t="shared" si="1"/>
        <v>2.9175760487089288E-2</v>
      </c>
      <c r="M17">
        <v>7.5934598333333325E-2</v>
      </c>
      <c r="N17">
        <f t="shared" si="2"/>
        <v>3.0088313780027423E-6</v>
      </c>
      <c r="O17">
        <f t="shared" si="3"/>
        <v>-1.7345983333333231E-3</v>
      </c>
      <c r="W17">
        <v>13</v>
      </c>
      <c r="X17">
        <v>0.40016299</v>
      </c>
      <c r="Z17">
        <v>67.5</v>
      </c>
      <c r="AA17" s="3">
        <v>0</v>
      </c>
      <c r="AB17" s="3">
        <v>0</v>
      </c>
    </row>
    <row r="18" spans="1:28">
      <c r="A18">
        <v>57.5</v>
      </c>
      <c r="B18" t="s">
        <v>24</v>
      </c>
      <c r="C18">
        <v>5.6599999999999998E-2</v>
      </c>
      <c r="D18">
        <v>2.2100000000000002E-2</v>
      </c>
      <c r="E18">
        <v>6.6400000000000001E-2</v>
      </c>
      <c r="F18">
        <v>2.4299999999999999E-2</v>
      </c>
      <c r="G18">
        <v>2.0899999999999998E-2</v>
      </c>
      <c r="H18">
        <v>1.2200000000000001E-2</v>
      </c>
      <c r="I18">
        <v>2.6800000000000001E-2</v>
      </c>
      <c r="J18">
        <v>1.5100000000000001E-2</v>
      </c>
      <c r="K18">
        <f t="shared" si="0"/>
        <v>4.2674999999999998E-2</v>
      </c>
      <c r="L18">
        <f t="shared" si="1"/>
        <v>1.9254528688077512E-2</v>
      </c>
      <c r="M18">
        <v>3.6073991666666659E-2</v>
      </c>
      <c r="N18">
        <f t="shared" si="2"/>
        <v>4.357331101673618E-5</v>
      </c>
      <c r="O18">
        <f t="shared" si="3"/>
        <v>6.6010083333333386E-3</v>
      </c>
      <c r="W18">
        <v>14</v>
      </c>
      <c r="X18">
        <v>0.39314795000000002</v>
      </c>
      <c r="Z18">
        <v>72.5</v>
      </c>
      <c r="AA18" s="3">
        <v>0</v>
      </c>
      <c r="AB18" s="3">
        <v>0</v>
      </c>
    </row>
    <row r="19" spans="1:28">
      <c r="A19">
        <v>62.5</v>
      </c>
      <c r="B19" t="s">
        <v>25</v>
      </c>
      <c r="C19">
        <v>2.5499999999999998E-2</v>
      </c>
      <c r="D19">
        <v>1.4E-2</v>
      </c>
      <c r="E19">
        <v>3.15E-2</v>
      </c>
      <c r="F19">
        <v>1.7899999999999999E-2</v>
      </c>
      <c r="G19">
        <v>1.18E-2</v>
      </c>
      <c r="H19">
        <v>9.2999999999999992E-3</v>
      </c>
      <c r="I19">
        <v>1.06E-2</v>
      </c>
      <c r="J19">
        <v>5.8999999999999999E-3</v>
      </c>
      <c r="K19">
        <f t="shared" si="0"/>
        <v>1.985E-2</v>
      </c>
      <c r="L19">
        <f t="shared" si="1"/>
        <v>8.9164174419998962E-3</v>
      </c>
      <c r="M19">
        <v>3.6211600000000121E-3</v>
      </c>
      <c r="N19">
        <f t="shared" si="2"/>
        <v>2.6337524774559958E-4</v>
      </c>
      <c r="O19">
        <f t="shared" si="3"/>
        <v>1.6228839999999987E-2</v>
      </c>
      <c r="W19">
        <v>15</v>
      </c>
      <c r="X19">
        <v>0.38434838999999998</v>
      </c>
    </row>
    <row r="20" spans="1:28">
      <c r="A20">
        <v>67.5</v>
      </c>
      <c r="B20" t="s">
        <v>26</v>
      </c>
      <c r="C20">
        <v>9.7999999999999997E-3</v>
      </c>
      <c r="D20">
        <v>4.7999999999999996E-3</v>
      </c>
      <c r="E20">
        <v>1.4500000000000001E-2</v>
      </c>
      <c r="F20">
        <v>1.49E-2</v>
      </c>
      <c r="G20">
        <v>5.5999999999999999E-3</v>
      </c>
      <c r="H20">
        <v>3.5000000000000001E-3</v>
      </c>
      <c r="I20">
        <v>4.5999999999999999E-3</v>
      </c>
      <c r="J20">
        <v>5.7999999999999996E-3</v>
      </c>
      <c r="K20">
        <f t="shared" si="0"/>
        <v>8.6250000000000007E-3</v>
      </c>
      <c r="L20">
        <f t="shared" si="1"/>
        <v>3.9130391002390958E-3</v>
      </c>
      <c r="M20">
        <v>0</v>
      </c>
      <c r="N20">
        <f t="shared" si="2"/>
        <v>7.4390625000000007E-5</v>
      </c>
      <c r="O20">
        <f t="shared" si="3"/>
        <v>8.6250000000000007E-3</v>
      </c>
      <c r="W20">
        <v>16</v>
      </c>
      <c r="X20">
        <v>0.37749957999999995</v>
      </c>
    </row>
    <row r="21" spans="1:28">
      <c r="A21">
        <v>72.5</v>
      </c>
      <c r="B21" t="s">
        <v>27</v>
      </c>
      <c r="C21">
        <v>4.4000000000000003E-3</v>
      </c>
      <c r="D21">
        <v>3.3999999999999998E-3</v>
      </c>
      <c r="E21">
        <v>8.6999999999999994E-3</v>
      </c>
      <c r="F21">
        <v>9.4999999999999998E-3</v>
      </c>
      <c r="G21">
        <v>2E-3</v>
      </c>
      <c r="H21">
        <v>1E-3</v>
      </c>
      <c r="I21">
        <v>1.4E-3</v>
      </c>
      <c r="J21">
        <v>2.5000000000000001E-3</v>
      </c>
      <c r="K21">
        <f t="shared" si="0"/>
        <v>4.1250000000000002E-3</v>
      </c>
      <c r="L21">
        <f t="shared" si="1"/>
        <v>2.8699956445959979E-3</v>
      </c>
      <c r="M21">
        <v>0</v>
      </c>
      <c r="N21">
        <f t="shared" si="2"/>
        <v>1.7015625000000002E-5</v>
      </c>
      <c r="O21">
        <f t="shared" si="3"/>
        <v>4.1250000000000002E-3</v>
      </c>
      <c r="W21">
        <v>17</v>
      </c>
      <c r="X21">
        <v>0.36975670000000005</v>
      </c>
    </row>
    <row r="22" spans="1:28">
      <c r="B22" t="s">
        <v>28</v>
      </c>
      <c r="M22" t="s">
        <v>54</v>
      </c>
      <c r="N22" s="1">
        <f>SQRT(SUM(N7:N21)/COUNTA(N7:N21))</f>
        <v>1.490618784021948E-2</v>
      </c>
      <c r="O22" s="2">
        <f>SUM(O7:O21)/COUNTA(O7:O21)</f>
        <v>1.5291133555555686E-3</v>
      </c>
      <c r="W22">
        <v>18</v>
      </c>
      <c r="X22">
        <v>0.36243038999999999</v>
      </c>
    </row>
    <row r="23" spans="1:28" ht="15.75">
      <c r="B23" t="s">
        <v>29</v>
      </c>
      <c r="N23" s="5">
        <f>SQRT(SUMSQ(N7:N21)/COUNTA(N7:N21))</f>
        <v>4.7075006035602251E-4</v>
      </c>
      <c r="W23">
        <v>19</v>
      </c>
      <c r="X23">
        <v>0.35339688999999996</v>
      </c>
    </row>
    <row r="24" spans="1:28">
      <c r="B24" t="s">
        <v>30</v>
      </c>
      <c r="W24">
        <v>20</v>
      </c>
      <c r="X24">
        <v>0.34426051000000002</v>
      </c>
    </row>
    <row r="25" spans="1:28">
      <c r="B25" t="s">
        <v>31</v>
      </c>
      <c r="W25">
        <v>21</v>
      </c>
      <c r="X25">
        <v>0.33538520000000005</v>
      </c>
    </row>
    <row r="26" spans="1:28">
      <c r="B26" t="s">
        <v>32</v>
      </c>
      <c r="W26">
        <v>22</v>
      </c>
      <c r="X26">
        <v>0.32701731000000001</v>
      </c>
    </row>
    <row r="27" spans="1:28">
      <c r="B27" t="s">
        <v>33</v>
      </c>
      <c r="W27">
        <v>23</v>
      </c>
      <c r="X27">
        <v>0.31831604000000002</v>
      </c>
    </row>
    <row r="28" spans="1:28">
      <c r="B28" t="s">
        <v>34</v>
      </c>
      <c r="W28">
        <v>24</v>
      </c>
      <c r="X28">
        <v>0.31041985999999999</v>
      </c>
    </row>
    <row r="29" spans="1:28">
      <c r="B29" t="s">
        <v>35</v>
      </c>
      <c r="W29">
        <v>25</v>
      </c>
      <c r="X29">
        <v>0.29977989000000005</v>
      </c>
    </row>
    <row r="30" spans="1:28">
      <c r="B30" t="s">
        <v>36</v>
      </c>
      <c r="W30">
        <v>26</v>
      </c>
      <c r="X30">
        <v>0.29039073000000004</v>
      </c>
    </row>
    <row r="31" spans="1:28">
      <c r="B31" t="s">
        <v>37</v>
      </c>
      <c r="W31">
        <v>27</v>
      </c>
      <c r="X31">
        <v>0.28173398999999999</v>
      </c>
    </row>
    <row r="32" spans="1:28">
      <c r="B32" t="s">
        <v>38</v>
      </c>
      <c r="W32">
        <v>28</v>
      </c>
      <c r="X32">
        <v>0.27099596999999997</v>
      </c>
    </row>
    <row r="33" spans="2:24">
      <c r="B33" t="s">
        <v>39</v>
      </c>
      <c r="W33">
        <v>29</v>
      </c>
      <c r="X33">
        <v>0.25964838000000001</v>
      </c>
    </row>
    <row r="34" spans="2:24">
      <c r="B34" t="s">
        <v>40</v>
      </c>
      <c r="W34">
        <v>30</v>
      </c>
      <c r="X34">
        <v>0.24849807999999995</v>
      </c>
    </row>
    <row r="35" spans="2:24">
      <c r="B35" t="s">
        <v>41</v>
      </c>
      <c r="W35">
        <v>31</v>
      </c>
      <c r="X35">
        <v>0.23961591999999998</v>
      </c>
    </row>
    <row r="36" spans="2:24">
      <c r="B36" t="s">
        <v>42</v>
      </c>
      <c r="W36">
        <v>32</v>
      </c>
      <c r="X36">
        <v>0.22979479999999997</v>
      </c>
    </row>
    <row r="37" spans="2:24">
      <c r="W37">
        <v>33</v>
      </c>
      <c r="X37">
        <v>0.22110456000000001</v>
      </c>
    </row>
    <row r="38" spans="2:24">
      <c r="W38">
        <v>34</v>
      </c>
      <c r="X38">
        <v>0.21369541000000003</v>
      </c>
    </row>
    <row r="39" spans="2:24">
      <c r="W39">
        <v>35</v>
      </c>
      <c r="X39">
        <v>0.20678067</v>
      </c>
    </row>
    <row r="40" spans="2:24">
      <c r="W40">
        <v>36</v>
      </c>
      <c r="X40">
        <v>0.19832581000000005</v>
      </c>
    </row>
    <row r="41" spans="2:24">
      <c r="W41">
        <v>37</v>
      </c>
      <c r="X41">
        <v>0.19066899800000003</v>
      </c>
    </row>
    <row r="42" spans="2:24">
      <c r="W42">
        <v>38</v>
      </c>
      <c r="X42">
        <v>0.18350619000000001</v>
      </c>
    </row>
    <row r="43" spans="2:24">
      <c r="W43">
        <v>39</v>
      </c>
      <c r="X43">
        <v>0.17521834000000003</v>
      </c>
    </row>
    <row r="44" spans="2:24">
      <c r="W44">
        <v>40</v>
      </c>
      <c r="X44">
        <v>0.16818082000000001</v>
      </c>
    </row>
    <row r="45" spans="2:24">
      <c r="W45">
        <v>41</v>
      </c>
      <c r="X45">
        <v>0.15298252999999995</v>
      </c>
    </row>
    <row r="46" spans="2:24">
      <c r="W46">
        <v>42</v>
      </c>
      <c r="X46">
        <v>0.15298252999999995</v>
      </c>
    </row>
    <row r="47" spans="2:24">
      <c r="W47">
        <v>43</v>
      </c>
      <c r="X47">
        <v>0.14231740999999998</v>
      </c>
    </row>
    <row r="48" spans="2:24">
      <c r="W48">
        <v>44</v>
      </c>
      <c r="X48">
        <v>0.13209873000000005</v>
      </c>
    </row>
    <row r="49" spans="23:24">
      <c r="W49">
        <v>45</v>
      </c>
      <c r="X49">
        <v>0.12568813999999995</v>
      </c>
    </row>
    <row r="50" spans="23:24">
      <c r="W50">
        <v>46</v>
      </c>
      <c r="X50">
        <v>0.11924033999999994</v>
      </c>
    </row>
    <row r="51" spans="23:24">
      <c r="W51">
        <v>47</v>
      </c>
      <c r="X51">
        <v>0.11217045999999997</v>
      </c>
    </row>
    <row r="52" spans="23:24">
      <c r="W52">
        <v>48</v>
      </c>
      <c r="X52">
        <v>0.10541546000000002</v>
      </c>
    </row>
    <row r="53" spans="23:24">
      <c r="W53">
        <v>49</v>
      </c>
      <c r="X53">
        <v>0.10116822000000003</v>
      </c>
    </row>
    <row r="54" spans="23:24">
      <c r="W54">
        <v>50</v>
      </c>
      <c r="X54">
        <v>9.6780780000000011E-2</v>
      </c>
    </row>
    <row r="55" spans="23:24">
      <c r="W55">
        <v>51</v>
      </c>
      <c r="X55">
        <v>9.0416669999999977E-2</v>
      </c>
    </row>
    <row r="56" spans="23:24">
      <c r="W56">
        <v>52</v>
      </c>
      <c r="X56">
        <v>8.0714399999999964E-2</v>
      </c>
    </row>
    <row r="57" spans="23:24">
      <c r="W57">
        <v>53</v>
      </c>
      <c r="X57">
        <v>7.1001470000000011E-2</v>
      </c>
    </row>
    <row r="58" spans="23:24">
      <c r="W58">
        <v>54</v>
      </c>
      <c r="X58">
        <v>6.205463E-2</v>
      </c>
    </row>
    <row r="59" spans="23:24">
      <c r="W59">
        <v>55</v>
      </c>
      <c r="X59">
        <v>5.4639639999999989E-2</v>
      </c>
    </row>
    <row r="60" spans="23:24">
      <c r="W60">
        <v>56</v>
      </c>
      <c r="X60">
        <v>4.8686209999999952E-2</v>
      </c>
    </row>
    <row r="61" spans="23:24">
      <c r="W61">
        <v>57</v>
      </c>
      <c r="X61">
        <v>3.766912E-2</v>
      </c>
    </row>
    <row r="62" spans="23:24">
      <c r="W62">
        <v>58</v>
      </c>
      <c r="X62">
        <v>3.3263799999999955E-2</v>
      </c>
    </row>
    <row r="63" spans="23:24">
      <c r="W63">
        <v>59</v>
      </c>
      <c r="X63">
        <v>2.6593980000000017E-2</v>
      </c>
    </row>
    <row r="64" spans="23:24">
      <c r="W64">
        <v>60</v>
      </c>
      <c r="X64">
        <v>1.5591200000000027E-2</v>
      </c>
    </row>
    <row r="65" spans="18:24">
      <c r="W65">
        <v>61</v>
      </c>
      <c r="X65">
        <v>6.1357600000000456E-3</v>
      </c>
    </row>
    <row r="66" spans="18:24">
      <c r="W66">
        <v>62</v>
      </c>
      <c r="X66">
        <v>0</v>
      </c>
    </row>
    <row r="67" spans="18:24">
      <c r="W67">
        <v>63</v>
      </c>
      <c r="X67">
        <v>0</v>
      </c>
    </row>
    <row r="68" spans="18:24">
      <c r="W68">
        <v>64</v>
      </c>
      <c r="X68">
        <v>0</v>
      </c>
    </row>
    <row r="69" spans="18:24">
      <c r="W69">
        <v>65</v>
      </c>
      <c r="X69">
        <v>0</v>
      </c>
    </row>
    <row r="70" spans="18:24">
      <c r="W70">
        <v>66</v>
      </c>
      <c r="X70">
        <v>0</v>
      </c>
    </row>
    <row r="71" spans="18:24">
      <c r="W71">
        <v>67</v>
      </c>
      <c r="X71">
        <v>0</v>
      </c>
    </row>
    <row r="72" spans="18:24">
      <c r="W72">
        <v>68</v>
      </c>
      <c r="X72">
        <v>0</v>
      </c>
    </row>
    <row r="73" spans="18:24">
      <c r="W73">
        <v>69</v>
      </c>
      <c r="X73">
        <v>0</v>
      </c>
    </row>
    <row r="74" spans="18:24">
      <c r="R74">
        <v>0</v>
      </c>
      <c r="S74">
        <v>1</v>
      </c>
      <c r="W74">
        <v>70</v>
      </c>
      <c r="X74">
        <v>0</v>
      </c>
    </row>
    <row r="75" spans="18:24">
      <c r="R75">
        <v>0</v>
      </c>
      <c r="S75">
        <v>1</v>
      </c>
      <c r="W75">
        <v>71</v>
      </c>
      <c r="X75">
        <v>0</v>
      </c>
    </row>
    <row r="76" spans="18:24">
      <c r="W76">
        <v>72</v>
      </c>
      <c r="X76">
        <v>0</v>
      </c>
    </row>
    <row r="77" spans="18:24">
      <c r="W77">
        <v>73</v>
      </c>
      <c r="X77">
        <v>0</v>
      </c>
    </row>
    <row r="78" spans="18:24">
      <c r="W78">
        <v>74</v>
      </c>
      <c r="X78">
        <v>0</v>
      </c>
    </row>
    <row r="79" spans="18:24">
      <c r="W79">
        <v>75</v>
      </c>
      <c r="X79">
        <v>0</v>
      </c>
    </row>
    <row r="80" spans="18:24">
      <c r="W80">
        <v>76</v>
      </c>
      <c r="X80">
        <v>0</v>
      </c>
    </row>
    <row r="81" spans="23:24">
      <c r="W81">
        <v>77</v>
      </c>
      <c r="X81">
        <v>0</v>
      </c>
    </row>
    <row r="82" spans="23:24">
      <c r="W82">
        <v>78</v>
      </c>
      <c r="X82">
        <v>0</v>
      </c>
    </row>
    <row r="83" spans="23:24">
      <c r="W83">
        <v>79</v>
      </c>
      <c r="X83">
        <v>0</v>
      </c>
    </row>
    <row r="84" spans="23:24">
      <c r="W84">
        <v>80</v>
      </c>
      <c r="X84">
        <v>0</v>
      </c>
    </row>
    <row r="85" spans="23:24">
      <c r="W85">
        <v>81</v>
      </c>
      <c r="X85">
        <v>0</v>
      </c>
    </row>
    <row r="86" spans="23:24">
      <c r="W86">
        <v>82</v>
      </c>
      <c r="X86">
        <v>0</v>
      </c>
    </row>
    <row r="87" spans="23:24">
      <c r="W87">
        <v>83</v>
      </c>
      <c r="X87">
        <v>0</v>
      </c>
    </row>
    <row r="88" spans="23:24">
      <c r="W88">
        <v>84</v>
      </c>
      <c r="X88">
        <v>0</v>
      </c>
    </row>
    <row r="89" spans="23:24">
      <c r="W89">
        <v>85</v>
      </c>
      <c r="X89">
        <v>0</v>
      </c>
    </row>
    <row r="90" spans="23:24">
      <c r="W90">
        <v>86</v>
      </c>
      <c r="X90">
        <v>0</v>
      </c>
    </row>
    <row r="91" spans="23:24">
      <c r="W91">
        <v>87</v>
      </c>
      <c r="X91">
        <v>0</v>
      </c>
    </row>
    <row r="92" spans="23:24">
      <c r="W92">
        <v>88</v>
      </c>
      <c r="X92">
        <v>0</v>
      </c>
    </row>
    <row r="93" spans="23:24">
      <c r="W93">
        <v>89</v>
      </c>
      <c r="X93">
        <v>0</v>
      </c>
    </row>
    <row r="94" spans="23:24">
      <c r="W94">
        <v>90</v>
      </c>
      <c r="X9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5"/>
  <sheetViews>
    <sheetView topLeftCell="G1" workbookViewId="0">
      <selection activeCell="P15" sqref="P15"/>
    </sheetView>
  </sheetViews>
  <sheetFormatPr defaultRowHeight="15"/>
  <sheetData>
    <row r="2" spans="1:7" ht="15.75">
      <c r="A2" s="6" t="s">
        <v>55</v>
      </c>
    </row>
    <row r="4" spans="1:7">
      <c r="A4" t="s">
        <v>43</v>
      </c>
      <c r="B4" t="s">
        <v>56</v>
      </c>
      <c r="C4" t="s">
        <v>57</v>
      </c>
      <c r="D4" t="s">
        <v>58</v>
      </c>
      <c r="E4" t="s">
        <v>59</v>
      </c>
      <c r="F4" t="s">
        <v>46</v>
      </c>
    </row>
    <row r="5" spans="1:7">
      <c r="A5">
        <v>0</v>
      </c>
      <c r="B5" s="2">
        <f xml:space="preserve"> (0.403-0.073) + (0.807-0.195)*(1-COS(RADIANS(A5)))</f>
        <v>0.33</v>
      </c>
      <c r="C5" s="2">
        <f xml:space="preserve"> (0.403-0.073) + (0.807+0.195)*(1-COS(RADIANS(A5)))</f>
        <v>0.33</v>
      </c>
      <c r="D5" s="2">
        <f xml:space="preserve"> (0.403+0.073) + (0.807-0.195)*(1-COS(RADIANS(A5)))</f>
        <v>0.47600000000000003</v>
      </c>
      <c r="E5" s="2">
        <f xml:space="preserve"> (0.403+0.073) + (0.807+0.195)*(1-COS(RADIANS(A5)))</f>
        <v>0.47600000000000003</v>
      </c>
      <c r="F5" s="2">
        <f>AVERAGE(B5:E5)</f>
        <v>0.40300000000000002</v>
      </c>
      <c r="G5">
        <f>_xlfn.STDEV.P(B5:E5)</f>
        <v>7.3000000000000009E-2</v>
      </c>
    </row>
    <row r="6" spans="1:7">
      <c r="A6">
        <v>1</v>
      </c>
      <c r="B6" s="2">
        <f t="shared" ref="B6:B69" si="0" xml:space="preserve"> (0.403-0.073) + (0.807-0.195)*(1-COS(RADIANS(A6)))</f>
        <v>0.33009321056428859</v>
      </c>
      <c r="C6" s="2">
        <f t="shared" ref="C6:C69" si="1" xml:space="preserve"> (0.403-0.073) + (0.807+0.195)*(1-COS(RADIANS(A6)))</f>
        <v>0.33015260945329594</v>
      </c>
      <c r="D6" s="2">
        <f t="shared" ref="D6:D69" si="2" xml:space="preserve"> (0.403+0.073) + (0.807-0.195)*(1-COS(RADIANS(A6)))</f>
        <v>0.4760932105642886</v>
      </c>
      <c r="E6" s="2">
        <f t="shared" ref="E6:E69" si="3" xml:space="preserve"> (0.403+0.073) + (0.807+0.195)*(1-COS(RADIANS(A6)))</f>
        <v>0.47615260945329596</v>
      </c>
      <c r="F6" s="2">
        <f t="shared" ref="F6:F69" si="4">AVERAGE(B6:E6)</f>
        <v>0.40312291000879225</v>
      </c>
      <c r="G6">
        <f t="shared" ref="G6:G69" si="5">_xlfn.STDEV.P(B6:E6)</f>
        <v>7.3000006041486321E-2</v>
      </c>
    </row>
    <row r="7" spans="1:7">
      <c r="A7">
        <v>2</v>
      </c>
      <c r="B7" s="2">
        <f t="shared" si="0"/>
        <v>0.33037281386431339</v>
      </c>
      <c r="C7" s="2">
        <f t="shared" si="1"/>
        <v>0.33061039132686604</v>
      </c>
      <c r="D7" s="2">
        <f t="shared" si="2"/>
        <v>0.4763728138643134</v>
      </c>
      <c r="E7" s="2">
        <f t="shared" si="3"/>
        <v>0.47661039132686606</v>
      </c>
      <c r="F7" s="2">
        <f t="shared" si="4"/>
        <v>0.40349160259558969</v>
      </c>
      <c r="G7">
        <f t="shared" si="5"/>
        <v>7.3000096648995788E-2</v>
      </c>
    </row>
    <row r="8" spans="1:7">
      <c r="A8">
        <v>3</v>
      </c>
      <c r="B8" s="2">
        <f t="shared" si="0"/>
        <v>0.33083872473020082</v>
      </c>
      <c r="C8" s="2">
        <f t="shared" si="1"/>
        <v>0.33137320617591703</v>
      </c>
      <c r="D8" s="2">
        <f t="shared" si="2"/>
        <v>0.47683872473020084</v>
      </c>
      <c r="E8" s="2">
        <f t="shared" si="3"/>
        <v>0.47737320617591705</v>
      </c>
      <c r="F8" s="2">
        <f t="shared" si="4"/>
        <v>0.40410596545305894</v>
      </c>
      <c r="G8">
        <f t="shared" si="5"/>
        <v>7.3000489160031948E-2</v>
      </c>
    </row>
    <row r="9" spans="1:7">
      <c r="A9">
        <v>4</v>
      </c>
      <c r="B9" s="2">
        <f t="shared" si="0"/>
        <v>0.33149080124098762</v>
      </c>
      <c r="C9" s="2">
        <f t="shared" si="1"/>
        <v>0.33244082163965616</v>
      </c>
      <c r="D9" s="2">
        <f t="shared" si="2"/>
        <v>0.47749080124098764</v>
      </c>
      <c r="E9" s="2">
        <f t="shared" si="3"/>
        <v>0.47844082163965618</v>
      </c>
      <c r="F9" s="2">
        <f t="shared" si="4"/>
        <v>0.40496581144032195</v>
      </c>
      <c r="G9">
        <f t="shared" si="5"/>
        <v>7.3001545426719605E-2</v>
      </c>
    </row>
    <row r="10" spans="1:7">
      <c r="A10">
        <v>5</v>
      </c>
      <c r="B10" s="2">
        <f t="shared" si="0"/>
        <v>0.33232884476785174</v>
      </c>
      <c r="C10" s="2">
        <f t="shared" si="1"/>
        <v>0.33381291251207096</v>
      </c>
      <c r="D10" s="2">
        <f t="shared" si="2"/>
        <v>0.47832884476785176</v>
      </c>
      <c r="E10" s="2">
        <f t="shared" si="3"/>
        <v>0.47981291251207098</v>
      </c>
      <c r="F10" s="2">
        <f t="shared" si="4"/>
        <v>0.40607087863996133</v>
      </c>
      <c r="G10">
        <f t="shared" si="5"/>
        <v>7.3003771233186132E-2</v>
      </c>
    </row>
    <row r="11" spans="1:7">
      <c r="A11">
        <v>6</v>
      </c>
      <c r="B11" s="2">
        <f t="shared" si="0"/>
        <v>0.33335260003461675</v>
      </c>
      <c r="C11" s="2">
        <f t="shared" si="1"/>
        <v>0.33548906084099017</v>
      </c>
      <c r="D11" s="2">
        <f t="shared" si="2"/>
        <v>0.47935260003461677</v>
      </c>
      <c r="E11" s="2">
        <f t="shared" si="3"/>
        <v>0.48148906084099019</v>
      </c>
      <c r="F11" s="2">
        <f t="shared" si="4"/>
        <v>0.40742083043780353</v>
      </c>
      <c r="G11">
        <f t="shared" si="5"/>
        <v>7.3007815445979882E-2</v>
      </c>
    </row>
    <row r="12" spans="1:7">
      <c r="A12">
        <v>7</v>
      </c>
      <c r="B12" s="2">
        <f t="shared" si="0"/>
        <v>0.33456175519551096</v>
      </c>
      <c r="C12" s="2">
        <f t="shared" si="1"/>
        <v>0.33746875605539539</v>
      </c>
      <c r="D12" s="2">
        <f t="shared" si="2"/>
        <v>0.48056175519551098</v>
      </c>
      <c r="E12" s="2">
        <f t="shared" si="3"/>
        <v>0.48346875605539541</v>
      </c>
      <c r="F12" s="2">
        <f t="shared" si="4"/>
        <v>0.40901525562545321</v>
      </c>
      <c r="G12">
        <f t="shared" si="5"/>
        <v>7.30144688640533E-2</v>
      </c>
    </row>
    <row r="13" spans="1:7">
      <c r="A13">
        <v>8</v>
      </c>
      <c r="B13" s="2">
        <f t="shared" si="0"/>
        <v>0.33595594193015893</v>
      </c>
      <c r="C13" s="2">
        <f t="shared" si="1"/>
        <v>0.33975139512094649</v>
      </c>
      <c r="D13" s="2">
        <f t="shared" si="2"/>
        <v>0.48195594193015895</v>
      </c>
      <c r="E13" s="2">
        <f t="shared" si="3"/>
        <v>0.48575139512094651</v>
      </c>
      <c r="F13" s="2">
        <f t="shared" si="4"/>
        <v>0.41085366852555272</v>
      </c>
      <c r="G13">
        <f t="shared" si="5"/>
        <v>7.3024662725896042E-2</v>
      </c>
    </row>
    <row r="14" spans="1:7">
      <c r="A14">
        <v>9</v>
      </c>
      <c r="B14" s="2">
        <f t="shared" si="0"/>
        <v>0.33753473555577568</v>
      </c>
      <c r="C14" s="2">
        <f t="shared" si="1"/>
        <v>0.34233628272367195</v>
      </c>
      <c r="D14" s="2">
        <f t="shared" si="2"/>
        <v>0.4835347355557757</v>
      </c>
      <c r="E14" s="2">
        <f t="shared" si="3"/>
        <v>0.48833628272367197</v>
      </c>
      <c r="F14" s="2">
        <f t="shared" si="4"/>
        <v>0.41293550913972382</v>
      </c>
      <c r="G14">
        <f t="shared" si="5"/>
        <v>7.3039466823090732E-2</v>
      </c>
    </row>
    <row r="15" spans="1:7">
      <c r="A15">
        <v>10</v>
      </c>
      <c r="B15" s="2">
        <f t="shared" si="0"/>
        <v>0.33929765515652871</v>
      </c>
      <c r="C15" s="2">
        <f t="shared" si="1"/>
        <v>0.34522263148176757</v>
      </c>
      <c r="D15" s="2">
        <f t="shared" si="2"/>
        <v>0.48529765515652873</v>
      </c>
      <c r="E15" s="2">
        <f t="shared" si="3"/>
        <v>0.49122263148176759</v>
      </c>
      <c r="F15" s="2">
        <f t="shared" si="4"/>
        <v>0.41526014331914812</v>
      </c>
      <c r="G15">
        <f t="shared" si="5"/>
        <v>7.3060087161963341E-2</v>
      </c>
    </row>
    <row r="16" spans="1:7">
      <c r="A16">
        <v>11</v>
      </c>
      <c r="B16" s="2">
        <f t="shared" si="0"/>
        <v>0.34124416373002964</v>
      </c>
      <c r="C16" s="2">
        <f t="shared" si="1"/>
        <v>0.34840956218544072</v>
      </c>
      <c r="D16" s="2">
        <f t="shared" si="2"/>
        <v>0.48724416373002966</v>
      </c>
      <c r="E16" s="2">
        <f t="shared" si="3"/>
        <v>0.49440956218544074</v>
      </c>
      <c r="F16" s="2">
        <f t="shared" si="4"/>
        <v>0.41782686295773519</v>
      </c>
      <c r="G16">
        <f t="shared" si="5"/>
        <v>7.3087863108427131E-2</v>
      </c>
    </row>
    <row r="17" spans="1:7">
      <c r="A17">
        <v>12</v>
      </c>
      <c r="B17" s="2">
        <f t="shared" si="0"/>
        <v>0.34337366835091093</v>
      </c>
      <c r="C17" s="2">
        <f t="shared" si="1"/>
        <v>0.35189610406472671</v>
      </c>
      <c r="D17" s="2">
        <f t="shared" si="2"/>
        <v>0.48937366835091095</v>
      </c>
      <c r="E17" s="2">
        <f t="shared" si="3"/>
        <v>0.49789610406472673</v>
      </c>
      <c r="F17" s="2">
        <f t="shared" si="4"/>
        <v>0.4206348862078188</v>
      </c>
      <c r="G17">
        <f t="shared" si="5"/>
        <v>7.3124263945861745E-2</v>
      </c>
    </row>
    <row r="18" spans="1:7">
      <c r="A18">
        <v>13</v>
      </c>
      <c r="B18" s="2">
        <f t="shared" si="0"/>
        <v>0.34568552035143607</v>
      </c>
      <c r="C18" s="2">
        <f t="shared" si="1"/>
        <v>0.3556811950851943</v>
      </c>
      <c r="D18" s="2">
        <f t="shared" si="2"/>
        <v>0.49168552035143609</v>
      </c>
      <c r="E18" s="2">
        <f t="shared" si="3"/>
        <v>0.50168119508519426</v>
      </c>
      <c r="F18" s="2">
        <f t="shared" si="4"/>
        <v>0.42368335771831517</v>
      </c>
      <c r="G18">
        <f t="shared" si="5"/>
        <v>7.3170884772194605E-2</v>
      </c>
    </row>
    <row r="19" spans="1:7">
      <c r="A19">
        <v>14</v>
      </c>
      <c r="B19" s="2">
        <f t="shared" si="0"/>
        <v>0.3481790155190902</v>
      </c>
      <c r="C19" s="2">
        <f t="shared" si="1"/>
        <v>0.35976368227145156</v>
      </c>
      <c r="D19" s="2">
        <f t="shared" si="2"/>
        <v>0.49417901551909021</v>
      </c>
      <c r="E19" s="2">
        <f t="shared" si="3"/>
        <v>0.50576368227145152</v>
      </c>
      <c r="F19" s="2">
        <f t="shared" si="4"/>
        <v>0.42697134889527089</v>
      </c>
      <c r="G19">
        <f t="shared" si="5"/>
        <v>7.3229441660720082E-2</v>
      </c>
    </row>
    <row r="20" spans="1:7">
      <c r="A20">
        <v>15</v>
      </c>
      <c r="B20" s="2">
        <f t="shared" si="0"/>
        <v>0.35085339431109019</v>
      </c>
      <c r="C20" s="2">
        <f t="shared" si="1"/>
        <v>0.36414232205835356</v>
      </c>
      <c r="D20" s="2">
        <f t="shared" si="2"/>
        <v>0.49685339431109021</v>
      </c>
      <c r="E20" s="2">
        <f t="shared" si="3"/>
        <v>0.51014232205835364</v>
      </c>
      <c r="F20" s="2">
        <f t="shared" si="4"/>
        <v>0.43049785818472192</v>
      </c>
      <c r="G20">
        <f t="shared" si="5"/>
        <v>7.3301766009885208E-2</v>
      </c>
    </row>
    <row r="21" spans="1:7">
      <c r="A21">
        <v>16</v>
      </c>
      <c r="B21" s="2">
        <f t="shared" si="0"/>
        <v>0.35370784208574885</v>
      </c>
      <c r="C21" s="2">
        <f t="shared" si="1"/>
        <v>0.36881578066980447</v>
      </c>
      <c r="D21" s="2">
        <f t="shared" si="2"/>
        <v>0.49970784208574887</v>
      </c>
      <c r="E21" s="2">
        <f t="shared" si="3"/>
        <v>0.51481578066980449</v>
      </c>
      <c r="F21" s="2">
        <f t="shared" si="4"/>
        <v>0.43426181137777664</v>
      </c>
      <c r="G21">
        <f t="shared" si="5"/>
        <v>7.3389798010792609E-2</v>
      </c>
    </row>
    <row r="22" spans="1:7">
      <c r="A22">
        <v>17</v>
      </c>
      <c r="B22" s="2">
        <f t="shared" si="0"/>
        <v>0.35674148935062233</v>
      </c>
      <c r="C22" s="2">
        <f t="shared" si="1"/>
        <v>0.37378263452503852</v>
      </c>
      <c r="D22" s="2">
        <f t="shared" si="2"/>
        <v>0.50274148935062235</v>
      </c>
      <c r="E22" s="2">
        <f t="shared" si="3"/>
        <v>0.51978263452503848</v>
      </c>
      <c r="F22" s="2">
        <f t="shared" si="4"/>
        <v>0.4382620619378304</v>
      </c>
      <c r="G22">
        <f t="shared" si="5"/>
        <v>7.349557916782401E-2</v>
      </c>
    </row>
    <row r="23" spans="1:7">
      <c r="A23">
        <v>18</v>
      </c>
      <c r="B23" s="2">
        <f t="shared" si="0"/>
        <v>0.35995341202736608</v>
      </c>
      <c r="C23" s="2">
        <f t="shared" si="1"/>
        <v>0.37904137067225618</v>
      </c>
      <c r="D23" s="2">
        <f t="shared" si="2"/>
        <v>0.5059534120273661</v>
      </c>
      <c r="E23" s="2">
        <f t="shared" si="3"/>
        <v>0.5250413706722562</v>
      </c>
      <c r="F23" s="2">
        <f t="shared" si="4"/>
        <v>0.44249739134981114</v>
      </c>
      <c r="G23">
        <f t="shared" si="5"/>
        <v>7.3621243817985488E-2</v>
      </c>
    </row>
    <row r="24" spans="1:7">
      <c r="A24">
        <v>19</v>
      </c>
      <c r="B24" s="2">
        <f t="shared" si="0"/>
        <v>0.36334263173321812</v>
      </c>
      <c r="C24" s="2">
        <f t="shared" si="1"/>
        <v>0.38459038724948452</v>
      </c>
      <c r="D24" s="2">
        <f t="shared" si="2"/>
        <v>0.50934263173321814</v>
      </c>
      <c r="E24" s="2">
        <f t="shared" si="3"/>
        <v>0.5305903872494846</v>
      </c>
      <c r="F24" s="2">
        <f t="shared" si="4"/>
        <v>0.44696650949135136</v>
      </c>
      <c r="G24">
        <f t="shared" si="5"/>
        <v>7.3769009608505631E-2</v>
      </c>
    </row>
    <row r="25" spans="1:7">
      <c r="A25">
        <v>20</v>
      </c>
      <c r="B25" s="2">
        <f t="shared" si="0"/>
        <v>0.36690811607902407</v>
      </c>
      <c r="C25" s="2">
        <f t="shared" si="1"/>
        <v>0.39042799397251976</v>
      </c>
      <c r="D25" s="2">
        <f t="shared" si="2"/>
        <v>0.51290811607902409</v>
      </c>
      <c r="E25" s="2">
        <f t="shared" si="3"/>
        <v>0.53642799397251983</v>
      </c>
      <c r="F25" s="2">
        <f t="shared" si="4"/>
        <v>0.45166805502577195</v>
      </c>
      <c r="G25">
        <f t="shared" si="5"/>
        <v>7.3941166910126518E-2</v>
      </c>
    </row>
    <row r="26" spans="1:7">
      <c r="A26">
        <v>21</v>
      </c>
      <c r="B26" s="2">
        <f t="shared" si="0"/>
        <v>0.37064877898371257</v>
      </c>
      <c r="C26" s="2">
        <f t="shared" si="1"/>
        <v>0.3965524126498039</v>
      </c>
      <c r="D26" s="2">
        <f t="shared" si="2"/>
        <v>0.51664877898371253</v>
      </c>
      <c r="E26" s="2">
        <f t="shared" si="3"/>
        <v>0.54255241264980392</v>
      </c>
      <c r="F26" s="2">
        <f t="shared" si="4"/>
        <v>0.45660059581675816</v>
      </c>
      <c r="G26">
        <f t="shared" si="5"/>
        <v>7.4140067165310922E-2</v>
      </c>
    </row>
    <row r="27" spans="1:7">
      <c r="A27">
        <v>22</v>
      </c>
      <c r="B27" s="2">
        <f t="shared" si="0"/>
        <v>0.3745634810051261</v>
      </c>
      <c r="C27" s="2">
        <f t="shared" si="1"/>
        <v>0.40296177772407904</v>
      </c>
      <c r="D27" s="2">
        <f t="shared" si="2"/>
        <v>0.52056348100512617</v>
      </c>
      <c r="E27" s="2">
        <f t="shared" si="3"/>
        <v>0.54896177772407906</v>
      </c>
      <c r="F27" s="2">
        <f t="shared" si="4"/>
        <v>0.46176262936460266</v>
      </c>
      <c r="G27">
        <f t="shared" si="5"/>
        <v>7.4368110196066775E-2</v>
      </c>
    </row>
    <row r="28" spans="1:7">
      <c r="A28">
        <v>23</v>
      </c>
      <c r="B28" s="2">
        <f t="shared" si="0"/>
        <v>0.37865102968710651</v>
      </c>
      <c r="C28" s="2">
        <f t="shared" si="1"/>
        <v>0.40965413684065477</v>
      </c>
      <c r="D28" s="2">
        <f t="shared" si="2"/>
        <v>0.52465102968710653</v>
      </c>
      <c r="E28" s="2">
        <f t="shared" si="3"/>
        <v>0.55565413684065479</v>
      </c>
      <c r="F28" s="2">
        <f t="shared" si="4"/>
        <v>0.46715258326388065</v>
      </c>
      <c r="G28">
        <f t="shared" si="5"/>
        <v>7.4627730524876798E-2</v>
      </c>
    </row>
    <row r="29" spans="1:7">
      <c r="A29">
        <v>24</v>
      </c>
      <c r="B29" s="2">
        <f t="shared" si="0"/>
        <v>0.3829101799227283</v>
      </c>
      <c r="C29" s="2">
        <f t="shared" si="1"/>
        <v>0.41662745144211394</v>
      </c>
      <c r="D29" s="2">
        <f t="shared" si="2"/>
        <v>0.52891017992272826</v>
      </c>
      <c r="E29" s="2">
        <f t="shared" si="3"/>
        <v>0.56262745144211401</v>
      </c>
      <c r="F29" s="2">
        <f t="shared" si="4"/>
        <v>0.47276881568242113</v>
      </c>
      <c r="G29">
        <f t="shared" si="5"/>
        <v>7.4921382793418728E-2</v>
      </c>
    </row>
    <row r="30" spans="1:7">
      <c r="A30">
        <v>25</v>
      </c>
      <c r="B30" s="2">
        <f t="shared" si="0"/>
        <v>0.38733963433357027</v>
      </c>
      <c r="C30" s="2">
        <f t="shared" si="1"/>
        <v>0.42387959738927677</v>
      </c>
      <c r="D30" s="2">
        <f t="shared" si="2"/>
        <v>0.53333963433357023</v>
      </c>
      <c r="E30" s="2">
        <f t="shared" si="3"/>
        <v>0.56987959738927674</v>
      </c>
      <c r="F30" s="2">
        <f t="shared" si="4"/>
        <v>0.47860961586142353</v>
      </c>
      <c r="G30">
        <f t="shared" si="5"/>
        <v>7.5251526396665727E-2</v>
      </c>
    </row>
    <row r="31" spans="1:7">
      <c r="A31">
        <v>26</v>
      </c>
      <c r="B31" s="2">
        <f t="shared" si="0"/>
        <v>0.39193804366490981</v>
      </c>
      <c r="C31" s="2">
        <f t="shared" si="1"/>
        <v>0.43140836560823465</v>
      </c>
      <c r="D31" s="2">
        <f t="shared" si="2"/>
        <v>0.53793804366490983</v>
      </c>
      <c r="E31" s="2">
        <f t="shared" si="3"/>
        <v>0.57740836560823472</v>
      </c>
      <c r="F31" s="2">
        <f t="shared" si="4"/>
        <v>0.48467320463657221</v>
      </c>
      <c r="G31">
        <f t="shared" si="5"/>
        <v>7.5620609482980661E-2</v>
      </c>
    </row>
    <row r="32" spans="1:7">
      <c r="A32">
        <v>27</v>
      </c>
      <c r="B32" s="2">
        <f t="shared" si="0"/>
        <v>0.39670400719671889</v>
      </c>
      <c r="C32" s="2">
        <f t="shared" si="1"/>
        <v>0.4392114627632554</v>
      </c>
      <c r="D32" s="2">
        <f t="shared" si="2"/>
        <v>0.54270400719671885</v>
      </c>
      <c r="E32" s="2">
        <f t="shared" si="3"/>
        <v>0.58521146276325542</v>
      </c>
      <c r="F32" s="2">
        <f t="shared" si="4"/>
        <v>0.49095773497998713</v>
      </c>
      <c r="G32">
        <f t="shared" si="5"/>
        <v>7.6031052502811405E-2</v>
      </c>
    </row>
    <row r="33" spans="1:7">
      <c r="A33">
        <v>28</v>
      </c>
      <c r="B33" s="2">
        <f t="shared" si="0"/>
        <v>0.40163607317033673</v>
      </c>
      <c r="C33" s="2">
        <f t="shared" si="1"/>
        <v>0.44728651195535518</v>
      </c>
      <c r="D33" s="2">
        <f t="shared" si="2"/>
        <v>0.54763607317033669</v>
      </c>
      <c r="E33" s="2">
        <f t="shared" si="3"/>
        <v>0.5932865119553552</v>
      </c>
      <c r="F33" s="2">
        <f t="shared" si="4"/>
        <v>0.49746129256284594</v>
      </c>
      <c r="G33">
        <f t="shared" si="5"/>
        <v>7.648523151770012E-2</v>
      </c>
    </row>
    <row r="34" spans="1:7">
      <c r="A34">
        <v>29</v>
      </c>
      <c r="B34" s="2">
        <f t="shared" si="0"/>
        <v>0.40673273923068987</v>
      </c>
      <c r="C34" s="2">
        <f t="shared" si="1"/>
        <v>0.45563105344632548</v>
      </c>
      <c r="D34" s="2">
        <f t="shared" si="2"/>
        <v>0.55273273923068988</v>
      </c>
      <c r="E34" s="2">
        <f t="shared" si="3"/>
        <v>0.6016310534463255</v>
      </c>
      <c r="F34" s="2">
        <f t="shared" si="4"/>
        <v>0.50418189633850763</v>
      </c>
      <c r="G34">
        <f t="shared" si="5"/>
        <v>7.698546150594178E-2</v>
      </c>
    </row>
    <row r="35" spans="1:7">
      <c r="A35">
        <v>30</v>
      </c>
      <c r="B35" s="2">
        <f t="shared" si="0"/>
        <v>0.41199245288392355</v>
      </c>
      <c r="C35" s="2">
        <f t="shared" si="1"/>
        <v>0.46424254540799242</v>
      </c>
      <c r="D35" s="2">
        <f t="shared" si="2"/>
        <v>0.55799245288392352</v>
      </c>
      <c r="E35" s="2">
        <f t="shared" si="3"/>
        <v>0.6102425454079925</v>
      </c>
      <c r="F35" s="2">
        <f t="shared" si="4"/>
        <v>0.51111749914595794</v>
      </c>
      <c r="G35">
        <f t="shared" si="5"/>
        <v>7.7533979919732376E-2</v>
      </c>
    </row>
    <row r="36" spans="1:7">
      <c r="A36">
        <v>31</v>
      </c>
      <c r="B36" s="2">
        <f t="shared" si="0"/>
        <v>0.4174136119703073</v>
      </c>
      <c r="C36" s="2">
        <f t="shared" si="1"/>
        <v>0.4731183646964835</v>
      </c>
      <c r="D36" s="2">
        <f t="shared" si="2"/>
        <v>0.56341361197030726</v>
      </c>
      <c r="E36" s="2">
        <f t="shared" si="3"/>
        <v>0.61911836469648351</v>
      </c>
      <c r="F36" s="2">
        <f t="shared" si="4"/>
        <v>0.51826598833339532</v>
      </c>
      <c r="G36">
        <f t="shared" si="5"/>
        <v>7.813293075951519E-2</v>
      </c>
    </row>
    <row r="37" spans="1:7">
      <c r="A37">
        <v>32</v>
      </c>
      <c r="B37" s="2">
        <f t="shared" si="0"/>
        <v>0.42299456515226735</v>
      </c>
      <c r="C37" s="2">
        <f t="shared" si="1"/>
        <v>0.48225580765126119</v>
      </c>
      <c r="D37" s="2">
        <f t="shared" si="2"/>
        <v>0.56899456515226732</v>
      </c>
      <c r="E37" s="2">
        <f t="shared" si="3"/>
        <v>0.62825580765126121</v>
      </c>
      <c r="F37" s="2">
        <f t="shared" si="4"/>
        <v>0.52562518640176425</v>
      </c>
      <c r="G37">
        <f t="shared" si="5"/>
        <v>7.8784349433318093E-2</v>
      </c>
    </row>
    <row r="38" spans="1:7">
      <c r="A38">
        <v>33</v>
      </c>
      <c r="B38" s="2">
        <f t="shared" si="0"/>
        <v>0.42873361241740049</v>
      </c>
      <c r="C38" s="2">
        <f t="shared" si="1"/>
        <v>0.49165209091868511</v>
      </c>
      <c r="D38" s="2">
        <f t="shared" si="2"/>
        <v>0.57473361241740051</v>
      </c>
      <c r="E38" s="2">
        <f t="shared" si="3"/>
        <v>0.63765209091868513</v>
      </c>
      <c r="F38" s="2">
        <f t="shared" si="4"/>
        <v>0.53319285166804287</v>
      </c>
      <c r="G38">
        <f t="shared" si="5"/>
        <v>7.9490148661510968E-2</v>
      </c>
    </row>
    <row r="39" spans="1:7">
      <c r="A39">
        <v>34</v>
      </c>
      <c r="B39" s="2">
        <f t="shared" si="0"/>
        <v>0.43462900559631457</v>
      </c>
      <c r="C39" s="2">
        <f t="shared" si="1"/>
        <v>0.50130435229984838</v>
      </c>
      <c r="D39" s="2">
        <f t="shared" si="2"/>
        <v>0.58062900559631458</v>
      </c>
      <c r="E39" s="2">
        <f t="shared" si="3"/>
        <v>0.64730435229984828</v>
      </c>
      <c r="F39" s="2">
        <f t="shared" si="4"/>
        <v>0.54096667894808137</v>
      </c>
      <c r="G39">
        <f t="shared" si="5"/>
        <v>8.0252105670251553E-2</v>
      </c>
    </row>
    <row r="40" spans="1:7">
      <c r="A40">
        <v>35</v>
      </c>
      <c r="B40" s="2">
        <f t="shared" si="0"/>
        <v>0.44067894889513703</v>
      </c>
      <c r="C40" s="2">
        <f t="shared" si="1"/>
        <v>0.51120965162243026</v>
      </c>
      <c r="D40" s="2">
        <f t="shared" si="2"/>
        <v>0.58667894889513705</v>
      </c>
      <c r="E40" s="2">
        <f t="shared" si="3"/>
        <v>0.65720965162243028</v>
      </c>
      <c r="F40" s="2">
        <f t="shared" si="4"/>
        <v>0.5489443002587836</v>
      </c>
      <c r="G40">
        <f t="shared" si="5"/>
        <v>8.1071850890438488E-2</v>
      </c>
    </row>
    <row r="41" spans="1:7">
      <c r="A41">
        <v>36</v>
      </c>
      <c r="B41" s="2">
        <f t="shared" si="0"/>
        <v>0.4468815994425322</v>
      </c>
      <c r="C41" s="2">
        <f t="shared" si="1"/>
        <v>0.52136497163630269</v>
      </c>
      <c r="D41" s="2">
        <f t="shared" si="2"/>
        <v>0.59288159944253227</v>
      </c>
      <c r="E41" s="2">
        <f t="shared" si="3"/>
        <v>0.66736497163630271</v>
      </c>
      <c r="F41" s="2">
        <f t="shared" si="4"/>
        <v>0.55712328553941748</v>
      </c>
      <c r="G41">
        <f t="shared" si="5"/>
        <v>8.1950858344125702E-2</v>
      </c>
    </row>
    <row r="42" spans="1:7">
      <c r="A42">
        <v>37</v>
      </c>
      <c r="B42" s="2">
        <f t="shared" si="0"/>
        <v>0.45323506785105683</v>
      </c>
      <c r="C42" s="2">
        <f t="shared" si="1"/>
        <v>0.53176721893261258</v>
      </c>
      <c r="D42" s="2">
        <f t="shared" si="2"/>
        <v>0.59923506785105685</v>
      </c>
      <c r="E42" s="2">
        <f t="shared" si="3"/>
        <v>0.6777672189326126</v>
      </c>
      <c r="F42" s="2">
        <f t="shared" si="4"/>
        <v>0.56550114339183477</v>
      </c>
      <c r="G42">
        <f t="shared" si="5"/>
        <v>8.2890437858501032E-2</v>
      </c>
    </row>
    <row r="43" spans="1:7">
      <c r="A43">
        <v>38</v>
      </c>
      <c r="B43" s="2">
        <f t="shared" si="0"/>
        <v>0.45973741879268626</v>
      </c>
      <c r="C43" s="2">
        <f t="shared" si="1"/>
        <v>0.54241322488606469</v>
      </c>
      <c r="D43" s="2">
        <f t="shared" si="2"/>
        <v>0.60573741879268628</v>
      </c>
      <c r="E43" s="2">
        <f t="shared" si="3"/>
        <v>0.68841322488606471</v>
      </c>
      <c r="F43" s="2">
        <f t="shared" si="4"/>
        <v>0.57407532183937549</v>
      </c>
      <c r="G43">
        <f t="shared" si="5"/>
        <v>8.3891729200782736E-2</v>
      </c>
    </row>
    <row r="44" spans="1:7">
      <c r="A44">
        <v>39</v>
      </c>
      <c r="B44" s="2">
        <f t="shared" si="0"/>
        <v>0.46638667158833386</v>
      </c>
      <c r="C44" s="2">
        <f t="shared" si="1"/>
        <v>0.55329974662011516</v>
      </c>
      <c r="D44" s="2">
        <f t="shared" si="2"/>
        <v>0.61238667158833393</v>
      </c>
      <c r="E44" s="2">
        <f t="shared" si="3"/>
        <v>0.69929974662011518</v>
      </c>
      <c r="F44" s="2">
        <f t="shared" si="4"/>
        <v>0.5828432091042246</v>
      </c>
      <c r="G44">
        <f t="shared" si="5"/>
        <v>8.4955698177756056E-2</v>
      </c>
    </row>
    <row r="45" spans="1:7">
      <c r="A45">
        <v>40</v>
      </c>
      <c r="B45" s="2">
        <f t="shared" si="0"/>
        <v>0.47318080081118552</v>
      </c>
      <c r="C45" s="2">
        <f t="shared" si="1"/>
        <v>0.56442346799478404</v>
      </c>
      <c r="D45" s="2">
        <f t="shared" si="2"/>
        <v>0.61918080081118554</v>
      </c>
      <c r="E45" s="2">
        <f t="shared" si="3"/>
        <v>0.71042346799478406</v>
      </c>
      <c r="F45" s="2">
        <f t="shared" si="4"/>
        <v>0.59180213440298468</v>
      </c>
      <c r="G45">
        <f t="shared" si="5"/>
        <v>8.6083134693704183E-2</v>
      </c>
    </row>
    <row r="46" spans="1:7">
      <c r="A46">
        <v>41</v>
      </c>
      <c r="B46" s="2">
        <f t="shared" si="0"/>
        <v>0.48011773690366355</v>
      </c>
      <c r="C46" s="2">
        <f t="shared" si="1"/>
        <v>0.5757810006167825</v>
      </c>
      <c r="D46" s="2">
        <f t="shared" si="2"/>
        <v>0.62611773690366357</v>
      </c>
      <c r="E46" s="2">
        <f t="shared" si="3"/>
        <v>0.72178100061678241</v>
      </c>
      <c r="F46" s="2">
        <f t="shared" si="4"/>
        <v>0.60094936876022298</v>
      </c>
      <c r="G46">
        <f t="shared" si="5"/>
        <v>8.7274652712350895E-2</v>
      </c>
    </row>
    <row r="47" spans="1:7">
      <c r="A47">
        <v>42</v>
      </c>
      <c r="B47" s="2">
        <f t="shared" si="0"/>
        <v>0.48719536680783476</v>
      </c>
      <c r="C47" s="2">
        <f t="shared" si="1"/>
        <v>0.58736888487165095</v>
      </c>
      <c r="D47" s="2">
        <f t="shared" si="2"/>
        <v>0.63319536680783473</v>
      </c>
      <c r="E47" s="2">
        <f t="shared" si="3"/>
        <v>0.73336888487165108</v>
      </c>
      <c r="F47" s="2">
        <f t="shared" si="4"/>
        <v>0.61028212583974284</v>
      </c>
      <c r="G47">
        <f t="shared" si="5"/>
        <v>8.853069202440747E-2</v>
      </c>
    </row>
    <row r="48" spans="1:7">
      <c r="A48">
        <v>43</v>
      </c>
      <c r="B48" s="2">
        <f t="shared" si="0"/>
        <v>0.49441153460906773</v>
      </c>
      <c r="C48" s="2">
        <f t="shared" si="1"/>
        <v>0.59918359097759122</v>
      </c>
      <c r="D48" s="2">
        <f t="shared" si="2"/>
        <v>0.64041153460906775</v>
      </c>
      <c r="E48" s="2">
        <f t="shared" si="3"/>
        <v>0.74518359097759124</v>
      </c>
      <c r="F48" s="2">
        <f t="shared" si="4"/>
        <v>0.61979756279332943</v>
      </c>
      <c r="G48">
        <f t="shared" si="5"/>
        <v>8.985152168395541E-2</v>
      </c>
    </row>
    <row r="49" spans="1:7">
      <c r="A49">
        <v>44</v>
      </c>
      <c r="B49" s="2">
        <f t="shared" si="0"/>
        <v>0.50176404219274551</v>
      </c>
      <c r="C49" s="2">
        <f t="shared" si="1"/>
        <v>0.61122152006067154</v>
      </c>
      <c r="D49" s="2">
        <f t="shared" si="2"/>
        <v>0.64776404219274553</v>
      </c>
      <c r="E49" s="2">
        <f t="shared" si="3"/>
        <v>0.75722152006067156</v>
      </c>
      <c r="F49" s="2">
        <f t="shared" si="4"/>
        <v>0.62949278112670859</v>
      </c>
      <c r="G49">
        <f t="shared" si="5"/>
        <v>9.1237244945810453E-2</v>
      </c>
    </row>
    <row r="50" spans="1:7">
      <c r="A50">
        <v>45</v>
      </c>
      <c r="B50" s="2">
        <f t="shared" si="0"/>
        <v>0.50925064991383295</v>
      </c>
      <c r="C50" s="2">
        <f t="shared" si="1"/>
        <v>0.62347900525107935</v>
      </c>
      <c r="D50" s="2">
        <f t="shared" si="2"/>
        <v>0.65525064991383297</v>
      </c>
      <c r="E50" s="2">
        <f t="shared" si="3"/>
        <v>0.76947900525107937</v>
      </c>
      <c r="F50" s="2">
        <f t="shared" si="4"/>
        <v>0.63936482758245616</v>
      </c>
      <c r="G50">
        <f t="shared" si="5"/>
        <v>9.2687805512715632E-2</v>
      </c>
    </row>
    <row r="51" spans="1:7">
      <c r="A51">
        <v>46</v>
      </c>
      <c r="B51" s="2">
        <f t="shared" si="0"/>
        <v>0.5168690772790937</v>
      </c>
      <c r="C51" s="2">
        <f t="shared" si="1"/>
        <v>0.6359523128000848</v>
      </c>
      <c r="D51" s="2">
        <f t="shared" si="2"/>
        <v>0.66286907727909372</v>
      </c>
      <c r="E51" s="2">
        <f t="shared" si="3"/>
        <v>0.7819523128000847</v>
      </c>
      <c r="F51" s="2">
        <f t="shared" si="4"/>
        <v>0.64941069503958926</v>
      </c>
      <c r="G51">
        <f t="shared" si="5"/>
        <v>9.4202994886239788E-2</v>
      </c>
    </row>
    <row r="52" spans="1:7">
      <c r="A52">
        <v>47</v>
      </c>
      <c r="B52" s="2">
        <f t="shared" si="0"/>
        <v>0.52461700364175101</v>
      </c>
      <c r="C52" s="2">
        <f t="shared" si="1"/>
        <v>0.6486376432173766</v>
      </c>
      <c r="D52" s="2">
        <f t="shared" si="2"/>
        <v>0.67061700364175103</v>
      </c>
      <c r="E52" s="2">
        <f t="shared" si="3"/>
        <v>0.79463764321737651</v>
      </c>
      <c r="F52" s="2">
        <f t="shared" si="4"/>
        <v>0.65962732342956376</v>
      </c>
      <c r="G52">
        <f t="shared" si="5"/>
        <v>9.5782460608332717E-2</v>
      </c>
    </row>
    <row r="53" spans="1:7">
      <c r="A53">
        <v>48</v>
      </c>
      <c r="B53" s="2">
        <f t="shared" si="0"/>
        <v>0.53249206890837875</v>
      </c>
      <c r="C53" s="2">
        <f t="shared" si="1"/>
        <v>0.6615311324284241</v>
      </c>
      <c r="D53" s="2">
        <f t="shared" si="2"/>
        <v>0.67849206890837888</v>
      </c>
      <c r="E53" s="2">
        <f t="shared" si="3"/>
        <v>0.807531132428424</v>
      </c>
      <c r="F53" s="2">
        <f t="shared" si="4"/>
        <v>0.67001160066840137</v>
      </c>
      <c r="G53">
        <f t="shared" si="5"/>
        <v>9.7425715181016906E-2</v>
      </c>
    </row>
    <row r="54" spans="1:7">
      <c r="A54">
        <v>49</v>
      </c>
      <c r="B54" s="2">
        <f t="shared" si="0"/>
        <v>0.54049187425780953</v>
      </c>
      <c r="C54" s="2">
        <f t="shared" si="1"/>
        <v>0.67462885295151165</v>
      </c>
      <c r="D54" s="2">
        <f t="shared" si="2"/>
        <v>0.68649187425780966</v>
      </c>
      <c r="E54" s="2">
        <f t="shared" si="3"/>
        <v>0.82062885295151178</v>
      </c>
      <c r="F54" s="2">
        <f t="shared" si="4"/>
        <v>0.68056036360466066</v>
      </c>
      <c r="G54">
        <f t="shared" si="5"/>
        <v>9.9132145458820417E-2</v>
      </c>
    </row>
    <row r="55" spans="1:7">
      <c r="A55">
        <v>50</v>
      </c>
      <c r="B55" s="2">
        <f t="shared" si="0"/>
        <v>0.54861398287183794</v>
      </c>
      <c r="C55" s="2">
        <f t="shared" si="1"/>
        <v>0.6879268150940876</v>
      </c>
      <c r="D55" s="2">
        <f t="shared" si="2"/>
        <v>0.69461398287183795</v>
      </c>
      <c r="E55" s="2">
        <f t="shared" si="3"/>
        <v>0.83392681509408761</v>
      </c>
      <c r="F55" s="2">
        <f t="shared" si="4"/>
        <v>0.69127039898296283</v>
      </c>
      <c r="G55">
        <f t="shared" si="5"/>
        <v>0.10090102232111477</v>
      </c>
    </row>
    <row r="56" spans="1:7">
      <c r="A56">
        <v>51</v>
      </c>
      <c r="B56" s="2">
        <f t="shared" si="0"/>
        <v>0.55685592067749945</v>
      </c>
      <c r="C56" s="2">
        <f t="shared" si="1"/>
        <v>0.70142096816806276</v>
      </c>
      <c r="D56" s="2">
        <f t="shared" si="2"/>
        <v>0.70285592067749958</v>
      </c>
      <c r="E56" s="2">
        <f t="shared" si="3"/>
        <v>0.84742096816806289</v>
      </c>
      <c r="F56" s="2">
        <f t="shared" si="4"/>
        <v>0.70213844442278117</v>
      </c>
      <c r="G56">
        <f t="shared" si="5"/>
        <v>0.10273151044829019</v>
      </c>
    </row>
    <row r="57" spans="1:7">
      <c r="A57">
        <v>52</v>
      </c>
      <c r="B57" s="2">
        <f t="shared" si="0"/>
        <v>0.56521517710069724</v>
      </c>
      <c r="C57" s="2">
        <f t="shared" si="1"/>
        <v>0.71510720172369036</v>
      </c>
      <c r="D57" s="2">
        <f t="shared" si="2"/>
        <v>0.71121517710069715</v>
      </c>
      <c r="E57" s="2">
        <f t="shared" si="3"/>
        <v>0.86110720172369049</v>
      </c>
      <c r="F57" s="2">
        <f t="shared" si="4"/>
        <v>0.71316118941219386</v>
      </c>
      <c r="G57">
        <f t="shared" si="5"/>
        <v>0.10462267804541661</v>
      </c>
    </row>
    <row r="58" spans="1:7">
      <c r="A58">
        <v>53</v>
      </c>
      <c r="B58" s="2">
        <f t="shared" si="0"/>
        <v>0.5736892058309464</v>
      </c>
      <c r="C58" s="2">
        <f t="shared" si="1"/>
        <v>0.7289813468016475</v>
      </c>
      <c r="D58" s="2">
        <f t="shared" si="2"/>
        <v>0.71968920583094653</v>
      </c>
      <c r="E58" s="2">
        <f t="shared" si="3"/>
        <v>0.87498134680164763</v>
      </c>
      <c r="F58" s="2">
        <f t="shared" si="4"/>
        <v>0.72433527631629713</v>
      </c>
      <c r="G58">
        <f t="shared" si="5"/>
        <v>0.10657350637853635</v>
      </c>
    </row>
    <row r="59" spans="1:7">
      <c r="A59">
        <v>54</v>
      </c>
      <c r="B59" s="2">
        <f t="shared" si="0"/>
        <v>0.58227542559700651</v>
      </c>
      <c r="C59" s="2">
        <f t="shared" si="1"/>
        <v>0.74303917720294188</v>
      </c>
      <c r="D59" s="2">
        <f t="shared" si="2"/>
        <v>0.72827542559700653</v>
      </c>
      <c r="E59" s="2">
        <f t="shared" si="3"/>
        <v>0.88903917720294201</v>
      </c>
      <c r="F59" s="2">
        <f t="shared" si="4"/>
        <v>0.73565730139997421</v>
      </c>
      <c r="G59">
        <f t="shared" si="5"/>
        <v>0.10858289901086546</v>
      </c>
    </row>
    <row r="60" spans="1:7">
      <c r="A60">
        <v>55</v>
      </c>
      <c r="B60" s="2">
        <f t="shared" si="0"/>
        <v>0.59097122095315979</v>
      </c>
      <c r="C60" s="2">
        <f t="shared" si="1"/>
        <v>0.75727641077625174</v>
      </c>
      <c r="D60" s="2">
        <f t="shared" si="2"/>
        <v>0.73697122095315981</v>
      </c>
      <c r="E60" s="2">
        <f t="shared" si="3"/>
        <v>0.90327641077625176</v>
      </c>
      <c r="F60" s="2">
        <f t="shared" si="4"/>
        <v>0.74712381586470578</v>
      </c>
      <c r="G60">
        <f t="shared" si="5"/>
        <v>0.1106496906481156</v>
      </c>
    </row>
    <row r="61" spans="1:7">
      <c r="A61">
        <v>56</v>
      </c>
      <c r="B61" s="2">
        <f t="shared" si="0"/>
        <v>0.59977394307590304</v>
      </c>
      <c r="C61" s="2">
        <f t="shared" si="1"/>
        <v>0.77168871072231171</v>
      </c>
      <c r="D61" s="2">
        <f t="shared" si="2"/>
        <v>0.74577394307590306</v>
      </c>
      <c r="E61" s="2">
        <f t="shared" si="3"/>
        <v>0.91768871072231173</v>
      </c>
      <c r="F61" s="2">
        <f t="shared" si="4"/>
        <v>0.75873132689910738</v>
      </c>
      <c r="G61">
        <f t="shared" si="5"/>
        <v>0.11277265552309047</v>
      </c>
    </row>
    <row r="62" spans="1:7">
      <c r="A62">
        <v>57</v>
      </c>
      <c r="B62" s="2">
        <f t="shared" si="0"/>
        <v>0.60868091057080354</v>
      </c>
      <c r="C62" s="2">
        <f t="shared" si="1"/>
        <v>0.78627168691494287</v>
      </c>
      <c r="D62" s="2">
        <f t="shared" si="2"/>
        <v>0.75468091057080344</v>
      </c>
      <c r="E62" s="2">
        <f t="shared" si="3"/>
        <v>0.93227168691494289</v>
      </c>
      <c r="F62" s="2">
        <f t="shared" si="4"/>
        <v>0.77047629874287316</v>
      </c>
      <c r="G62">
        <f t="shared" si="5"/>
        <v>0.11495051526908705</v>
      </c>
    </row>
    <row r="63" spans="1:7">
      <c r="A63">
        <v>58</v>
      </c>
      <c r="B63" s="2">
        <f t="shared" si="0"/>
        <v>0.61768941028927871</v>
      </c>
      <c r="C63" s="2">
        <f t="shared" si="1"/>
        <v>0.8010208972383287</v>
      </c>
      <c r="D63" s="2">
        <f t="shared" si="2"/>
        <v>0.76368941028927861</v>
      </c>
      <c r="E63" s="2">
        <f t="shared" si="3"/>
        <v>0.94702089723832872</v>
      </c>
      <c r="F63" s="2">
        <f t="shared" si="4"/>
        <v>0.78235515376380371</v>
      </c>
      <c r="G63">
        <f t="shared" si="5"/>
        <v>0.11718194624914446</v>
      </c>
    </row>
    <row r="64" spans="1:7">
      <c r="A64">
        <v>59</v>
      </c>
      <c r="B64" s="2">
        <f t="shared" si="0"/>
        <v>0.62679669815504691</v>
      </c>
      <c r="C64" s="2">
        <f t="shared" si="1"/>
        <v>0.81593184894012571</v>
      </c>
      <c r="D64" s="2">
        <f t="shared" si="2"/>
        <v>0.77279669815504692</v>
      </c>
      <c r="E64" s="2">
        <f t="shared" si="3"/>
        <v>0.96193184894012584</v>
      </c>
      <c r="F64" s="2">
        <f t="shared" si="4"/>
        <v>0.79436427354758643</v>
      </c>
      <c r="G64">
        <f t="shared" si="5"/>
        <v>0.11946558632352419</v>
      </c>
    </row>
    <row r="65" spans="1:7">
      <c r="A65">
        <v>60</v>
      </c>
      <c r="B65" s="2">
        <f t="shared" si="0"/>
        <v>0.63600000000000001</v>
      </c>
      <c r="C65" s="2">
        <f t="shared" si="1"/>
        <v>0.83099999999999996</v>
      </c>
      <c r="D65" s="2">
        <f t="shared" si="2"/>
        <v>0.78200000000000003</v>
      </c>
      <c r="E65" s="2">
        <f t="shared" si="3"/>
        <v>0.97699999999999987</v>
      </c>
      <c r="F65" s="2">
        <f t="shared" si="4"/>
        <v>0.80649999999999999</v>
      </c>
      <c r="G65">
        <f t="shared" si="5"/>
        <v>0.12180004105089606</v>
      </c>
    </row>
    <row r="66" spans="1:7">
      <c r="A66">
        <v>61</v>
      </c>
      <c r="B66" s="2">
        <f t="shared" si="0"/>
        <v>0.6452965124092418</v>
      </c>
      <c r="C66" s="2">
        <f t="shared" si="1"/>
        <v>0.84622076051317019</v>
      </c>
      <c r="D66" s="2">
        <f t="shared" si="2"/>
        <v>0.7912965124092417</v>
      </c>
      <c r="E66" s="2">
        <f t="shared" si="3"/>
        <v>0.99222076051317032</v>
      </c>
      <c r="F66" s="2">
        <f t="shared" si="4"/>
        <v>0.81875863646120606</v>
      </c>
      <c r="G66">
        <f t="shared" si="5"/>
        <v>0.12418388932962363</v>
      </c>
    </row>
    <row r="67" spans="1:7">
      <c r="A67">
        <v>62</v>
      </c>
      <c r="B67" s="2">
        <f t="shared" si="0"/>
        <v>0.65468340357503485</v>
      </c>
      <c r="C67" s="2">
        <f t="shared" si="1"/>
        <v>0.86158949408853736</v>
      </c>
      <c r="D67" s="2">
        <f t="shared" si="2"/>
        <v>0.80068340357503487</v>
      </c>
      <c r="E67" s="2">
        <f t="shared" si="3"/>
        <v>1.0075894940885375</v>
      </c>
      <c r="F67" s="2">
        <f t="shared" si="4"/>
        <v>0.83113644883178617</v>
      </c>
      <c r="G67">
        <f t="shared" si="5"/>
        <v>0.12661568849433849</v>
      </c>
    </row>
    <row r="68" spans="1:7">
      <c r="A68">
        <v>63</v>
      </c>
      <c r="B68" s="2">
        <f t="shared" si="0"/>
        <v>0.66415781415939745</v>
      </c>
      <c r="C68" s="2">
        <f t="shared" si="1"/>
        <v>0.87710151926097413</v>
      </c>
      <c r="D68" s="2">
        <f t="shared" si="2"/>
        <v>0.81015781415939747</v>
      </c>
      <c r="E68" s="2">
        <f t="shared" si="3"/>
        <v>1.0231015192609743</v>
      </c>
      <c r="F68" s="2">
        <f t="shared" si="4"/>
        <v>0.8436296667101858</v>
      </c>
      <c r="G68">
        <f t="shared" si="5"/>
        <v>0.12909397888978763</v>
      </c>
    </row>
    <row r="69" spans="1:7">
      <c r="A69">
        <v>64</v>
      </c>
      <c r="B69" s="2">
        <f t="shared" si="0"/>
        <v>0.67371685816508475</v>
      </c>
      <c r="C69" s="2">
        <f t="shared" si="1"/>
        <v>0.89275211091734441</v>
      </c>
      <c r="D69" s="2">
        <f t="shared" si="2"/>
        <v>0.81971685816508466</v>
      </c>
      <c r="E69" s="2">
        <f t="shared" si="3"/>
        <v>1.0387521109173445</v>
      </c>
      <c r="F69" s="2">
        <f t="shared" si="4"/>
        <v>0.85623448454121465</v>
      </c>
      <c r="G69">
        <f t="shared" si="5"/>
        <v>0.13161728794904368</v>
      </c>
    </row>
    <row r="70" spans="1:7">
      <c r="A70">
        <v>65</v>
      </c>
      <c r="B70" s="2">
        <f t="shared" ref="B70:B95" si="6" xml:space="preserve"> (0.403-0.073) + (0.807-0.195)*(1-COS(RADIANS(A70)))</f>
        <v>0.68335762381469201</v>
      </c>
      <c r="C70" s="2">
        <f t="shared" ref="C70:C95" si="7" xml:space="preserve"> (0.403-0.073) + (0.807+0.195)*(1-COS(RADIANS(A70)))</f>
        <v>0.90853650173581912</v>
      </c>
      <c r="D70" s="2">
        <f t="shared" ref="D70:D95" si="8" xml:space="preserve"> (0.403+0.073) + (0.807-0.195)*(1-COS(RADIANS(A70)))</f>
        <v>0.82935762381469202</v>
      </c>
      <c r="E70" s="2">
        <f t="shared" ref="E70:E95" si="9" xml:space="preserve"> (0.403+0.073) + (0.807+0.195)*(1-COS(RADIANS(A70)))</f>
        <v>1.054536501735819</v>
      </c>
      <c r="F70" s="2">
        <f t="shared" ref="F70:F95" si="10">AVERAGE(B70:E70)</f>
        <v>0.86894706277525557</v>
      </c>
      <c r="G70">
        <f t="shared" ref="G70:G95" si="11">_xlfn.STDEV.P(B70:E70)</f>
        <v>0.13418413380669975</v>
      </c>
    </row>
    <row r="71" spans="1:7">
      <c r="A71">
        <v>66</v>
      </c>
      <c r="B71" s="2">
        <f t="shared" si="6"/>
        <v>0.6930771744376103</v>
      </c>
      <c r="C71" s="2">
        <f t="shared" si="7"/>
        <v>0.92444988363804836</v>
      </c>
      <c r="D71" s="2">
        <f t="shared" si="8"/>
        <v>0.83907717443761043</v>
      </c>
      <c r="E71" s="2">
        <f t="shared" si="9"/>
        <v>1.0704498836380483</v>
      </c>
      <c r="F71" s="2">
        <f t="shared" si="10"/>
        <v>0.8817635290378294</v>
      </c>
      <c r="G71">
        <f t="shared" si="11"/>
        <v>0.13679302847984431</v>
      </c>
    </row>
    <row r="72" spans="1:7">
      <c r="A72">
        <v>67</v>
      </c>
      <c r="B72" s="2">
        <f t="shared" si="6"/>
        <v>0.70287254936456456</v>
      </c>
      <c r="C72" s="2">
        <f t="shared" si="7"/>
        <v>0.94048740925374785</v>
      </c>
      <c r="D72" s="2">
        <f t="shared" si="8"/>
        <v>0.84887254936456458</v>
      </c>
      <c r="E72" s="2">
        <f t="shared" si="9"/>
        <v>1.0864874092537478</v>
      </c>
      <c r="F72" s="2">
        <f t="shared" si="10"/>
        <v>0.89467997930915621</v>
      </c>
      <c r="G72">
        <f t="shared" si="11"/>
        <v>0.13944248065076509</v>
      </c>
    </row>
    <row r="73" spans="1:7">
      <c r="A73">
        <v>68</v>
      </c>
      <c r="B73" s="2">
        <f t="shared" si="6"/>
        <v>0.71274076482946191</v>
      </c>
      <c r="C73" s="2">
        <f t="shared" si="7"/>
        <v>0.95664419339725626</v>
      </c>
      <c r="D73" s="2">
        <f t="shared" si="8"/>
        <v>0.85874076482946204</v>
      </c>
      <c r="E73" s="2">
        <f t="shared" si="9"/>
        <v>1.1026441933972562</v>
      </c>
      <c r="F73" s="2">
        <f t="shared" si="10"/>
        <v>0.90769247911335915</v>
      </c>
      <c r="G73">
        <f t="shared" si="11"/>
        <v>0.14213099808550281</v>
      </c>
    </row>
    <row r="74" spans="1:7">
      <c r="A74">
        <v>69</v>
      </c>
      <c r="B74" s="2">
        <f t="shared" si="6"/>
        <v>0.72267881487827623</v>
      </c>
      <c r="C74" s="2">
        <f t="shared" si="7"/>
        <v>0.97291531455560909</v>
      </c>
      <c r="D74" s="2">
        <f t="shared" si="8"/>
        <v>0.86867881487827625</v>
      </c>
      <c r="E74" s="2">
        <f t="shared" si="9"/>
        <v>1.118915314555609</v>
      </c>
      <c r="F74" s="2">
        <f t="shared" si="10"/>
        <v>0.92079706471694267</v>
      </c>
      <c r="G74">
        <f t="shared" si="11"/>
        <v>0.14485708972187342</v>
      </c>
    </row>
    <row r="75" spans="1:7">
      <c r="A75">
        <v>70</v>
      </c>
      <c r="B75" s="2">
        <f t="shared" si="6"/>
        <v>0.73268367228469078</v>
      </c>
      <c r="C75" s="2">
        <f t="shared" si="7"/>
        <v>0.98929581638767972</v>
      </c>
      <c r="D75" s="2">
        <f t="shared" si="8"/>
        <v>0.87868367228469069</v>
      </c>
      <c r="E75" s="2">
        <f t="shared" si="9"/>
        <v>1.1352958163876798</v>
      </c>
      <c r="F75" s="2">
        <f t="shared" si="10"/>
        <v>0.9339897443361852</v>
      </c>
      <c r="G75">
        <f t="shared" si="11"/>
        <v>0.14761926745951331</v>
      </c>
    </row>
    <row r="76" spans="1:7">
      <c r="A76">
        <v>71</v>
      </c>
      <c r="B76" s="2">
        <f t="shared" si="6"/>
        <v>0.74275228947222016</v>
      </c>
      <c r="C76" s="2">
        <f t="shared" si="7"/>
        <v>1.005780709233929</v>
      </c>
      <c r="D76" s="2">
        <f t="shared" si="8"/>
        <v>0.88875228947222018</v>
      </c>
      <c r="E76" s="2">
        <f t="shared" si="9"/>
        <v>1.1517807092339289</v>
      </c>
      <c r="F76" s="2">
        <f t="shared" si="10"/>
        <v>0.94726649935307461</v>
      </c>
      <c r="G76">
        <f t="shared" si="11"/>
        <v>0.15041604768303607</v>
      </c>
    </row>
    <row r="77" spans="1:7">
      <c r="A77">
        <v>72</v>
      </c>
      <c r="B77" s="2">
        <f t="shared" si="6"/>
        <v>0.75288159944253219</v>
      </c>
      <c r="C77" s="2">
        <f t="shared" si="7"/>
        <v>1.0223649716363026</v>
      </c>
      <c r="D77" s="2">
        <f t="shared" si="8"/>
        <v>0.89888159944253232</v>
      </c>
      <c r="E77" s="2">
        <f t="shared" si="9"/>
        <v>1.1683649716363027</v>
      </c>
      <c r="F77" s="2">
        <f t="shared" si="10"/>
        <v>0.96062328553941745</v>
      </c>
      <c r="G77">
        <f t="shared" si="11"/>
        <v>0.15324595254763407</v>
      </c>
    </row>
    <row r="78" spans="1:7">
      <c r="A78">
        <v>73</v>
      </c>
      <c r="B78" s="2">
        <f t="shared" si="6"/>
        <v>0.76306851670968512</v>
      </c>
      <c r="C78" s="2">
        <f t="shared" si="7"/>
        <v>1.0390435518678178</v>
      </c>
      <c r="D78" s="2">
        <f t="shared" si="8"/>
        <v>0.90906851670968525</v>
      </c>
      <c r="E78" s="2">
        <f t="shared" si="9"/>
        <v>1.1850435518678177</v>
      </c>
      <c r="F78" s="2">
        <f t="shared" si="10"/>
        <v>0.97405603428875143</v>
      </c>
      <c r="G78">
        <f t="shared" si="11"/>
        <v>0.15610751105450779</v>
      </c>
    </row>
    <row r="79" spans="1:7">
      <c r="A79">
        <v>74</v>
      </c>
      <c r="B79" s="2">
        <f t="shared" si="6"/>
        <v>0.77330993823999661</v>
      </c>
      <c r="C79" s="2">
        <f t="shared" si="7"/>
        <v>1.0558113694713669</v>
      </c>
      <c r="D79" s="2">
        <f t="shared" si="8"/>
        <v>0.91930993823999663</v>
      </c>
      <c r="E79" s="2">
        <f t="shared" si="9"/>
        <v>1.201811369471367</v>
      </c>
      <c r="F79" s="2">
        <f t="shared" si="10"/>
        <v>0.98756065385568181</v>
      </c>
      <c r="G79">
        <f t="shared" si="11"/>
        <v>0.15899925994149491</v>
      </c>
    </row>
    <row r="80" spans="1:7">
      <c r="A80">
        <v>75</v>
      </c>
      <c r="B80" s="2">
        <f t="shared" si="6"/>
        <v>0.78360274439725741</v>
      </c>
      <c r="C80" s="2">
        <f t="shared" si="7"/>
        <v>1.0726633168072743</v>
      </c>
      <c r="D80" s="2">
        <f t="shared" si="8"/>
        <v>0.92960274439725743</v>
      </c>
      <c r="E80" s="2">
        <f t="shared" si="9"/>
        <v>1.2186633168072742</v>
      </c>
      <c r="F80" s="2">
        <f t="shared" si="10"/>
        <v>1.0011330306022659</v>
      </c>
      <c r="G80">
        <f t="shared" si="11"/>
        <v>0.16191974441216714</v>
      </c>
    </row>
    <row r="81" spans="1:7">
      <c r="A81">
        <v>76</v>
      </c>
      <c r="B81" s="2">
        <f t="shared" si="6"/>
        <v>0.79394379989300345</v>
      </c>
      <c r="C81" s="2">
        <f t="shared" si="7"/>
        <v>1.0895942606091329</v>
      </c>
      <c r="D81" s="2">
        <f t="shared" si="8"/>
        <v>0.93994379989300347</v>
      </c>
      <c r="E81" s="2">
        <f t="shared" si="9"/>
        <v>1.235594260609133</v>
      </c>
      <c r="F81" s="2">
        <f t="shared" si="10"/>
        <v>1.0147690302510681</v>
      </c>
      <c r="G81">
        <f t="shared" si="11"/>
        <v>0.16486751872462688</v>
      </c>
    </row>
    <row r="82" spans="1:7">
      <c r="A82">
        <v>77</v>
      </c>
      <c r="B82" s="2">
        <f t="shared" si="6"/>
        <v>0.80432995474155478</v>
      </c>
      <c r="C82" s="2">
        <f t="shared" si="7"/>
        <v>1.1065990435474473</v>
      </c>
      <c r="D82" s="2">
        <f t="shared" si="8"/>
        <v>0.95032995474155479</v>
      </c>
      <c r="E82" s="2">
        <f t="shared" si="9"/>
        <v>1.2525990435474474</v>
      </c>
      <c r="F82" s="2">
        <f t="shared" si="10"/>
        <v>1.0284644991445011</v>
      </c>
      <c r="G82">
        <f t="shared" si="11"/>
        <v>0.16784114665923236</v>
      </c>
    </row>
    <row r="83" spans="1:7">
      <c r="A83">
        <v>78</v>
      </c>
      <c r="B83" s="2">
        <f t="shared" si="6"/>
        <v>0.81475804521953132</v>
      </c>
      <c r="C83" s="2">
        <f t="shared" si="7"/>
        <v>1.1236724858006051</v>
      </c>
      <c r="D83" s="2">
        <f t="shared" si="8"/>
        <v>0.96075804521953134</v>
      </c>
      <c r="E83" s="2">
        <f t="shared" si="9"/>
        <v>1.2696724858006052</v>
      </c>
      <c r="F83" s="2">
        <f t="shared" si="10"/>
        <v>1.0422152655100683</v>
      </c>
      <c r="G83">
        <f t="shared" si="11"/>
        <v>0.1708392018825873</v>
      </c>
    </row>
    <row r="84" spans="1:7">
      <c r="A84">
        <v>79</v>
      </c>
      <c r="B84" s="2">
        <f t="shared" si="6"/>
        <v>0.82522489482955463</v>
      </c>
      <c r="C84" s="2">
        <f t="shared" si="7"/>
        <v>1.140809386632702</v>
      </c>
      <c r="D84" s="2">
        <f t="shared" si="8"/>
        <v>0.97122489482955454</v>
      </c>
      <c r="E84" s="2">
        <f t="shared" si="9"/>
        <v>1.2868093866327019</v>
      </c>
      <c r="F84" s="2">
        <f t="shared" si="10"/>
        <v>1.0560171407311283</v>
      </c>
      <c r="G84">
        <f t="shared" si="11"/>
        <v>0.17386026822325606</v>
      </c>
    </row>
    <row r="85" spans="1:7">
      <c r="A85">
        <v>80</v>
      </c>
      <c r="B85" s="2">
        <f t="shared" si="6"/>
        <v>0.83572731526783861</v>
      </c>
      <c r="C85" s="2">
        <f t="shared" si="7"/>
        <v>1.1580045259777358</v>
      </c>
      <c r="D85" s="2">
        <f t="shared" si="8"/>
        <v>0.98172731526783874</v>
      </c>
      <c r="E85" s="2">
        <f t="shared" si="9"/>
        <v>1.3040045259777358</v>
      </c>
      <c r="F85" s="2">
        <f t="shared" si="10"/>
        <v>1.0698659206227872</v>
      </c>
      <c r="G85">
        <f t="shared" si="11"/>
        <v>0.17690293987307798</v>
      </c>
    </row>
    <row r="86" spans="1:7">
      <c r="A86">
        <v>81</v>
      </c>
      <c r="B86" s="2">
        <f t="shared" si="6"/>
        <v>0.84626210739537866</v>
      </c>
      <c r="C86" s="2">
        <f t="shared" si="7"/>
        <v>1.1752526660296887</v>
      </c>
      <c r="D86" s="2">
        <f t="shared" si="8"/>
        <v>0.99226210739537879</v>
      </c>
      <c r="E86" s="2">
        <f t="shared" si="9"/>
        <v>1.3212526660296886</v>
      </c>
      <c r="F86" s="2">
        <f t="shared" si="10"/>
        <v>1.0837573867125336</v>
      </c>
      <c r="G86">
        <f t="shared" si="11"/>
        <v>0.17996582152628066</v>
      </c>
    </row>
    <row r="87" spans="1:7">
      <c r="A87">
        <v>82</v>
      </c>
      <c r="B87" s="2">
        <f t="shared" si="6"/>
        <v>0.85682606221244018</v>
      </c>
      <c r="C87" s="2">
        <f t="shared" si="7"/>
        <v>1.1925485528380144</v>
      </c>
      <c r="D87" s="2">
        <f t="shared" si="8"/>
        <v>1.0028260622124401</v>
      </c>
      <c r="E87" s="2">
        <f t="shared" si="9"/>
        <v>1.3385485528380145</v>
      </c>
      <c r="F87" s="2">
        <f t="shared" si="10"/>
        <v>1.0976873075252274</v>
      </c>
      <c r="G87">
        <f t="shared" si="11"/>
        <v>0.18304752846722544</v>
      </c>
    </row>
    <row r="88" spans="1:7">
      <c r="A88">
        <v>83</v>
      </c>
      <c r="B88" s="2">
        <f t="shared" si="6"/>
        <v>0.86741596183604996</v>
      </c>
      <c r="C88" s="2">
        <f t="shared" si="7"/>
        <v>1.2098869179080423</v>
      </c>
      <c r="D88" s="2">
        <f t="shared" si="8"/>
        <v>1.0134159618360499</v>
      </c>
      <c r="E88" s="2">
        <f t="shared" si="9"/>
        <v>1.3558869179080424</v>
      </c>
      <c r="F88" s="2">
        <f t="shared" si="10"/>
        <v>1.1116514398720461</v>
      </c>
      <c r="G88">
        <f t="shared" si="11"/>
        <v>0.18614668661627115</v>
      </c>
    </row>
    <row r="89" spans="1:7">
      <c r="A89">
        <v>84</v>
      </c>
      <c r="B89" s="2">
        <f t="shared" si="6"/>
        <v>0.87802858048019616</v>
      </c>
      <c r="C89" s="2">
        <f t="shared" si="7"/>
        <v>1.2272624798058114</v>
      </c>
      <c r="D89" s="2">
        <f t="shared" si="8"/>
        <v>1.0240285804801963</v>
      </c>
      <c r="E89" s="2">
        <f t="shared" si="9"/>
        <v>1.3732624798058113</v>
      </c>
      <c r="F89" s="2">
        <f t="shared" si="10"/>
        <v>1.1256455301430037</v>
      </c>
      <c r="G89">
        <f t="shared" si="11"/>
        <v>0.18926193254202903</v>
      </c>
    </row>
    <row r="90" spans="1:7">
      <c r="A90">
        <v>85</v>
      </c>
      <c r="B90" s="2">
        <f t="shared" si="6"/>
        <v>0.88866068543843335</v>
      </c>
      <c r="C90" s="2">
        <f t="shared" si="7"/>
        <v>1.2446699457668466</v>
      </c>
      <c r="D90" s="2">
        <f t="shared" si="8"/>
        <v>1.0346606854384333</v>
      </c>
      <c r="E90" s="2">
        <f t="shared" si="9"/>
        <v>1.3906699457668465</v>
      </c>
      <c r="F90" s="2">
        <f t="shared" si="10"/>
        <v>1.13966531560264</v>
      </c>
      <c r="G90">
        <f t="shared" si="11"/>
        <v>0.19239191344725451</v>
      </c>
    </row>
    <row r="91" spans="1:7">
      <c r="A91">
        <v>86</v>
      </c>
      <c r="B91" s="2">
        <f t="shared" si="6"/>
        <v>0.89930903806859552</v>
      </c>
      <c r="C91" s="2">
        <f t="shared" si="7"/>
        <v>1.2621040133083865</v>
      </c>
      <c r="D91" s="2">
        <f t="shared" si="8"/>
        <v>1.0453090380685954</v>
      </c>
      <c r="E91" s="2">
        <f t="shared" si="9"/>
        <v>1.4081040133083866</v>
      </c>
      <c r="F91" s="2">
        <f t="shared" si="10"/>
        <v>1.1537065256884911</v>
      </c>
      <c r="G91">
        <f t="shared" si="11"/>
        <v>0.1955352871345995</v>
      </c>
    </row>
    <row r="92" spans="1:7">
      <c r="A92">
        <v>87</v>
      </c>
      <c r="B92" s="2">
        <f t="shared" si="6"/>
        <v>0.90997039477931851</v>
      </c>
      <c r="C92" s="2">
        <f t="shared" si="7"/>
        <v>1.2795593718445701</v>
      </c>
      <c r="D92" s="2">
        <f t="shared" si="8"/>
        <v>1.0559703947793184</v>
      </c>
      <c r="E92" s="2">
        <f t="shared" si="9"/>
        <v>1.4255593718445703</v>
      </c>
      <c r="F92" s="2">
        <f t="shared" si="10"/>
        <v>1.1677648833119443</v>
      </c>
      <c r="G92">
        <f t="shared" si="11"/>
        <v>0.19869072195760668</v>
      </c>
    </row>
    <row r="93" spans="1:7">
      <c r="A93">
        <v>88</v>
      </c>
      <c r="B93" s="2">
        <f t="shared" si="6"/>
        <v>0.92064150801806943</v>
      </c>
      <c r="C93" s="2">
        <f t="shared" si="7"/>
        <v>1.2970307043040941</v>
      </c>
      <c r="D93" s="2">
        <f t="shared" si="8"/>
        <v>1.0666415080180696</v>
      </c>
      <c r="E93" s="2">
        <f t="shared" si="9"/>
        <v>1.443030704304094</v>
      </c>
      <c r="F93" s="2">
        <f t="shared" si="10"/>
        <v>1.1818361061610818</v>
      </c>
      <c r="G93">
        <f t="shared" si="11"/>
        <v>0.20185689676156615</v>
      </c>
    </row>
    <row r="94" spans="1:7">
      <c r="A94">
        <v>89</v>
      </c>
      <c r="B94" s="2">
        <f t="shared" si="6"/>
        <v>0.93131912726038246</v>
      </c>
      <c r="C94" s="2">
        <f t="shared" si="7"/>
        <v>1.3145126887498417</v>
      </c>
      <c r="D94" s="2">
        <f t="shared" si="8"/>
        <v>1.0773191272603826</v>
      </c>
      <c r="E94" s="2">
        <f t="shared" si="9"/>
        <v>1.4605126887498419</v>
      </c>
      <c r="F94" s="2">
        <f t="shared" si="10"/>
        <v>1.195915908005112</v>
      </c>
      <c r="G94">
        <f t="shared" si="11"/>
        <v>0.20503250081814858</v>
      </c>
    </row>
    <row r="95" spans="1:7">
      <c r="A95">
        <v>90</v>
      </c>
      <c r="B95" s="2">
        <f t="shared" si="6"/>
        <v>0.94199999999999995</v>
      </c>
      <c r="C95" s="2">
        <f t="shared" si="7"/>
        <v>1.3319999999999999</v>
      </c>
      <c r="D95" s="2">
        <f t="shared" si="8"/>
        <v>1.0880000000000001</v>
      </c>
      <c r="E95" s="2">
        <f t="shared" si="9"/>
        <v>1.4779999999999998</v>
      </c>
      <c r="F95" s="2">
        <f t="shared" si="10"/>
        <v>1.21</v>
      </c>
      <c r="G95">
        <f t="shared" si="11"/>
        <v>0.20821623375712062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2"/>
  <sheetViews>
    <sheetView topLeftCell="A71" workbookViewId="0">
      <selection activeCell="C2" sqref="C2:C92"/>
    </sheetView>
  </sheetViews>
  <sheetFormatPr defaultRowHeight="15"/>
  <cols>
    <col min="2" max="3" width="11" bestFit="1" customWidth="1"/>
    <col min="4" max="4" width="7.28515625" bestFit="1" customWidth="1"/>
    <col min="5" max="5" width="4" bestFit="1" customWidth="1"/>
    <col min="6" max="6" width="2.85546875" bestFit="1" customWidth="1"/>
    <col min="7" max="7" width="3.7109375" bestFit="1" customWidth="1"/>
    <col min="8" max="8" width="4" bestFit="1" customWidth="1"/>
    <col min="9" max="9" width="6.5703125" bestFit="1" customWidth="1"/>
    <col min="10" max="10" width="11.140625" bestFit="1" customWidth="1"/>
    <col min="11" max="11" width="3" bestFit="1" customWidth="1"/>
    <col min="12" max="12" width="5.7109375" bestFit="1" customWidth="1"/>
    <col min="13" max="13" width="7.42578125" bestFit="1" customWidth="1"/>
    <col min="14" max="14" width="3.42578125" bestFit="1" customWidth="1"/>
  </cols>
  <sheetData>
    <row r="2" spans="2:3">
      <c r="B2" s="4">
        <v>0</v>
      </c>
      <c r="C2">
        <v>0.61043513000000005</v>
      </c>
    </row>
    <row r="3" spans="2:3">
      <c r="B3" s="4">
        <v>1</v>
      </c>
      <c r="C3">
        <v>0.61071038</v>
      </c>
    </row>
    <row r="4" spans="2:3">
      <c r="B4" s="4">
        <v>2</v>
      </c>
      <c r="C4">
        <v>0.61165535000000004</v>
      </c>
    </row>
    <row r="5" spans="2:3">
      <c r="B5" s="4">
        <v>3</v>
      </c>
      <c r="C5">
        <v>0.61220616000000005</v>
      </c>
    </row>
    <row r="6" spans="2:3">
      <c r="B6" s="4">
        <v>4</v>
      </c>
      <c r="C6">
        <v>0.61367320999999997</v>
      </c>
    </row>
    <row r="7" spans="2:3">
      <c r="B7" s="4">
        <v>5</v>
      </c>
      <c r="C7">
        <v>0.61459905000000004</v>
      </c>
    </row>
    <row r="8" spans="2:3">
      <c r="B8" s="4">
        <v>6</v>
      </c>
      <c r="C8">
        <v>0.61011528999999998</v>
      </c>
    </row>
    <row r="9" spans="2:3">
      <c r="B9" s="4">
        <v>6.9999995000000004</v>
      </c>
      <c r="C9">
        <v>0.62115960999999997</v>
      </c>
    </row>
    <row r="10" spans="2:3">
      <c r="B10" s="4">
        <v>8</v>
      </c>
      <c r="C10">
        <v>0.59609221999999995</v>
      </c>
    </row>
    <row r="11" spans="2:3">
      <c r="B11" s="4">
        <v>9</v>
      </c>
      <c r="C11">
        <v>0.62472760999999999</v>
      </c>
    </row>
    <row r="12" spans="2:3">
      <c r="B12" s="4">
        <v>10.000000999999999</v>
      </c>
      <c r="C12">
        <v>0.62689286</v>
      </c>
    </row>
    <row r="13" spans="2:3">
      <c r="B13" s="4">
        <v>11.000000999999999</v>
      </c>
      <c r="C13">
        <v>0.62689488999999998</v>
      </c>
    </row>
    <row r="14" spans="2:3">
      <c r="B14" s="4">
        <v>12.000000999999999</v>
      </c>
      <c r="C14">
        <v>0.62916123999999995</v>
      </c>
    </row>
    <row r="15" spans="2:3">
      <c r="B15" s="4">
        <v>13.000002</v>
      </c>
      <c r="C15">
        <v>0.63089037000000003</v>
      </c>
    </row>
    <row r="16" spans="2:3">
      <c r="B16" s="4">
        <v>14.000002</v>
      </c>
      <c r="C16">
        <v>0.63140035000000005</v>
      </c>
    </row>
    <row r="17" spans="2:3">
      <c r="B17" s="4">
        <v>15.000002</v>
      </c>
      <c r="C17">
        <v>0.63254452000000005</v>
      </c>
    </row>
    <row r="18" spans="2:3">
      <c r="B18" s="4">
        <v>16.000001999999999</v>
      </c>
      <c r="C18">
        <v>0.63482278999999997</v>
      </c>
    </row>
    <row r="19" spans="2:3">
      <c r="B19" s="4">
        <v>17.000001999999999</v>
      </c>
      <c r="C19">
        <v>0.63703947999999999</v>
      </c>
    </row>
    <row r="20" spans="2:3">
      <c r="B20" s="4">
        <v>18</v>
      </c>
      <c r="C20">
        <v>0.62263106999999995</v>
      </c>
    </row>
    <row r="21" spans="2:3">
      <c r="B21" s="4">
        <v>19</v>
      </c>
      <c r="C21">
        <v>0.64143556000000002</v>
      </c>
    </row>
    <row r="22" spans="2:3">
      <c r="B22" s="4">
        <v>20</v>
      </c>
      <c r="C22">
        <v>0.64512634000000002</v>
      </c>
    </row>
    <row r="23" spans="2:3">
      <c r="B23" s="4">
        <v>20.999998000000001</v>
      </c>
      <c r="C23">
        <v>0.64600997999999998</v>
      </c>
    </row>
    <row r="24" spans="2:3">
      <c r="B24" s="4">
        <v>21.999998000000001</v>
      </c>
      <c r="C24">
        <v>0.64790349999999997</v>
      </c>
    </row>
    <row r="25" spans="2:3">
      <c r="B25" s="4">
        <v>22.999998000000001</v>
      </c>
      <c r="C25">
        <v>0.64965289999999998</v>
      </c>
    </row>
    <row r="26" spans="2:3">
      <c r="B26" s="4">
        <v>23.999998000000001</v>
      </c>
      <c r="C26">
        <v>0.65127020999999996</v>
      </c>
    </row>
    <row r="27" spans="2:3">
      <c r="B27" s="4">
        <v>24.999995999999999</v>
      </c>
      <c r="C27">
        <v>0.65093308999999999</v>
      </c>
    </row>
    <row r="28" spans="2:3">
      <c r="B28" s="4">
        <v>25.999995999999999</v>
      </c>
      <c r="C28">
        <v>0.65787846000000005</v>
      </c>
    </row>
    <row r="29" spans="2:3">
      <c r="B29" s="4">
        <v>26.999995999999999</v>
      </c>
      <c r="C29">
        <v>0.66040372999999997</v>
      </c>
    </row>
    <row r="30" spans="2:3">
      <c r="B30" s="4">
        <v>27.999995999999999</v>
      </c>
      <c r="C30">
        <v>0.66304839000000004</v>
      </c>
    </row>
    <row r="31" spans="2:3">
      <c r="B31" s="4">
        <v>28.999995999999999</v>
      </c>
      <c r="C31">
        <v>0.66581391999999995</v>
      </c>
    </row>
    <row r="32" spans="2:3">
      <c r="B32" s="4">
        <v>29.999998000000001</v>
      </c>
      <c r="C32">
        <v>0.66870521999999999</v>
      </c>
    </row>
    <row r="33" spans="2:3">
      <c r="B33" s="4">
        <v>30.999998000000001</v>
      </c>
      <c r="C33">
        <v>0.67172133999999994</v>
      </c>
    </row>
    <row r="34" spans="2:3">
      <c r="B34" s="4">
        <v>32</v>
      </c>
      <c r="C34">
        <v>0.67486363999999999</v>
      </c>
    </row>
    <row r="35" spans="2:3">
      <c r="B35" s="4">
        <v>33</v>
      </c>
      <c r="C35">
        <v>0.67769193999999999</v>
      </c>
    </row>
    <row r="36" spans="2:3">
      <c r="B36" s="4">
        <v>34.000003999999997</v>
      </c>
      <c r="C36">
        <v>0.68004255999999996</v>
      </c>
    </row>
    <row r="37" spans="2:3">
      <c r="B37" s="4">
        <v>35.000003999999997</v>
      </c>
      <c r="C37">
        <v>0.68217713000000002</v>
      </c>
    </row>
    <row r="38" spans="2:3">
      <c r="B38" s="4">
        <v>36.000003999999997</v>
      </c>
      <c r="C38">
        <v>0.68417810999999995</v>
      </c>
    </row>
    <row r="39" spans="2:3">
      <c r="B39" s="4">
        <v>37.000008000000001</v>
      </c>
      <c r="C39">
        <v>0.68608349999999996</v>
      </c>
    </row>
    <row r="40" spans="2:3">
      <c r="B40" s="4">
        <v>38.000008000000001</v>
      </c>
      <c r="C40">
        <v>0.68792467999999996</v>
      </c>
    </row>
    <row r="41" spans="2:3">
      <c r="B41" s="4">
        <v>39.000008000000001</v>
      </c>
      <c r="C41">
        <v>0.68971503000000001</v>
      </c>
    </row>
    <row r="42" spans="2:3">
      <c r="B42" s="4">
        <v>40.000008000000001</v>
      </c>
      <c r="C42">
        <v>0.69147813000000002</v>
      </c>
    </row>
    <row r="43" spans="2:3">
      <c r="B43" s="4">
        <v>41.000011000000001</v>
      </c>
      <c r="C43">
        <v>0.69322508999999999</v>
      </c>
    </row>
    <row r="44" spans="2:3">
      <c r="B44" s="4">
        <v>42.000011000000001</v>
      </c>
      <c r="C44">
        <v>0.69497335000000005</v>
      </c>
    </row>
    <row r="45" spans="2:3">
      <c r="B45" s="4">
        <v>43.000011000000001</v>
      </c>
      <c r="C45">
        <v>0.6967274</v>
      </c>
    </row>
    <row r="46" spans="2:3">
      <c r="B46" s="4">
        <v>44.000014999999998</v>
      </c>
      <c r="C46">
        <v>0.69724059000000005</v>
      </c>
    </row>
    <row r="47" spans="2:3">
      <c r="B47" s="4">
        <v>45.000014999999998</v>
      </c>
      <c r="C47">
        <v>0.69910603999999998</v>
      </c>
    </row>
    <row r="48" spans="2:3">
      <c r="B48" s="4">
        <v>46.000014999999998</v>
      </c>
      <c r="C48">
        <v>0.70102525000000004</v>
      </c>
    </row>
    <row r="49" spans="2:3">
      <c r="B49" s="4">
        <v>47.000019000000002</v>
      </c>
      <c r="C49">
        <v>0.70301139000000001</v>
      </c>
    </row>
    <row r="50" spans="2:3">
      <c r="B50" s="4">
        <v>48.000019000000002</v>
      </c>
      <c r="C50">
        <v>0.70507633999999997</v>
      </c>
    </row>
    <row r="51" spans="2:3">
      <c r="B51" s="4">
        <v>49.000019000000002</v>
      </c>
      <c r="C51">
        <v>0.67728937</v>
      </c>
    </row>
    <row r="52" spans="2:3">
      <c r="B52" s="4">
        <v>50.000022999999999</v>
      </c>
      <c r="C52">
        <v>0.70952879999999996</v>
      </c>
    </row>
    <row r="53" spans="2:3">
      <c r="B53" s="4">
        <v>51.000022999999999</v>
      </c>
      <c r="C53">
        <v>0.64961362</v>
      </c>
    </row>
    <row r="54" spans="2:3">
      <c r="B54" s="4">
        <v>52.000022999999999</v>
      </c>
      <c r="C54">
        <v>0.71452850000000001</v>
      </c>
    </row>
    <row r="55" spans="2:3">
      <c r="B55" s="4">
        <v>53.000022999999999</v>
      </c>
      <c r="C55">
        <v>0.71809738999999995</v>
      </c>
    </row>
    <row r="56" spans="2:3">
      <c r="B56" s="4">
        <v>54.000027000000003</v>
      </c>
      <c r="C56">
        <v>0.72098105999999995</v>
      </c>
    </row>
    <row r="57" spans="2:3">
      <c r="B57" s="4">
        <v>55.000027000000003</v>
      </c>
      <c r="C57">
        <v>0.72406101</v>
      </c>
    </row>
    <row r="58" spans="2:3">
      <c r="B58" s="4">
        <v>56.000027000000003</v>
      </c>
      <c r="C58">
        <v>0.72734904</v>
      </c>
    </row>
    <row r="59" spans="2:3">
      <c r="B59" s="4">
        <v>57.000031</v>
      </c>
      <c r="C59">
        <v>0.73084062000000005</v>
      </c>
    </row>
    <row r="60" spans="2:3">
      <c r="B60" s="4">
        <v>58.000027000000003</v>
      </c>
      <c r="C60">
        <v>0.61220728999999996</v>
      </c>
    </row>
    <row r="61" spans="2:3">
      <c r="B61" s="4">
        <v>59.000027000000003</v>
      </c>
      <c r="C61">
        <v>0.73845928999999999</v>
      </c>
    </row>
    <row r="62" spans="2:3">
      <c r="B62" s="4">
        <v>60.000031</v>
      </c>
      <c r="C62">
        <v>0.70426398999999995</v>
      </c>
    </row>
    <row r="63" spans="2:3">
      <c r="B63" s="4">
        <v>61.000031</v>
      </c>
      <c r="C63">
        <v>0.70760738999999995</v>
      </c>
    </row>
    <row r="64" spans="2:3">
      <c r="B64" s="4">
        <v>62.000031</v>
      </c>
      <c r="C64">
        <v>0.71013981000000004</v>
      </c>
    </row>
    <row r="65" spans="2:3">
      <c r="B65" s="4">
        <v>63.000033999999999</v>
      </c>
      <c r="C65">
        <v>0.71374338999999998</v>
      </c>
    </row>
    <row r="66" spans="2:3">
      <c r="B66" s="4">
        <v>64.000031000000007</v>
      </c>
      <c r="C66">
        <v>0.71744286999999995</v>
      </c>
    </row>
    <row r="67" spans="2:3">
      <c r="B67" s="4">
        <v>65.000038000000004</v>
      </c>
      <c r="C67">
        <v>0.72122997</v>
      </c>
    </row>
    <row r="68" spans="2:3">
      <c r="B68" s="4">
        <v>66.000038000000004</v>
      </c>
      <c r="C68">
        <v>0.66814618999999997</v>
      </c>
    </row>
    <row r="69" spans="2:3">
      <c r="B69" s="4">
        <v>67.000038000000004</v>
      </c>
      <c r="C69">
        <v>0.66813082000000001</v>
      </c>
    </row>
    <row r="70" spans="2:3">
      <c r="B70" s="4">
        <v>68.000038000000004</v>
      </c>
      <c r="C70">
        <v>0.63702672999999999</v>
      </c>
    </row>
    <row r="71" spans="2:3">
      <c r="B71" s="4">
        <v>69.000038000000004</v>
      </c>
      <c r="C71">
        <v>0.60510755000000005</v>
      </c>
    </row>
    <row r="72" spans="2:3">
      <c r="B72" s="4">
        <v>70.000038000000004</v>
      </c>
      <c r="C72">
        <v>0.60766852000000005</v>
      </c>
    </row>
    <row r="73" spans="2:3">
      <c r="B73" s="4">
        <v>71.000045999999998</v>
      </c>
      <c r="C73">
        <v>0.61036098000000005</v>
      </c>
    </row>
    <row r="74" spans="2:3">
      <c r="B74" s="4">
        <v>72.000045999999998</v>
      </c>
      <c r="C74">
        <v>0.50491381000000002</v>
      </c>
    </row>
    <row r="75" spans="2:3">
      <c r="B75" s="4">
        <v>73.000045999999998</v>
      </c>
      <c r="C75">
        <v>0.4446387</v>
      </c>
    </row>
    <row r="76" spans="2:3">
      <c r="B76" s="4">
        <v>74.000045999999998</v>
      </c>
      <c r="C76">
        <v>0.44700583999999999</v>
      </c>
    </row>
    <row r="77" spans="2:3">
      <c r="B77" s="4">
        <v>75.000045999999998</v>
      </c>
      <c r="C77">
        <v>0.44953501000000001</v>
      </c>
    </row>
    <row r="78" spans="2:3">
      <c r="B78" s="4">
        <v>76.000045999999998</v>
      </c>
      <c r="C78">
        <v>0.45136735</v>
      </c>
    </row>
    <row r="79" spans="2:3">
      <c r="B79" s="4">
        <v>77.000045999999998</v>
      </c>
      <c r="C79">
        <v>0.35746691000000003</v>
      </c>
    </row>
    <row r="80" spans="2:3">
      <c r="B80" s="4">
        <v>78.000052999999994</v>
      </c>
      <c r="C80">
        <v>0.33672099999999999</v>
      </c>
    </row>
    <row r="81" spans="2:3">
      <c r="B81" s="4">
        <v>79.000052999999994</v>
      </c>
      <c r="C81">
        <v>0.34249996999999999</v>
      </c>
    </row>
    <row r="82" spans="2:3">
      <c r="B82" s="4">
        <v>80.000052999999994</v>
      </c>
      <c r="C82">
        <v>0.35911020999999999</v>
      </c>
    </row>
    <row r="83" spans="2:3">
      <c r="B83" s="4">
        <v>81.000052999999994</v>
      </c>
      <c r="C83">
        <v>0.59290617999999995</v>
      </c>
    </row>
    <row r="84" spans="2:3">
      <c r="B84" s="4">
        <v>82.000052999999994</v>
      </c>
      <c r="C84">
        <v>0.59290648000000001</v>
      </c>
    </row>
    <row r="85" spans="2:3">
      <c r="B85" s="4">
        <v>83.000052999999994</v>
      </c>
      <c r="C85">
        <v>0.59290642000000005</v>
      </c>
    </row>
    <row r="86" spans="2:3">
      <c r="B86" s="4">
        <v>84.000061000000002</v>
      </c>
      <c r="C86">
        <v>0.59290635999999997</v>
      </c>
    </row>
    <row r="87" spans="2:3">
      <c r="B87" s="4">
        <v>85.000061000000002</v>
      </c>
      <c r="C87">
        <v>0.59290635999999997</v>
      </c>
    </row>
    <row r="88" spans="2:3">
      <c r="B88" s="4">
        <v>86.000061000000002</v>
      </c>
      <c r="C88">
        <v>0.59290648000000001</v>
      </c>
    </row>
    <row r="89" spans="2:3">
      <c r="B89" s="4">
        <v>87.000061000000002</v>
      </c>
      <c r="C89">
        <v>0.59290642000000005</v>
      </c>
    </row>
    <row r="90" spans="2:3">
      <c r="B90" s="4">
        <v>88.000061000000002</v>
      </c>
      <c r="C90">
        <v>0.59290648000000001</v>
      </c>
    </row>
    <row r="91" spans="2:3">
      <c r="B91" s="4">
        <v>89.000061000000002</v>
      </c>
      <c r="C91">
        <v>0.59290635999999997</v>
      </c>
    </row>
    <row r="92" spans="2:3">
      <c r="B92" s="4">
        <v>90.000061000000002</v>
      </c>
      <c r="C92">
        <v>0</v>
      </c>
    </row>
  </sheetData>
  <sortState ref="B1:C18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HALFELIPSOID</vt:lpstr>
      <vt:lpstr>ROUND</vt:lpstr>
      <vt:lpstr>Sheet3</vt:lpstr>
      <vt:lpstr>Sheet4</vt:lpstr>
      <vt:lpstr>Sheet1</vt:lpstr>
      <vt:lpstr>HALFELIPSOID!fAPAR_SOA_60_trees_edge_10_HALFELLIPSOID</vt:lpstr>
      <vt:lpstr>ROUND!fAPAR_SOA_60_trees_edge_10_ROUND</vt:lpstr>
      <vt:lpstr>Sheet1!fapar_SSA_black_edge_10_1tree_halfellipsoid</vt:lpstr>
    </vt:vector>
  </TitlesOfParts>
  <Company>University of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Braghiere</dc:creator>
  <cp:lastModifiedBy>Renato Braghiere</cp:lastModifiedBy>
  <dcterms:created xsi:type="dcterms:W3CDTF">2016-03-30T14:21:42Z</dcterms:created>
  <dcterms:modified xsi:type="dcterms:W3CDTF">2016-04-04T18:12:27Z</dcterms:modified>
</cp:coreProperties>
</file>