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n811042\Desktop\Phase 2_Obs Data\Sites\BOREAS\"/>
    </mc:Choice>
  </mc:AlternateContent>
  <bookViews>
    <workbookView xWindow="0" yWindow="0" windowWidth="15360" windowHeight="7395" activeTab="1"/>
  </bookViews>
  <sheets>
    <sheet name="Sheet1" sheetId="1" r:id="rId1"/>
    <sheet name="SSA-9OA" sheetId="2" r:id="rId2"/>
    <sheet name="NSA-OBS" sheetId="4" r:id="rId3"/>
    <sheet name="NSA-OJP" sheetId="3" r:id="rId4"/>
    <sheet name="NSA-YJP" sheetId="5" r:id="rId5"/>
  </sheets>
  <externalReferences>
    <externalReference r:id="rId6"/>
  </externalReferences>
  <definedNames>
    <definedName name="a">Sheet1!$C$8</definedName>
    <definedName name="b">Sheet1!$C$9</definedName>
    <definedName name="delta">Sheet1!$G$5</definedName>
    <definedName name="DyDx">Sheet1!$E$13</definedName>
    <definedName name="S_1">Sheet1!$B$5</definedName>
    <definedName name="S_x">Sheet1!$C$5</definedName>
    <definedName name="S_xx">Sheet1!$D$5</definedName>
    <definedName name="S_y">Sheet1!$E$5</definedName>
    <definedName name="S_yx">Sheet1!$F$5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1" i="2" l="1"/>
  <c r="E25" i="5" l="1"/>
  <c r="D25" i="5"/>
  <c r="C25" i="5"/>
  <c r="H39" i="5"/>
  <c r="F39" i="5"/>
  <c r="B39" i="5"/>
  <c r="G39" i="5" s="1"/>
  <c r="A39" i="5"/>
  <c r="D39" i="5" s="1"/>
  <c r="H38" i="5"/>
  <c r="F38" i="5"/>
  <c r="B38" i="5"/>
  <c r="G38" i="5" s="1"/>
  <c r="A38" i="5"/>
  <c r="D38" i="5" s="1"/>
  <c r="H37" i="5"/>
  <c r="F37" i="5"/>
  <c r="B37" i="5"/>
  <c r="G37" i="5" s="1"/>
  <c r="A37" i="5"/>
  <c r="D37" i="5" s="1"/>
  <c r="H36" i="5"/>
  <c r="F36" i="5"/>
  <c r="B36" i="5"/>
  <c r="G36" i="5" s="1"/>
  <c r="A36" i="5"/>
  <c r="D36" i="5" s="1"/>
  <c r="H35" i="5"/>
  <c r="F35" i="5"/>
  <c r="B35" i="5"/>
  <c r="G35" i="5" s="1"/>
  <c r="A35" i="5"/>
  <c r="D35" i="5" s="1"/>
  <c r="H34" i="5"/>
  <c r="F34" i="5"/>
  <c r="B34" i="5"/>
  <c r="G34" i="5" s="1"/>
  <c r="A34" i="5"/>
  <c r="D34" i="5" s="1"/>
  <c r="H33" i="5"/>
  <c r="F33" i="5"/>
  <c r="B33" i="5"/>
  <c r="G33" i="5" s="1"/>
  <c r="A33" i="5"/>
  <c r="D33" i="5" s="1"/>
  <c r="H32" i="5"/>
  <c r="F32" i="5"/>
  <c r="B32" i="5"/>
  <c r="G32" i="5" s="1"/>
  <c r="A32" i="5"/>
  <c r="D32" i="5" s="1"/>
  <c r="H31" i="5"/>
  <c r="F31" i="5"/>
  <c r="B31" i="5"/>
  <c r="G31" i="5" s="1"/>
  <c r="A31" i="5"/>
  <c r="D31" i="5" s="1"/>
  <c r="H30" i="5"/>
  <c r="F30" i="5"/>
  <c r="B30" i="5"/>
  <c r="G30" i="5" s="1"/>
  <c r="A30" i="5"/>
  <c r="D30" i="5" s="1"/>
  <c r="H29" i="5"/>
  <c r="F29" i="5"/>
  <c r="B29" i="5"/>
  <c r="G29" i="5" s="1"/>
  <c r="A29" i="5"/>
  <c r="D29" i="5" s="1"/>
  <c r="H28" i="5"/>
  <c r="F28" i="5"/>
  <c r="B28" i="5"/>
  <c r="G28" i="5" s="1"/>
  <c r="A28" i="5"/>
  <c r="D28" i="5" s="1"/>
  <c r="H27" i="5"/>
  <c r="F27" i="5"/>
  <c r="B27" i="5"/>
  <c r="G27" i="5" s="1"/>
  <c r="A27" i="5"/>
  <c r="D27" i="5" s="1"/>
  <c r="H26" i="5"/>
  <c r="F26" i="5"/>
  <c r="B26" i="5"/>
  <c r="G26" i="5" s="1"/>
  <c r="A26" i="5"/>
  <c r="D26" i="5" s="1"/>
  <c r="H25" i="5"/>
  <c r="F25" i="5"/>
  <c r="B25" i="5"/>
  <c r="G25" i="5" s="1"/>
  <c r="A25" i="5"/>
  <c r="F25" i="3"/>
  <c r="D25" i="3"/>
  <c r="C39" i="3"/>
  <c r="B39" i="3"/>
  <c r="G39" i="3" s="1"/>
  <c r="A39" i="3"/>
  <c r="H39" i="3" s="1"/>
  <c r="C38" i="3"/>
  <c r="B38" i="3"/>
  <c r="G38" i="3" s="1"/>
  <c r="A38" i="3"/>
  <c r="H38" i="3" s="1"/>
  <c r="C37" i="3"/>
  <c r="B37" i="3"/>
  <c r="G37" i="3" s="1"/>
  <c r="A37" i="3"/>
  <c r="H37" i="3" s="1"/>
  <c r="C36" i="3"/>
  <c r="B36" i="3"/>
  <c r="G36" i="3" s="1"/>
  <c r="A36" i="3"/>
  <c r="H36" i="3" s="1"/>
  <c r="C35" i="3"/>
  <c r="B35" i="3"/>
  <c r="G35" i="3" s="1"/>
  <c r="A35" i="3"/>
  <c r="H35" i="3" s="1"/>
  <c r="C34" i="3"/>
  <c r="B34" i="3"/>
  <c r="G34" i="3" s="1"/>
  <c r="A34" i="3"/>
  <c r="H34" i="3" s="1"/>
  <c r="C33" i="3"/>
  <c r="B33" i="3"/>
  <c r="G33" i="3" s="1"/>
  <c r="A33" i="3"/>
  <c r="H33" i="3" s="1"/>
  <c r="C32" i="3"/>
  <c r="B32" i="3"/>
  <c r="G32" i="3" s="1"/>
  <c r="A32" i="3"/>
  <c r="H32" i="3" s="1"/>
  <c r="C31" i="3"/>
  <c r="B31" i="3"/>
  <c r="G31" i="3" s="1"/>
  <c r="A31" i="3"/>
  <c r="H31" i="3" s="1"/>
  <c r="C30" i="3"/>
  <c r="B30" i="3"/>
  <c r="G30" i="3" s="1"/>
  <c r="A30" i="3"/>
  <c r="H30" i="3" s="1"/>
  <c r="C29" i="3"/>
  <c r="B29" i="3"/>
  <c r="G29" i="3" s="1"/>
  <c r="A29" i="3"/>
  <c r="H29" i="3" s="1"/>
  <c r="C28" i="3"/>
  <c r="B28" i="3"/>
  <c r="G28" i="3" s="1"/>
  <c r="A28" i="3"/>
  <c r="H28" i="3" s="1"/>
  <c r="C27" i="3"/>
  <c r="B27" i="3"/>
  <c r="G27" i="3" s="1"/>
  <c r="A27" i="3"/>
  <c r="H27" i="3" s="1"/>
  <c r="C26" i="3"/>
  <c r="B26" i="3"/>
  <c r="G26" i="3" s="1"/>
  <c r="A26" i="3"/>
  <c r="H26" i="3" s="1"/>
  <c r="B25" i="3"/>
  <c r="G25" i="3" s="1"/>
  <c r="A25" i="3"/>
  <c r="H25" i="3" s="1"/>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H25" i="4"/>
  <c r="G25" i="4"/>
  <c r="F26" i="4"/>
  <c r="F27" i="4"/>
  <c r="F28" i="4"/>
  <c r="F29" i="4"/>
  <c r="F30" i="4"/>
  <c r="F31" i="4"/>
  <c r="F32" i="4"/>
  <c r="F33" i="4"/>
  <c r="F34" i="4"/>
  <c r="F35" i="4"/>
  <c r="F36" i="4"/>
  <c r="F37" i="4"/>
  <c r="F38" i="4"/>
  <c r="F39" i="4"/>
  <c r="F25" i="4"/>
  <c r="E26" i="4"/>
  <c r="E27" i="4"/>
  <c r="E28" i="4"/>
  <c r="E29" i="4"/>
  <c r="E30" i="4"/>
  <c r="E31" i="4"/>
  <c r="E32" i="4"/>
  <c r="E33" i="4"/>
  <c r="E34" i="4"/>
  <c r="E35" i="4"/>
  <c r="E36" i="4"/>
  <c r="E37" i="4"/>
  <c r="E38" i="4"/>
  <c r="E39" i="4"/>
  <c r="E25" i="4"/>
  <c r="D39" i="4"/>
  <c r="D26" i="4"/>
  <c r="D27" i="4"/>
  <c r="D28" i="4"/>
  <c r="D29" i="4"/>
  <c r="D30" i="4"/>
  <c r="D31" i="4"/>
  <c r="D32" i="4"/>
  <c r="D33" i="4"/>
  <c r="D34" i="4"/>
  <c r="D35" i="4"/>
  <c r="D36" i="4"/>
  <c r="D37" i="4"/>
  <c r="D38" i="4"/>
  <c r="D25" i="4"/>
  <c r="A26" i="4"/>
  <c r="A27" i="4"/>
  <c r="A28" i="4"/>
  <c r="A29" i="4"/>
  <c r="A30" i="4"/>
  <c r="A31" i="4"/>
  <c r="A32" i="4"/>
  <c r="A33" i="4"/>
  <c r="A34" i="4"/>
  <c r="A35" i="4"/>
  <c r="A36" i="4"/>
  <c r="A37" i="4"/>
  <c r="A38" i="4"/>
  <c r="A39" i="4"/>
  <c r="A25" i="4"/>
  <c r="C25" i="4"/>
  <c r="C26" i="4"/>
  <c r="C27" i="4"/>
  <c r="C28" i="4"/>
  <c r="C29" i="4"/>
  <c r="C30" i="4"/>
  <c r="C31" i="4"/>
  <c r="C32" i="4"/>
  <c r="C33" i="4"/>
  <c r="C34" i="4"/>
  <c r="C35" i="4"/>
  <c r="C36" i="4"/>
  <c r="C37" i="4"/>
  <c r="C38" i="4"/>
  <c r="C39" i="4"/>
  <c r="C25" i="2"/>
  <c r="B26" i="4"/>
  <c r="B27" i="4"/>
  <c r="B28" i="4"/>
  <c r="B29" i="4"/>
  <c r="B30" i="4"/>
  <c r="B31" i="4"/>
  <c r="B32" i="4"/>
  <c r="B33" i="4"/>
  <c r="B34" i="4"/>
  <c r="B35" i="4"/>
  <c r="B36" i="4"/>
  <c r="B37" i="4"/>
  <c r="B38" i="4"/>
  <c r="B39" i="4"/>
  <c r="B25" i="4"/>
  <c r="A25" i="2"/>
  <c r="A26" i="2"/>
  <c r="C27" i="5" l="1"/>
  <c r="C29" i="5"/>
  <c r="C32" i="5"/>
  <c r="C35" i="5"/>
  <c r="C37" i="5"/>
  <c r="C39" i="5"/>
  <c r="C26" i="5"/>
  <c r="C28" i="5"/>
  <c r="C30" i="5"/>
  <c r="C31" i="5"/>
  <c r="C33" i="5"/>
  <c r="C34" i="5"/>
  <c r="C36" i="5"/>
  <c r="C38" i="5"/>
  <c r="E26" i="5"/>
  <c r="E27" i="5"/>
  <c r="E28" i="5"/>
  <c r="E29" i="5"/>
  <c r="E30" i="5"/>
  <c r="E31" i="5"/>
  <c r="E32" i="5"/>
  <c r="E33" i="5"/>
  <c r="E34" i="5"/>
  <c r="E35" i="5"/>
  <c r="E36" i="5"/>
  <c r="E37" i="5"/>
  <c r="E38" i="5"/>
  <c r="E39" i="5"/>
  <c r="D26" i="3"/>
  <c r="D27" i="3"/>
  <c r="D28" i="3"/>
  <c r="D29" i="3"/>
  <c r="D30" i="3"/>
  <c r="D31" i="3"/>
  <c r="D32" i="3"/>
  <c r="D33" i="3"/>
  <c r="D34" i="3"/>
  <c r="D35" i="3"/>
  <c r="D36" i="3"/>
  <c r="D37" i="3"/>
  <c r="D38" i="3"/>
  <c r="D39" i="3"/>
  <c r="E25" i="3"/>
  <c r="E26" i="3"/>
  <c r="E27" i="3"/>
  <c r="E28" i="3"/>
  <c r="E29" i="3"/>
  <c r="E30" i="3"/>
  <c r="E31" i="3"/>
  <c r="E32" i="3"/>
  <c r="E33" i="3"/>
  <c r="E34" i="3"/>
  <c r="E35" i="3"/>
  <c r="E36" i="3"/>
  <c r="E37" i="3"/>
  <c r="E38" i="3"/>
  <c r="E39" i="3"/>
  <c r="F26" i="3"/>
  <c r="F27" i="3"/>
  <c r="F28" i="3"/>
  <c r="F29" i="3"/>
  <c r="F30" i="3"/>
  <c r="F31" i="3"/>
  <c r="F32" i="3"/>
  <c r="F33" i="3"/>
  <c r="F34" i="3"/>
  <c r="F35" i="3"/>
  <c r="F36" i="3"/>
  <c r="F37" i="3"/>
  <c r="F38" i="3"/>
  <c r="F39" i="3"/>
  <c r="C25" i="3"/>
  <c r="G25" i="2" l="1"/>
  <c r="F36" i="2"/>
  <c r="F26" i="2"/>
  <c r="F27" i="2"/>
  <c r="F28" i="2"/>
  <c r="F29" i="2"/>
  <c r="F30" i="2"/>
  <c r="F31" i="2"/>
  <c r="F32" i="2"/>
  <c r="F33" i="2"/>
  <c r="F34" i="2"/>
  <c r="F35" i="2"/>
  <c r="F37" i="2"/>
  <c r="F38" i="2"/>
  <c r="F39" i="2"/>
  <c r="F25" i="2"/>
  <c r="A27" i="2"/>
  <c r="A28" i="2"/>
  <c r="A29" i="2"/>
  <c r="A30" i="2"/>
  <c r="A31" i="2"/>
  <c r="A32" i="2"/>
  <c r="A33" i="2"/>
  <c r="A34" i="2"/>
  <c r="A35" i="2"/>
  <c r="A36" i="2"/>
  <c r="A37" i="2"/>
  <c r="A38" i="2"/>
  <c r="A39" i="2"/>
  <c r="B26" i="2"/>
  <c r="B27" i="2"/>
  <c r="B28" i="2"/>
  <c r="B29" i="2"/>
  <c r="B30" i="2"/>
  <c r="B31" i="2"/>
  <c r="B32" i="2"/>
  <c r="B33" i="2"/>
  <c r="B34" i="2"/>
  <c r="B35" i="2"/>
  <c r="B36" i="2"/>
  <c r="B37" i="2"/>
  <c r="B38" i="2"/>
  <c r="B39" i="2"/>
  <c r="B25" i="2"/>
  <c r="M26" i="2"/>
  <c r="M27" i="2"/>
  <c r="M28" i="2"/>
  <c r="M29" i="2"/>
  <c r="M30" i="2"/>
  <c r="M31" i="2"/>
  <c r="M32" i="2"/>
  <c r="M33" i="2"/>
  <c r="M34" i="2"/>
  <c r="M35" i="2"/>
  <c r="M36" i="2"/>
  <c r="M37" i="2"/>
  <c r="M38" i="2"/>
  <c r="M39" i="2"/>
  <c r="M25" i="2"/>
  <c r="K26" i="2"/>
  <c r="K27" i="2"/>
  <c r="K28" i="2"/>
  <c r="K29" i="2"/>
  <c r="K30" i="2"/>
  <c r="K31" i="2"/>
  <c r="K32" i="2"/>
  <c r="K33" i="2"/>
  <c r="K34" i="2"/>
  <c r="K35" i="2"/>
  <c r="K36" i="2"/>
  <c r="K37" i="2"/>
  <c r="K38" i="2"/>
  <c r="K39" i="2"/>
  <c r="K25" i="2"/>
  <c r="I26" i="2"/>
  <c r="I27" i="2"/>
  <c r="I28" i="2"/>
  <c r="I29" i="2"/>
  <c r="I30" i="2"/>
  <c r="I31" i="2"/>
  <c r="I32" i="2"/>
  <c r="I33" i="2"/>
  <c r="I34" i="2"/>
  <c r="I35" i="2"/>
  <c r="I36" i="2"/>
  <c r="I37" i="2"/>
  <c r="I38" i="2"/>
  <c r="I39" i="2"/>
  <c r="I25" i="2"/>
  <c r="G26" i="2"/>
  <c r="G27" i="2"/>
  <c r="G28" i="2"/>
  <c r="G29" i="2"/>
  <c r="G30" i="2"/>
  <c r="G31" i="2"/>
  <c r="G32" i="2"/>
  <c r="G33" i="2"/>
  <c r="G34" i="2"/>
  <c r="G35" i="2"/>
  <c r="G36" i="2"/>
  <c r="G37" i="2"/>
  <c r="G38" i="2"/>
  <c r="G39" i="2"/>
  <c r="E26" i="2"/>
  <c r="E27" i="2"/>
  <c r="E28" i="2"/>
  <c r="E29" i="2"/>
  <c r="E30" i="2"/>
  <c r="E31" i="2"/>
  <c r="E32" i="2"/>
  <c r="E33" i="2"/>
  <c r="E34" i="2"/>
  <c r="E35" i="2"/>
  <c r="E36" i="2"/>
  <c r="E37" i="2"/>
  <c r="E38" i="2"/>
  <c r="E39" i="2"/>
  <c r="E25" i="2"/>
  <c r="P28" i="1"/>
  <c r="P27" i="1"/>
  <c r="P20" i="1"/>
  <c r="P19" i="1"/>
  <c r="P18" i="1"/>
  <c r="C39" i="2"/>
  <c r="C35" i="2"/>
  <c r="C36" i="2"/>
  <c r="C37" i="2"/>
  <c r="C38" i="2"/>
  <c r="C34" i="2"/>
  <c r="C29" i="2"/>
  <c r="C27" i="2"/>
  <c r="C28" i="2"/>
  <c r="C30" i="2"/>
  <c r="C31" i="2"/>
  <c r="C32" i="2"/>
  <c r="C33" i="2"/>
  <c r="C26" i="2"/>
  <c r="Q106" i="1"/>
  <c r="P106" i="1"/>
  <c r="H106" i="1"/>
  <c r="I106" i="1" s="1"/>
  <c r="O106" i="1" s="1"/>
  <c r="Q105" i="1"/>
  <c r="P105" i="1"/>
  <c r="H105" i="1"/>
  <c r="I105" i="1" s="1"/>
  <c r="Q104" i="1"/>
  <c r="P104" i="1"/>
  <c r="H104" i="1"/>
  <c r="I104" i="1" s="1"/>
  <c r="L104" i="1" s="1"/>
  <c r="Q103" i="1"/>
  <c r="P103" i="1"/>
  <c r="H103" i="1"/>
  <c r="I103" i="1" s="1"/>
  <c r="Q102" i="1"/>
  <c r="P102" i="1"/>
  <c r="H102" i="1"/>
  <c r="I102" i="1" s="1"/>
  <c r="L102" i="1" s="1"/>
  <c r="Q101" i="1"/>
  <c r="P101" i="1"/>
  <c r="H101" i="1"/>
  <c r="I101" i="1" s="1"/>
  <c r="J101" i="1" s="1"/>
  <c r="N101" i="1" s="1"/>
  <c r="Q100" i="1"/>
  <c r="P100" i="1"/>
  <c r="H100" i="1"/>
  <c r="I100" i="1" s="1"/>
  <c r="O100" i="1" s="1"/>
  <c r="Q99" i="1"/>
  <c r="P99" i="1"/>
  <c r="H99" i="1"/>
  <c r="I99" i="1" s="1"/>
  <c r="O99" i="1" s="1"/>
  <c r="Q98" i="1"/>
  <c r="P98" i="1"/>
  <c r="H98" i="1"/>
  <c r="I98" i="1" s="1"/>
  <c r="O98" i="1" s="1"/>
  <c r="Q97" i="1"/>
  <c r="P97" i="1"/>
  <c r="H97" i="1"/>
  <c r="I97" i="1" s="1"/>
  <c r="J97" i="1" s="1"/>
  <c r="N97" i="1" s="1"/>
  <c r="Q96" i="1"/>
  <c r="P96" i="1"/>
  <c r="H96" i="1"/>
  <c r="I96" i="1" s="1"/>
  <c r="M96" i="1" s="1"/>
  <c r="Q95" i="1"/>
  <c r="P95" i="1"/>
  <c r="H95" i="1"/>
  <c r="I95" i="1" s="1"/>
  <c r="Q94" i="1"/>
  <c r="P94" i="1"/>
  <c r="H94" i="1"/>
  <c r="I94" i="1" s="1"/>
  <c r="L94" i="1" s="1"/>
  <c r="Q93" i="1"/>
  <c r="P93" i="1"/>
  <c r="H93" i="1"/>
  <c r="I93" i="1" s="1"/>
  <c r="J93" i="1" s="1"/>
  <c r="N93" i="1" s="1"/>
  <c r="Q92" i="1"/>
  <c r="P92" i="1"/>
  <c r="H92" i="1"/>
  <c r="I92" i="1" s="1"/>
  <c r="Q91" i="1"/>
  <c r="P91" i="1"/>
  <c r="H91" i="1"/>
  <c r="I91" i="1" s="1"/>
  <c r="O91" i="1" s="1"/>
  <c r="Q90" i="1"/>
  <c r="P90" i="1"/>
  <c r="H90" i="1"/>
  <c r="I90" i="1" s="1"/>
  <c r="Q89" i="1"/>
  <c r="P89" i="1"/>
  <c r="H89" i="1"/>
  <c r="I89" i="1" s="1"/>
  <c r="Q88" i="1"/>
  <c r="P88" i="1"/>
  <c r="H88" i="1"/>
  <c r="I88" i="1" s="1"/>
  <c r="L88" i="1" s="1"/>
  <c r="Q87" i="1"/>
  <c r="P87" i="1"/>
  <c r="H87" i="1"/>
  <c r="I87" i="1" s="1"/>
  <c r="Q86" i="1"/>
  <c r="P86" i="1"/>
  <c r="H86" i="1"/>
  <c r="I86" i="1" s="1"/>
  <c r="L86" i="1" s="1"/>
  <c r="Q85" i="1"/>
  <c r="P85" i="1"/>
  <c r="H85" i="1"/>
  <c r="I85" i="1" s="1"/>
  <c r="Q84" i="1"/>
  <c r="P84" i="1"/>
  <c r="H84" i="1"/>
  <c r="I84" i="1" s="1"/>
  <c r="Q83" i="1"/>
  <c r="P83" i="1"/>
  <c r="H83" i="1"/>
  <c r="I83" i="1" s="1"/>
  <c r="O83" i="1" s="1"/>
  <c r="Q82" i="1"/>
  <c r="P82" i="1"/>
  <c r="H82" i="1"/>
  <c r="I82" i="1" s="1"/>
  <c r="O82" i="1" s="1"/>
  <c r="Q81" i="1"/>
  <c r="P81" i="1"/>
  <c r="H81" i="1"/>
  <c r="I81" i="1" s="1"/>
  <c r="Q80" i="1"/>
  <c r="P80" i="1"/>
  <c r="H80" i="1"/>
  <c r="I80" i="1" s="1"/>
  <c r="L80" i="1" s="1"/>
  <c r="Q79" i="1"/>
  <c r="P79" i="1"/>
  <c r="H79" i="1"/>
  <c r="I79" i="1" s="1"/>
  <c r="Q78" i="1"/>
  <c r="P78" i="1"/>
  <c r="H78" i="1"/>
  <c r="I78" i="1" s="1"/>
  <c r="Q77" i="1"/>
  <c r="P77" i="1"/>
  <c r="H77" i="1"/>
  <c r="I77" i="1" s="1"/>
  <c r="Q76" i="1"/>
  <c r="P76" i="1"/>
  <c r="H76" i="1"/>
  <c r="I76" i="1" s="1"/>
  <c r="Q75" i="1"/>
  <c r="P75" i="1"/>
  <c r="H75" i="1"/>
  <c r="I75" i="1" s="1"/>
  <c r="O75" i="1" s="1"/>
  <c r="Q74" i="1"/>
  <c r="P74" i="1"/>
  <c r="H74" i="1"/>
  <c r="I74" i="1" s="1"/>
  <c r="O74" i="1" s="1"/>
  <c r="Q73" i="1"/>
  <c r="P73" i="1"/>
  <c r="H73" i="1"/>
  <c r="I73" i="1" s="1"/>
  <c r="J73" i="1" s="1"/>
  <c r="N73" i="1" s="1"/>
  <c r="Q72" i="1"/>
  <c r="P72" i="1"/>
  <c r="H72" i="1"/>
  <c r="I72" i="1" s="1"/>
  <c r="M72" i="1" s="1"/>
  <c r="Q71" i="1"/>
  <c r="P71" i="1"/>
  <c r="H71" i="1"/>
  <c r="I71" i="1" s="1"/>
  <c r="Q70" i="1"/>
  <c r="P70" i="1"/>
  <c r="H70" i="1"/>
  <c r="I70" i="1" s="1"/>
  <c r="Q69" i="1"/>
  <c r="P69" i="1"/>
  <c r="H69" i="1"/>
  <c r="I69" i="1" s="1"/>
  <c r="J69" i="1" s="1"/>
  <c r="N69" i="1" s="1"/>
  <c r="Q68" i="1"/>
  <c r="P68" i="1"/>
  <c r="H68" i="1"/>
  <c r="I68" i="1" s="1"/>
  <c r="Q67" i="1"/>
  <c r="P67" i="1"/>
  <c r="H67" i="1"/>
  <c r="I67" i="1" s="1"/>
  <c r="Q66" i="1"/>
  <c r="P66" i="1"/>
  <c r="H66" i="1"/>
  <c r="I66" i="1" s="1"/>
  <c r="M66" i="1" s="1"/>
  <c r="Q65" i="1"/>
  <c r="P65" i="1"/>
  <c r="H65" i="1"/>
  <c r="I65" i="1" s="1"/>
  <c r="Q64" i="1"/>
  <c r="P64" i="1"/>
  <c r="H64" i="1"/>
  <c r="I64" i="1" s="1"/>
  <c r="Q63" i="1"/>
  <c r="P63" i="1"/>
  <c r="H63" i="1"/>
  <c r="I63" i="1" s="1"/>
  <c r="Q62" i="1"/>
  <c r="P62" i="1"/>
  <c r="H62" i="1"/>
  <c r="I62" i="1" s="1"/>
  <c r="J62" i="1" s="1"/>
  <c r="N62" i="1" s="1"/>
  <c r="Q61" i="1"/>
  <c r="P61" i="1"/>
  <c r="H61" i="1"/>
  <c r="I61" i="1" s="1"/>
  <c r="J61" i="1" s="1"/>
  <c r="N61" i="1" s="1"/>
  <c r="Q60" i="1"/>
  <c r="P60" i="1"/>
  <c r="H60" i="1"/>
  <c r="I60" i="1" s="1"/>
  <c r="Q59" i="1"/>
  <c r="P59" i="1"/>
  <c r="H59" i="1"/>
  <c r="I59" i="1" s="1"/>
  <c r="Q58" i="1"/>
  <c r="P58" i="1"/>
  <c r="H58" i="1"/>
  <c r="I58" i="1" s="1"/>
  <c r="O58" i="1" s="1"/>
  <c r="Q57" i="1"/>
  <c r="P57" i="1"/>
  <c r="H57" i="1"/>
  <c r="I57" i="1" s="1"/>
  <c r="Q56" i="1"/>
  <c r="P56" i="1"/>
  <c r="H56" i="1"/>
  <c r="I56" i="1" s="1"/>
  <c r="L56" i="1" s="1"/>
  <c r="Q55" i="1"/>
  <c r="P55" i="1"/>
  <c r="H55" i="1"/>
  <c r="I55" i="1" s="1"/>
  <c r="Q54" i="1"/>
  <c r="P54" i="1"/>
  <c r="H54" i="1"/>
  <c r="I54" i="1" s="1"/>
  <c r="L54" i="1" s="1"/>
  <c r="Q53" i="1"/>
  <c r="P53" i="1"/>
  <c r="H53" i="1"/>
  <c r="I53" i="1" s="1"/>
  <c r="J53" i="1" s="1"/>
  <c r="N53" i="1" s="1"/>
  <c r="Q52" i="1"/>
  <c r="P52" i="1"/>
  <c r="H52" i="1"/>
  <c r="I52" i="1" s="1"/>
  <c r="Q51" i="1"/>
  <c r="P51" i="1"/>
  <c r="H51" i="1"/>
  <c r="I51" i="1" s="1"/>
  <c r="Q50" i="1"/>
  <c r="P50" i="1"/>
  <c r="H50" i="1"/>
  <c r="I50" i="1" s="1"/>
  <c r="Q49" i="1"/>
  <c r="P49" i="1"/>
  <c r="H49" i="1"/>
  <c r="I49" i="1" s="1"/>
  <c r="Q48" i="1"/>
  <c r="P48" i="1"/>
  <c r="H48" i="1"/>
  <c r="I48" i="1" s="1"/>
  <c r="L48" i="1" s="1"/>
  <c r="Q47" i="1"/>
  <c r="P47" i="1"/>
  <c r="H47" i="1"/>
  <c r="I47" i="1" s="1"/>
  <c r="Q46" i="1"/>
  <c r="P46" i="1"/>
  <c r="H46" i="1"/>
  <c r="I46" i="1" s="1"/>
  <c r="L46" i="1" s="1"/>
  <c r="Q45" i="1"/>
  <c r="P45" i="1"/>
  <c r="H45" i="1"/>
  <c r="I45" i="1" s="1"/>
  <c r="J45" i="1" s="1"/>
  <c r="N45" i="1" s="1"/>
  <c r="Q44" i="1"/>
  <c r="P44" i="1"/>
  <c r="H44" i="1"/>
  <c r="I44" i="1" s="1"/>
  <c r="Q43" i="1"/>
  <c r="P43" i="1"/>
  <c r="H43" i="1"/>
  <c r="I43" i="1" s="1"/>
  <c r="Q42" i="1"/>
  <c r="P42" i="1"/>
  <c r="H42" i="1"/>
  <c r="I42" i="1" s="1"/>
  <c r="M42" i="1" s="1"/>
  <c r="Q41" i="1"/>
  <c r="P41" i="1"/>
  <c r="H41" i="1"/>
  <c r="I41" i="1" s="1"/>
  <c r="Q40" i="1"/>
  <c r="P40" i="1"/>
  <c r="H40" i="1"/>
  <c r="I40" i="1" s="1"/>
  <c r="Q39" i="1"/>
  <c r="P39" i="1"/>
  <c r="H39" i="1"/>
  <c r="I39" i="1" s="1"/>
  <c r="Q38" i="1"/>
  <c r="P38" i="1"/>
  <c r="H38" i="1"/>
  <c r="I38" i="1" s="1"/>
  <c r="Q37" i="1"/>
  <c r="P37" i="1"/>
  <c r="H37" i="1"/>
  <c r="I37" i="1" s="1"/>
  <c r="J37" i="1" s="1"/>
  <c r="N37" i="1" s="1"/>
  <c r="Q36" i="1"/>
  <c r="P36" i="1"/>
  <c r="H36" i="1"/>
  <c r="I36" i="1" s="1"/>
  <c r="Q35" i="1"/>
  <c r="P35" i="1"/>
  <c r="H35" i="1"/>
  <c r="I35" i="1" s="1"/>
  <c r="O35" i="1" s="1"/>
  <c r="Q34" i="1"/>
  <c r="P34" i="1"/>
  <c r="H34" i="1"/>
  <c r="I34" i="1" s="1"/>
  <c r="O34" i="1" s="1"/>
  <c r="Q33" i="1"/>
  <c r="P33" i="1"/>
  <c r="H33" i="1"/>
  <c r="I33" i="1" s="1"/>
  <c r="Q32" i="1"/>
  <c r="P32" i="1"/>
  <c r="H32" i="1"/>
  <c r="I32" i="1" s="1"/>
  <c r="O32" i="1" s="1"/>
  <c r="Q31" i="1"/>
  <c r="P31" i="1"/>
  <c r="H31" i="1"/>
  <c r="I31" i="1" s="1"/>
  <c r="Q30" i="1"/>
  <c r="P30" i="1"/>
  <c r="Q29" i="1"/>
  <c r="P29" i="1"/>
  <c r="Q28" i="1"/>
  <c r="Q27" i="1"/>
  <c r="Q26" i="1"/>
  <c r="Q25" i="1"/>
  <c r="Q24" i="1"/>
  <c r="P24" i="1"/>
  <c r="Q23" i="1"/>
  <c r="P23" i="1"/>
  <c r="Q22" i="1"/>
  <c r="P22" i="1"/>
  <c r="Q21" i="1"/>
  <c r="P21" i="1"/>
  <c r="Q20" i="1"/>
  <c r="Q19" i="1"/>
  <c r="Q18" i="1"/>
  <c r="Q17" i="1"/>
  <c r="P17" i="1"/>
  <c r="Q16" i="1"/>
  <c r="P16" i="1"/>
  <c r="M99" i="1" l="1"/>
  <c r="M80" i="1"/>
  <c r="O67" i="1"/>
  <c r="L67" i="1"/>
  <c r="J67" i="1"/>
  <c r="N67" i="1" s="1"/>
  <c r="M51" i="1"/>
  <c r="O51" i="1"/>
  <c r="M43" i="1"/>
  <c r="O43" i="1"/>
  <c r="L72" i="1"/>
  <c r="M83" i="1"/>
  <c r="L61" i="1"/>
  <c r="L32" i="1"/>
  <c r="J77" i="1"/>
  <c r="N77" i="1" s="1"/>
  <c r="M77" i="1"/>
  <c r="L77" i="1"/>
  <c r="O77" i="1"/>
  <c r="J85" i="1"/>
  <c r="N85" i="1" s="1"/>
  <c r="O85" i="1"/>
  <c r="M85" i="1"/>
  <c r="L85" i="1"/>
  <c r="O59" i="1"/>
  <c r="M59" i="1"/>
  <c r="L59" i="1"/>
  <c r="J59" i="1"/>
  <c r="N59" i="1" s="1"/>
  <c r="J78" i="1"/>
  <c r="N78" i="1" s="1"/>
  <c r="L78" i="1"/>
  <c r="M32" i="1"/>
  <c r="L45" i="1"/>
  <c r="J46" i="1"/>
  <c r="N46" i="1" s="1"/>
  <c r="L53" i="1"/>
  <c r="M61" i="1"/>
  <c r="J75" i="1"/>
  <c r="N75" i="1" s="1"/>
  <c r="M45" i="1"/>
  <c r="M53" i="1"/>
  <c r="O61" i="1"/>
  <c r="J34" i="1"/>
  <c r="N34" i="1" s="1"/>
  <c r="J43" i="1"/>
  <c r="N43" i="1" s="1"/>
  <c r="O45" i="1"/>
  <c r="J51" i="1"/>
  <c r="N51" i="1" s="1"/>
  <c r="O53" i="1"/>
  <c r="M67" i="1"/>
  <c r="L75" i="1"/>
  <c r="J86" i="1"/>
  <c r="N86" i="1" s="1"/>
  <c r="M101" i="1"/>
  <c r="J102" i="1"/>
  <c r="N102" i="1" s="1"/>
  <c r="M75" i="1"/>
  <c r="L96" i="1"/>
  <c r="M34" i="1"/>
  <c r="L43" i="1"/>
  <c r="L51" i="1"/>
  <c r="L69" i="1"/>
  <c r="J83" i="1"/>
  <c r="N83" i="1" s="1"/>
  <c r="J99" i="1"/>
  <c r="N99" i="1" s="1"/>
  <c r="O101" i="1"/>
  <c r="L34" i="1"/>
  <c r="M69" i="1"/>
  <c r="O69" i="1"/>
  <c r="L83" i="1"/>
  <c r="L99" i="1"/>
  <c r="J79" i="1"/>
  <c r="N79" i="1" s="1"/>
  <c r="M79" i="1"/>
  <c r="L79" i="1"/>
  <c r="O79" i="1"/>
  <c r="J31" i="1"/>
  <c r="N31" i="1" s="1"/>
  <c r="L31" i="1"/>
  <c r="M31" i="1"/>
  <c r="O31" i="1"/>
  <c r="M60" i="1"/>
  <c r="L60" i="1"/>
  <c r="O60" i="1"/>
  <c r="J60" i="1"/>
  <c r="N60" i="1" s="1"/>
  <c r="L89" i="1"/>
  <c r="O89" i="1"/>
  <c r="M89" i="1"/>
  <c r="J89" i="1"/>
  <c r="N89" i="1" s="1"/>
  <c r="L105" i="1"/>
  <c r="O105" i="1"/>
  <c r="M105" i="1"/>
  <c r="J105" i="1"/>
  <c r="N105" i="1" s="1"/>
  <c r="M44" i="1"/>
  <c r="L44" i="1"/>
  <c r="O44" i="1"/>
  <c r="J44" i="1"/>
  <c r="N44" i="1" s="1"/>
  <c r="M52" i="1"/>
  <c r="L52" i="1"/>
  <c r="O52" i="1"/>
  <c r="J52" i="1"/>
  <c r="N52" i="1" s="1"/>
  <c r="J63" i="1"/>
  <c r="N63" i="1" s="1"/>
  <c r="M63" i="1"/>
  <c r="L63" i="1"/>
  <c r="O63" i="1"/>
  <c r="M84" i="1"/>
  <c r="L84" i="1"/>
  <c r="O84" i="1"/>
  <c r="J84" i="1"/>
  <c r="N84" i="1" s="1"/>
  <c r="L33" i="1"/>
  <c r="O33" i="1"/>
  <c r="J33" i="1"/>
  <c r="N33" i="1" s="1"/>
  <c r="M33" i="1"/>
  <c r="J55" i="1"/>
  <c r="N55" i="1" s="1"/>
  <c r="M55" i="1"/>
  <c r="L55" i="1"/>
  <c r="O55" i="1"/>
  <c r="J47" i="1"/>
  <c r="N47" i="1" s="1"/>
  <c r="M47" i="1"/>
  <c r="L47" i="1"/>
  <c r="O47" i="1"/>
  <c r="L57" i="1"/>
  <c r="O57" i="1"/>
  <c r="M57" i="1"/>
  <c r="J57" i="1"/>
  <c r="N57" i="1" s="1"/>
  <c r="M68" i="1"/>
  <c r="L68" i="1"/>
  <c r="O68" i="1"/>
  <c r="J68" i="1"/>
  <c r="N68" i="1" s="1"/>
  <c r="J95" i="1"/>
  <c r="N95" i="1" s="1"/>
  <c r="M95" i="1"/>
  <c r="L95" i="1"/>
  <c r="O95" i="1"/>
  <c r="J39" i="1"/>
  <c r="N39" i="1" s="1"/>
  <c r="M39" i="1"/>
  <c r="L39" i="1"/>
  <c r="O39" i="1"/>
  <c r="M36" i="1"/>
  <c r="O36" i="1"/>
  <c r="L36" i="1"/>
  <c r="J36" i="1"/>
  <c r="N36" i="1" s="1"/>
  <c r="L41" i="1"/>
  <c r="O41" i="1"/>
  <c r="M41" i="1"/>
  <c r="J41" i="1"/>
  <c r="N41" i="1" s="1"/>
  <c r="L49" i="1"/>
  <c r="O49" i="1"/>
  <c r="M49" i="1"/>
  <c r="J49" i="1"/>
  <c r="N49" i="1" s="1"/>
  <c r="M76" i="1"/>
  <c r="L76" i="1"/>
  <c r="J76" i="1"/>
  <c r="N76" i="1" s="1"/>
  <c r="O76" i="1"/>
  <c r="M92" i="1"/>
  <c r="L92" i="1"/>
  <c r="O92" i="1"/>
  <c r="J92" i="1"/>
  <c r="N92" i="1" s="1"/>
  <c r="L65" i="1"/>
  <c r="O65" i="1"/>
  <c r="M65" i="1"/>
  <c r="J65" i="1"/>
  <c r="N65" i="1" s="1"/>
  <c r="J71" i="1"/>
  <c r="N71" i="1" s="1"/>
  <c r="M71" i="1"/>
  <c r="L71" i="1"/>
  <c r="O71" i="1"/>
  <c r="J87" i="1"/>
  <c r="N87" i="1" s="1"/>
  <c r="M87" i="1"/>
  <c r="L87" i="1"/>
  <c r="O87" i="1"/>
  <c r="J103" i="1"/>
  <c r="N103" i="1" s="1"/>
  <c r="M103" i="1"/>
  <c r="L103" i="1"/>
  <c r="O103" i="1"/>
  <c r="O64" i="1"/>
  <c r="J64" i="1"/>
  <c r="N64" i="1" s="1"/>
  <c r="M70" i="1"/>
  <c r="O70" i="1"/>
  <c r="L93" i="1"/>
  <c r="L50" i="1"/>
  <c r="J50" i="1"/>
  <c r="N50" i="1" s="1"/>
  <c r="L35" i="1"/>
  <c r="L37" i="1"/>
  <c r="M38" i="1"/>
  <c r="O38" i="1"/>
  <c r="O40" i="1"/>
  <c r="J40" i="1"/>
  <c r="N40" i="1" s="1"/>
  <c r="M54" i="1"/>
  <c r="O54" i="1"/>
  <c r="M64" i="1"/>
  <c r="L70" i="1"/>
  <c r="L82" i="1"/>
  <c r="J82" i="1"/>
  <c r="N82" i="1" s="1"/>
  <c r="L91" i="1"/>
  <c r="O93" i="1"/>
  <c r="L58" i="1"/>
  <c r="J58" i="1"/>
  <c r="N58" i="1" s="1"/>
  <c r="M94" i="1"/>
  <c r="O94" i="1"/>
  <c r="J35" i="1"/>
  <c r="N35" i="1" s="1"/>
  <c r="O56" i="1"/>
  <c r="J56" i="1"/>
  <c r="N56" i="1" s="1"/>
  <c r="M58" i="1"/>
  <c r="J70" i="1"/>
  <c r="N70" i="1" s="1"/>
  <c r="L90" i="1"/>
  <c r="J90" i="1"/>
  <c r="N90" i="1" s="1"/>
  <c r="M93" i="1"/>
  <c r="M50" i="1"/>
  <c r="M106" i="1"/>
  <c r="M35" i="1"/>
  <c r="M37" i="1"/>
  <c r="J38" i="1"/>
  <c r="N38" i="1" s="1"/>
  <c r="M46" i="1"/>
  <c r="O46" i="1"/>
  <c r="O50" i="1"/>
  <c r="J54" i="1"/>
  <c r="N54" i="1" s="1"/>
  <c r="M56" i="1"/>
  <c r="O80" i="1"/>
  <c r="J80" i="1"/>
  <c r="N80" i="1" s="1"/>
  <c r="M82" i="1"/>
  <c r="M86" i="1"/>
  <c r="O86" i="1"/>
  <c r="O90" i="1"/>
  <c r="M91" i="1"/>
  <c r="L101" i="1"/>
  <c r="M102" i="1"/>
  <c r="O102" i="1"/>
  <c r="L66" i="1"/>
  <c r="J66" i="1"/>
  <c r="N66" i="1" s="1"/>
  <c r="L73" i="1"/>
  <c r="O73" i="1"/>
  <c r="M73" i="1"/>
  <c r="L97" i="1"/>
  <c r="O97" i="1"/>
  <c r="M97" i="1"/>
  <c r="J91" i="1"/>
  <c r="N91" i="1" s="1"/>
  <c r="J94" i="1"/>
  <c r="N94" i="1" s="1"/>
  <c r="L106" i="1"/>
  <c r="J106" i="1"/>
  <c r="N106" i="1" s="1"/>
  <c r="L42" i="1"/>
  <c r="J42" i="1"/>
  <c r="N42" i="1" s="1"/>
  <c r="O48" i="1"/>
  <c r="J48" i="1"/>
  <c r="N48" i="1" s="1"/>
  <c r="M62" i="1"/>
  <c r="O62" i="1"/>
  <c r="L64" i="1"/>
  <c r="O66" i="1"/>
  <c r="O88" i="1"/>
  <c r="J88" i="1"/>
  <c r="N88" i="1" s="1"/>
  <c r="M90" i="1"/>
  <c r="O104" i="1"/>
  <c r="J104" i="1"/>
  <c r="N104" i="1" s="1"/>
  <c r="J32" i="1"/>
  <c r="N32" i="1" s="1"/>
  <c r="L40" i="1"/>
  <c r="O42" i="1"/>
  <c r="M48" i="1"/>
  <c r="L62" i="1"/>
  <c r="L74" i="1"/>
  <c r="J74" i="1"/>
  <c r="N74" i="1" s="1"/>
  <c r="L81" i="1"/>
  <c r="O81" i="1"/>
  <c r="M81" i="1"/>
  <c r="M88" i="1"/>
  <c r="L98" i="1"/>
  <c r="J98" i="1"/>
  <c r="N98" i="1" s="1"/>
  <c r="M100" i="1"/>
  <c r="L100" i="1"/>
  <c r="M104" i="1"/>
  <c r="O37" i="1"/>
  <c r="L38" i="1"/>
  <c r="M40" i="1"/>
  <c r="O72" i="1"/>
  <c r="J72" i="1"/>
  <c r="N72" i="1" s="1"/>
  <c r="M74" i="1"/>
  <c r="M78" i="1"/>
  <c r="O78" i="1"/>
  <c r="J81" i="1"/>
  <c r="N81" i="1" s="1"/>
  <c r="O96" i="1"/>
  <c r="J96" i="1"/>
  <c r="N96" i="1" s="1"/>
  <c r="M98" i="1"/>
  <c r="J100" i="1"/>
  <c r="N100" i="1" s="1"/>
  <c r="P25" i="1" l="1"/>
  <c r="P26" i="1"/>
  <c r="G58" i="1"/>
  <c r="K58" i="1" s="1"/>
  <c r="G60" i="1"/>
  <c r="K60" i="1" s="1"/>
  <c r="G86" i="1"/>
  <c r="K86" i="1" s="1"/>
  <c r="G73" i="1"/>
  <c r="K73" i="1" s="1"/>
  <c r="G75" i="1"/>
  <c r="K75" i="1" s="1"/>
  <c r="G93" i="1"/>
  <c r="K93" i="1" s="1"/>
  <c r="G65" i="1"/>
  <c r="K65" i="1" s="1"/>
  <c r="G104" i="1"/>
  <c r="K104" i="1" s="1"/>
  <c r="G61" i="1"/>
  <c r="K61" i="1" s="1"/>
  <c r="G24" i="1"/>
  <c r="K24" i="1" s="1"/>
  <c r="G34" i="1"/>
  <c r="K34" i="1" s="1"/>
  <c r="G36" i="1"/>
  <c r="K36" i="1" s="1"/>
  <c r="G77" i="1"/>
  <c r="K77" i="1" s="1"/>
  <c r="G72" i="1"/>
  <c r="K72" i="1" s="1"/>
  <c r="G62" i="1"/>
  <c r="K62" i="1" s="1"/>
  <c r="G54" i="1"/>
  <c r="K54" i="1" s="1"/>
  <c r="G29" i="1"/>
  <c r="K29" i="1" s="1"/>
  <c r="G97" i="1"/>
  <c r="K97" i="1" s="1"/>
  <c r="G68" i="1"/>
  <c r="K68" i="1" s="1"/>
  <c r="G41" i="1"/>
  <c r="K41" i="1" s="1"/>
  <c r="G80" i="1"/>
  <c r="K80" i="1" s="1"/>
  <c r="G51" i="1"/>
  <c r="K51" i="1" s="1"/>
  <c r="G87" i="1"/>
  <c r="K87" i="1" s="1"/>
  <c r="G85" i="1"/>
  <c r="K85" i="1" s="1"/>
  <c r="G81" i="1"/>
  <c r="K81" i="1" s="1"/>
  <c r="G83" i="1"/>
  <c r="K83" i="1" s="1"/>
  <c r="G26" i="1"/>
  <c r="K26" i="1" s="1"/>
  <c r="G102" i="1"/>
  <c r="K102" i="1" s="1"/>
  <c r="G48" i="1"/>
  <c r="K48" i="1" s="1"/>
  <c r="G35" i="1"/>
  <c r="K35" i="1" s="1"/>
  <c r="G78" i="1"/>
  <c r="K78" i="1" s="1"/>
  <c r="G40" i="1"/>
  <c r="K40" i="1" s="1"/>
  <c r="G30" i="1"/>
  <c r="K30" i="1" s="1"/>
  <c r="G64" i="1"/>
  <c r="K64" i="1" s="1"/>
  <c r="G57" i="1"/>
  <c r="K57" i="1" s="1"/>
  <c r="G96" i="1"/>
  <c r="K96" i="1" s="1"/>
  <c r="G37" i="1"/>
  <c r="K37" i="1" s="1"/>
  <c r="G67" i="1"/>
  <c r="K67" i="1" s="1"/>
  <c r="G90" i="1"/>
  <c r="K90" i="1" s="1"/>
  <c r="G92" i="1"/>
  <c r="K92" i="1" s="1"/>
  <c r="G47" i="1"/>
  <c r="K47" i="1" s="1"/>
  <c r="G76" i="1"/>
  <c r="K76" i="1" s="1"/>
  <c r="G27" i="1"/>
  <c r="K27" i="1" s="1"/>
  <c r="G38" i="1"/>
  <c r="K38" i="1" s="1"/>
  <c r="G103" i="1"/>
  <c r="K103" i="1" s="1"/>
  <c r="G101" i="1"/>
  <c r="K101" i="1" s="1"/>
  <c r="G17" i="1"/>
  <c r="K17" i="1" s="1"/>
  <c r="G56" i="1"/>
  <c r="K56" i="1" s="1"/>
  <c r="G18" i="1"/>
  <c r="K18" i="1" s="1"/>
  <c r="G45" i="1"/>
  <c r="K45" i="1" s="1"/>
  <c r="G71" i="1"/>
  <c r="K71" i="1" s="1"/>
  <c r="G106" i="1"/>
  <c r="K106" i="1" s="1"/>
  <c r="G28" i="1"/>
  <c r="K28" i="1" s="1"/>
  <c r="G63" i="1"/>
  <c r="K63" i="1" s="1"/>
  <c r="G43" i="1"/>
  <c r="K43" i="1" s="1"/>
  <c r="G70" i="1"/>
  <c r="K70" i="1" s="1"/>
  <c r="G32" i="1"/>
  <c r="K32" i="1" s="1"/>
  <c r="G25" i="1"/>
  <c r="K25" i="1" s="1"/>
  <c r="G53" i="1"/>
  <c r="K53" i="1" s="1"/>
  <c r="G82" i="1"/>
  <c r="K82" i="1" s="1"/>
  <c r="G39" i="1"/>
  <c r="K39" i="1" s="1"/>
  <c r="G69" i="1"/>
  <c r="K69" i="1" s="1"/>
  <c r="G79" i="1"/>
  <c r="K79" i="1" s="1"/>
  <c r="G50" i="1"/>
  <c r="K50" i="1" s="1"/>
  <c r="G52" i="1"/>
  <c r="K52" i="1" s="1"/>
  <c r="G46" i="1"/>
  <c r="K46" i="1" s="1"/>
  <c r="G42" i="1"/>
  <c r="K42" i="1" s="1"/>
  <c r="G44" i="1"/>
  <c r="K44" i="1" s="1"/>
  <c r="G19" i="1"/>
  <c r="K19" i="1" s="1"/>
  <c r="G94" i="1"/>
  <c r="K94" i="1" s="1"/>
  <c r="G98" i="1"/>
  <c r="K98" i="1" s="1"/>
  <c r="G100" i="1"/>
  <c r="K100" i="1" s="1"/>
  <c r="G55" i="1"/>
  <c r="K55" i="1" s="1"/>
  <c r="G33" i="1"/>
  <c r="K33" i="1" s="1"/>
  <c r="G91" i="1"/>
  <c r="K91" i="1" s="1"/>
  <c r="G49" i="1"/>
  <c r="K49" i="1" s="1"/>
  <c r="G88" i="1"/>
  <c r="K88" i="1" s="1"/>
  <c r="G59" i="1"/>
  <c r="K59" i="1" s="1"/>
  <c r="G66" i="1"/>
  <c r="K66" i="1" s="1"/>
  <c r="G105" i="1"/>
  <c r="K105" i="1" s="1"/>
  <c r="G22" i="1"/>
  <c r="K22" i="1" s="1"/>
  <c r="G21" i="1"/>
  <c r="K21" i="1" s="1"/>
  <c r="G89" i="1"/>
  <c r="K89" i="1" s="1"/>
  <c r="G99" i="1"/>
  <c r="K99" i="1" s="1"/>
  <c r="G74" i="1"/>
  <c r="K74" i="1" s="1"/>
  <c r="G23" i="1"/>
  <c r="K23" i="1" s="1"/>
  <c r="G95" i="1"/>
  <c r="K95" i="1" s="1"/>
  <c r="G84" i="1"/>
  <c r="K84" i="1" s="1"/>
  <c r="G31" i="1"/>
  <c r="K31" i="1" s="1"/>
  <c r="G20" i="1"/>
  <c r="K20" i="1" s="1"/>
  <c r="G16" i="1"/>
  <c r="K16" i="1" s="1"/>
  <c r="B5" i="1" l="1"/>
  <c r="F5" i="1"/>
  <c r="G7" i="1"/>
  <c r="G8" i="1" s="1"/>
  <c r="C5" i="1"/>
  <c r="D5" i="1"/>
  <c r="E5" i="1"/>
  <c r="G5" i="1" l="1"/>
  <c r="D9" i="1" s="1"/>
  <c r="C9" i="1" l="1"/>
  <c r="C8" i="1"/>
  <c r="D8" i="1"/>
  <c r="H30" i="1" l="1"/>
  <c r="I30" i="1" s="1"/>
  <c r="M30" i="1" s="1"/>
  <c r="H27" i="1"/>
  <c r="I27" i="1" s="1"/>
  <c r="O27" i="1" s="1"/>
  <c r="H22" i="1"/>
  <c r="I22" i="1" s="1"/>
  <c r="L22" i="1" s="1"/>
  <c r="H18" i="1"/>
  <c r="I18" i="1" s="1"/>
  <c r="O18" i="1" s="1"/>
  <c r="H19" i="1"/>
  <c r="I19" i="1" s="1"/>
  <c r="O19" i="1" s="1"/>
  <c r="H23" i="1"/>
  <c r="I23" i="1" s="1"/>
  <c r="O23" i="1" s="1"/>
  <c r="H21" i="1"/>
  <c r="I21" i="1" s="1"/>
  <c r="O21" i="1" s="1"/>
  <c r="H17" i="1"/>
  <c r="I17" i="1" s="1"/>
  <c r="L17" i="1" s="1"/>
  <c r="H25" i="1"/>
  <c r="I25" i="1" s="1"/>
  <c r="M25" i="1" s="1"/>
  <c r="H16" i="1"/>
  <c r="I16" i="1" s="1"/>
  <c r="O16" i="1" s="1"/>
  <c r="H24" i="1"/>
  <c r="I24" i="1" s="1"/>
  <c r="M24" i="1" s="1"/>
  <c r="H29" i="1"/>
  <c r="I29" i="1" s="1"/>
  <c r="L29" i="1" s="1"/>
  <c r="H26" i="1"/>
  <c r="I26" i="1" s="1"/>
  <c r="O26" i="1" s="1"/>
  <c r="H20" i="1"/>
  <c r="I20" i="1" s="1"/>
  <c r="O20" i="1" s="1"/>
  <c r="H28" i="1"/>
  <c r="I28" i="1" s="1"/>
  <c r="L28" i="1" s="1"/>
  <c r="L27" i="1" l="1"/>
  <c r="O30" i="1"/>
  <c r="O25" i="1"/>
  <c r="L30" i="1"/>
  <c r="M22" i="1"/>
  <c r="L16" i="1"/>
  <c r="J30" i="1"/>
  <c r="N30" i="1" s="1"/>
  <c r="M27" i="1"/>
  <c r="J19" i="1"/>
  <c r="N19" i="1" s="1"/>
  <c r="J18" i="1"/>
  <c r="N18" i="1" s="1"/>
  <c r="J23" i="1"/>
  <c r="N23" i="1" s="1"/>
  <c r="M19" i="1"/>
  <c r="M23" i="1"/>
  <c r="L18" i="1"/>
  <c r="M29" i="1"/>
  <c r="L19" i="1"/>
  <c r="M21" i="1"/>
  <c r="L26" i="1"/>
  <c r="M18" i="1"/>
  <c r="O29" i="1"/>
  <c r="G9" i="1"/>
  <c r="M26" i="1"/>
  <c r="J20" i="1"/>
  <c r="N20" i="1" s="1"/>
  <c r="J29" i="1"/>
  <c r="N29" i="1" s="1"/>
  <c r="L23" i="1"/>
  <c r="M20" i="1"/>
  <c r="M16" i="1"/>
  <c r="J27" i="1"/>
  <c r="N27" i="1" s="1"/>
  <c r="L24" i="1"/>
  <c r="M28" i="1"/>
  <c r="J17" i="1"/>
  <c r="N17" i="1" s="1"/>
  <c r="O22" i="1"/>
  <c r="O17" i="1"/>
  <c r="J22" i="1"/>
  <c r="N22" i="1" s="1"/>
  <c r="J28" i="1"/>
  <c r="N28" i="1" s="1"/>
  <c r="O24" i="1"/>
  <c r="M17" i="1"/>
  <c r="J24" i="1"/>
  <c r="N24" i="1" s="1"/>
  <c r="O28" i="1"/>
  <c r="L20" i="1"/>
  <c r="J26" i="1"/>
  <c r="N26" i="1" s="1"/>
  <c r="J21" i="1"/>
  <c r="N21" i="1" s="1"/>
  <c r="J16" i="1"/>
  <c r="N16" i="1" s="1"/>
  <c r="L21" i="1"/>
  <c r="L25" i="1"/>
  <c r="J25" i="1"/>
  <c r="N25" i="1" s="1"/>
</calcChain>
</file>

<file path=xl/comments1.xml><?xml version="1.0" encoding="utf-8"?>
<comments xmlns="http://schemas.openxmlformats.org/spreadsheetml/2006/main">
  <authors>
    <author>zwinglio</author>
    <author>Zwinglio</author>
  </authors>
  <commentList>
    <comment ref="B1" authorId="0" shapeId="0">
      <text>
        <r>
          <rPr>
            <b/>
            <sz val="8"/>
            <color indexed="81"/>
            <rFont val="Tahoma"/>
            <family val="2"/>
          </rPr>
          <t>zwinglio:</t>
        </r>
        <r>
          <rPr>
            <sz val="8"/>
            <color indexed="81"/>
            <rFont val="Tahoma"/>
            <family val="2"/>
          </rPr>
          <t xml:space="preserve">
Código utilizado nas </t>
        </r>
        <r>
          <rPr>
            <u/>
            <sz val="8"/>
            <color indexed="81"/>
            <rFont val="Tahoma"/>
            <family val="2"/>
          </rPr>
          <t>cores dos textos das células</t>
        </r>
        <r>
          <rPr>
            <sz val="8"/>
            <color indexed="81"/>
            <rFont val="Tahoma"/>
            <family val="2"/>
          </rPr>
          <t xml:space="preserve">:
</t>
        </r>
        <r>
          <rPr>
            <b/>
            <sz val="8"/>
            <color indexed="81"/>
            <rFont val="Tahoma"/>
            <family val="2"/>
          </rPr>
          <t xml:space="preserve">* Editar </t>
        </r>
        <r>
          <rPr>
            <b/>
            <u/>
            <sz val="8"/>
            <color indexed="81"/>
            <rFont val="Tahoma"/>
            <family val="2"/>
          </rPr>
          <t>apenas</t>
        </r>
        <r>
          <rPr>
            <b/>
            <sz val="8"/>
            <color indexed="81"/>
            <rFont val="Tahoma"/>
            <family val="2"/>
          </rPr>
          <t xml:space="preserve"> as células com texto na cor preta;
</t>
        </r>
        <r>
          <rPr>
            <b/>
            <sz val="8"/>
            <color indexed="10"/>
            <rFont val="Tahoma"/>
            <family val="2"/>
          </rPr>
          <t xml:space="preserve">* Vermelho:  células com cálculos para o ajuste;
</t>
        </r>
        <r>
          <rPr>
            <b/>
            <sz val="8"/>
            <color indexed="81"/>
            <rFont val="Tahoma"/>
            <family val="2"/>
          </rPr>
          <t xml:space="preserve">
</t>
        </r>
        <r>
          <rPr>
            <b/>
            <sz val="8"/>
            <color indexed="20"/>
            <rFont val="Tahoma"/>
            <family val="2"/>
          </rPr>
          <t xml:space="preserve">* Roxo: células calculadas com o resultado do ajuste;
</t>
        </r>
        <r>
          <rPr>
            <b/>
            <sz val="8"/>
            <color indexed="81"/>
            <rFont val="Tahoma"/>
            <family val="2"/>
          </rPr>
          <t xml:space="preserve">
</t>
        </r>
        <r>
          <rPr>
            <b/>
            <sz val="8"/>
            <color indexed="12"/>
            <rFont val="Tahoma"/>
            <family val="2"/>
          </rPr>
          <t xml:space="preserve">* Azul: cálculos auxiliares para os gráficos;
</t>
        </r>
        <r>
          <rPr>
            <b/>
            <sz val="8"/>
            <color indexed="17"/>
            <rFont val="Tahoma"/>
            <family val="2"/>
          </rPr>
          <t>* Verde: Celulas com informações de ajuda.</t>
        </r>
        <r>
          <rPr>
            <sz val="8"/>
            <color indexed="81"/>
            <rFont val="Tahoma"/>
            <family val="2"/>
          </rPr>
          <t xml:space="preserve">
</t>
        </r>
        <r>
          <rPr>
            <i/>
            <sz val="8"/>
            <color indexed="81"/>
            <rFont val="Tahoma"/>
            <family val="2"/>
          </rPr>
          <t>(c) Zwinglio de Oliveira Guimarães Filho (2002-2004) - Planilha desenvolvida para a disciplina de Física Experimental II do IFUSP (coordenador: Prof. Paulo Reginaldo Pascholati)</t>
        </r>
      </text>
    </comment>
    <comment ref="E2" authorId="0" shapeId="0">
      <text>
        <r>
          <rPr>
            <sz val="8"/>
            <color indexed="81"/>
            <rFont val="Tahoma"/>
            <family val="2"/>
          </rPr>
          <t>As células das colunas '</t>
        </r>
        <r>
          <rPr>
            <b/>
            <sz val="8"/>
            <color indexed="81"/>
            <rFont val="Tahoma"/>
            <family val="2"/>
          </rPr>
          <t>x</t>
        </r>
        <r>
          <rPr>
            <sz val="8"/>
            <color indexed="81"/>
            <rFont val="Tahoma"/>
            <family val="2"/>
          </rPr>
          <t>', '</t>
        </r>
        <r>
          <rPr>
            <b/>
            <sz val="8"/>
            <color indexed="81"/>
            <rFont val="Tahoma"/>
            <family val="2"/>
          </rPr>
          <t>sx</t>
        </r>
        <r>
          <rPr>
            <sz val="8"/>
            <color indexed="81"/>
            <rFont val="Tahoma"/>
            <family val="2"/>
          </rPr>
          <t>', '</t>
        </r>
        <r>
          <rPr>
            <b/>
            <sz val="8"/>
            <color indexed="81"/>
            <rFont val="Tahoma"/>
            <family val="2"/>
          </rPr>
          <t>y</t>
        </r>
        <r>
          <rPr>
            <sz val="8"/>
            <color indexed="81"/>
            <rFont val="Tahoma"/>
            <family val="2"/>
          </rPr>
          <t>', '</t>
        </r>
        <r>
          <rPr>
            <b/>
            <sz val="8"/>
            <color indexed="81"/>
            <rFont val="Tahoma"/>
            <family val="2"/>
          </rPr>
          <t>sy</t>
        </r>
        <r>
          <rPr>
            <sz val="8"/>
            <color indexed="81"/>
            <rFont val="Tahoma"/>
            <family val="2"/>
          </rPr>
          <t>' devem ser preenchidas com os dados a serem ajustados.
A informação '</t>
        </r>
        <r>
          <rPr>
            <b/>
            <sz val="8"/>
            <color indexed="81"/>
            <rFont val="Tahoma"/>
            <family val="2"/>
          </rPr>
          <t>Dy/Dx</t>
        </r>
        <r>
          <rPr>
            <sz val="8"/>
            <color indexed="81"/>
            <rFont val="Tahoma"/>
            <family val="2"/>
          </rPr>
          <t>' é utilizada para rebater a incerteza do eixo x ('</t>
        </r>
        <r>
          <rPr>
            <b/>
            <sz val="8"/>
            <color indexed="81"/>
            <rFont val="Tahoma"/>
            <family val="2"/>
          </rPr>
          <t>sx</t>
        </r>
        <r>
          <rPr>
            <sz val="8"/>
            <color indexed="81"/>
            <rFont val="Tahoma"/>
            <family val="2"/>
          </rPr>
          <t>') para compor a incerteza final (</t>
        </r>
        <r>
          <rPr>
            <b/>
            <sz val="8"/>
            <color indexed="10"/>
            <rFont val="Tahoma"/>
            <family val="2"/>
          </rPr>
          <t>s</t>
        </r>
        <r>
          <rPr>
            <sz val="8"/>
            <color indexed="81"/>
            <rFont val="Tahoma"/>
            <family val="2"/>
          </rPr>
          <t>).
As células ''</t>
        </r>
        <r>
          <rPr>
            <b/>
            <sz val="8"/>
            <color indexed="81"/>
            <rFont val="Tahoma"/>
            <family val="2"/>
          </rPr>
          <t>ok</t>
        </r>
        <r>
          <rPr>
            <sz val="8"/>
            <color indexed="81"/>
            <rFont val="Tahoma"/>
            <family val="2"/>
          </rPr>
          <t xml:space="preserve">' devem ser preenchidas com o valor </t>
        </r>
        <r>
          <rPr>
            <b/>
            <sz val="8"/>
            <color indexed="81"/>
            <rFont val="Tahoma"/>
            <family val="2"/>
          </rPr>
          <t>1</t>
        </r>
        <r>
          <rPr>
            <sz val="8"/>
            <color indexed="81"/>
            <rFont val="Tahoma"/>
            <family val="2"/>
          </rPr>
          <t xml:space="preserve">. Se preenchidas com o valor </t>
        </r>
        <r>
          <rPr>
            <b/>
            <sz val="8"/>
            <color indexed="81"/>
            <rFont val="Tahoma"/>
            <family val="2"/>
          </rPr>
          <t>0</t>
        </r>
        <r>
          <rPr>
            <sz val="8"/>
            <color indexed="81"/>
            <rFont val="Tahoma"/>
            <family val="2"/>
          </rPr>
          <t xml:space="preserve"> o dado não será</t>
        </r>
        <r>
          <rPr>
            <sz val="8"/>
            <color indexed="81"/>
            <rFont val="Tahoma"/>
            <family val="2"/>
          </rPr>
          <t xml:space="preserve"> considerado no ajuste, porém aparecerá em vermelho nos gráficos.</t>
        </r>
      </text>
    </comment>
    <comment ref="F2" authorId="0" shapeId="0">
      <text>
        <r>
          <rPr>
            <sz val="8"/>
            <color indexed="81"/>
            <rFont val="Tahoma"/>
            <family val="2"/>
          </rPr>
          <t xml:space="preserve">O ajuste considera até 10.000 linhas de dados (da linha 16 até 10.015).
A função, ajustada pelo Método dos Mínimos Quadrados (MMQ), é a reta
</t>
        </r>
        <r>
          <rPr>
            <b/>
            <sz val="10"/>
            <color indexed="81"/>
            <rFont val="Tahoma"/>
            <family val="2"/>
          </rPr>
          <t xml:space="preserve">y = </t>
        </r>
        <r>
          <rPr>
            <b/>
            <sz val="10"/>
            <color indexed="20"/>
            <rFont val="Tahoma"/>
            <family val="2"/>
          </rPr>
          <t>a</t>
        </r>
        <r>
          <rPr>
            <b/>
            <sz val="10"/>
            <color indexed="81"/>
            <rFont val="Tahoma"/>
            <family val="2"/>
          </rPr>
          <t xml:space="preserve">.x + </t>
        </r>
        <r>
          <rPr>
            <b/>
            <sz val="10"/>
            <color indexed="20"/>
            <rFont val="Tahoma"/>
            <family val="2"/>
          </rPr>
          <t>b</t>
        </r>
        <r>
          <rPr>
            <b/>
            <sz val="8"/>
            <color indexed="20"/>
            <rFont val="Tahoma"/>
            <family val="2"/>
          </rPr>
          <t xml:space="preserve">
</t>
        </r>
        <r>
          <rPr>
            <sz val="8"/>
            <color indexed="81"/>
            <rFont val="Tahoma"/>
            <family val="2"/>
          </rPr>
          <t>As celulas '</t>
        </r>
        <r>
          <rPr>
            <b/>
            <sz val="8"/>
            <color indexed="10"/>
            <rFont val="Tahoma"/>
            <family val="2"/>
          </rPr>
          <t>S_1</t>
        </r>
        <r>
          <rPr>
            <sz val="8"/>
            <color indexed="81"/>
            <rFont val="Tahoma"/>
            <family val="2"/>
          </rPr>
          <t>', '</t>
        </r>
        <r>
          <rPr>
            <b/>
            <sz val="8"/>
            <color indexed="10"/>
            <rFont val="Tahoma"/>
            <family val="2"/>
          </rPr>
          <t>S_x</t>
        </r>
        <r>
          <rPr>
            <sz val="8"/>
            <color indexed="81"/>
            <rFont val="Tahoma"/>
            <family val="2"/>
          </rPr>
          <t>', '</t>
        </r>
        <r>
          <rPr>
            <b/>
            <sz val="8"/>
            <color indexed="10"/>
            <rFont val="Tahoma"/>
            <family val="2"/>
          </rPr>
          <t>S_xx</t>
        </r>
        <r>
          <rPr>
            <sz val="8"/>
            <color indexed="81"/>
            <rFont val="Tahoma"/>
            <family val="2"/>
          </rPr>
          <t>', '</t>
        </r>
        <r>
          <rPr>
            <b/>
            <sz val="8"/>
            <color indexed="10"/>
            <rFont val="Tahoma"/>
            <family val="2"/>
          </rPr>
          <t>S_y</t>
        </r>
        <r>
          <rPr>
            <sz val="8"/>
            <color indexed="81"/>
            <rFont val="Tahoma"/>
            <family val="2"/>
          </rPr>
          <t>', '</t>
        </r>
        <r>
          <rPr>
            <b/>
            <sz val="8"/>
            <color indexed="10"/>
            <rFont val="Tahoma"/>
            <family val="2"/>
          </rPr>
          <t>S_yx</t>
        </r>
        <r>
          <rPr>
            <sz val="8"/>
            <color indexed="81"/>
            <rFont val="Tahoma"/>
            <family val="2"/>
          </rPr>
          <t xml:space="preserve">' calculam:
</t>
        </r>
        <r>
          <rPr>
            <b/>
            <sz val="8"/>
            <color indexed="10"/>
            <rFont val="Tahoma"/>
            <family val="2"/>
          </rPr>
          <t>S_1</t>
        </r>
        <r>
          <rPr>
            <b/>
            <sz val="8"/>
            <color indexed="81"/>
            <rFont val="Tahoma"/>
            <family val="2"/>
          </rPr>
          <t xml:space="preserve"> </t>
        </r>
        <r>
          <rPr>
            <sz val="8"/>
            <color indexed="81"/>
            <rFont val="Tahoma"/>
            <family val="2"/>
          </rPr>
          <t xml:space="preserve">= soma_de </t>
        </r>
        <r>
          <rPr>
            <b/>
            <sz val="8"/>
            <color indexed="81"/>
            <rFont val="Tahoma"/>
            <family val="2"/>
          </rPr>
          <t xml:space="preserve">( 1 ÷ s² )
</t>
        </r>
        <r>
          <rPr>
            <b/>
            <sz val="8"/>
            <color indexed="10"/>
            <rFont val="Tahoma"/>
            <family val="2"/>
          </rPr>
          <t>S_x</t>
        </r>
        <r>
          <rPr>
            <b/>
            <sz val="8"/>
            <color indexed="81"/>
            <rFont val="Tahoma"/>
            <family val="2"/>
          </rPr>
          <t xml:space="preserve"> </t>
        </r>
        <r>
          <rPr>
            <sz val="8"/>
            <color indexed="81"/>
            <rFont val="Tahoma"/>
            <family val="2"/>
          </rPr>
          <t>= soma_de</t>
        </r>
        <r>
          <rPr>
            <b/>
            <sz val="8"/>
            <color indexed="81"/>
            <rFont val="Tahoma"/>
            <family val="2"/>
          </rPr>
          <t xml:space="preserve"> ( x ÷ s² )
</t>
        </r>
        <r>
          <rPr>
            <b/>
            <sz val="8"/>
            <color indexed="10"/>
            <rFont val="Tahoma"/>
            <family val="2"/>
          </rPr>
          <t>S_xx</t>
        </r>
        <r>
          <rPr>
            <b/>
            <sz val="8"/>
            <color indexed="81"/>
            <rFont val="Tahoma"/>
            <family val="2"/>
          </rPr>
          <t xml:space="preserve"> </t>
        </r>
        <r>
          <rPr>
            <sz val="8"/>
            <color indexed="81"/>
            <rFont val="Tahoma"/>
            <family val="2"/>
          </rPr>
          <t>= soma_de</t>
        </r>
        <r>
          <rPr>
            <b/>
            <sz val="8"/>
            <color indexed="81"/>
            <rFont val="Tahoma"/>
            <family val="2"/>
          </rPr>
          <t xml:space="preserve"> ( x² ÷ s² )
</t>
        </r>
        <r>
          <rPr>
            <b/>
            <sz val="8"/>
            <color indexed="10"/>
            <rFont val="Tahoma"/>
            <family val="2"/>
          </rPr>
          <t>S_y</t>
        </r>
        <r>
          <rPr>
            <b/>
            <sz val="8"/>
            <color indexed="81"/>
            <rFont val="Tahoma"/>
            <family val="2"/>
          </rPr>
          <t xml:space="preserve"> </t>
        </r>
        <r>
          <rPr>
            <sz val="8"/>
            <color indexed="81"/>
            <rFont val="Tahoma"/>
            <family val="2"/>
          </rPr>
          <t>= soma_de</t>
        </r>
        <r>
          <rPr>
            <b/>
            <sz val="8"/>
            <color indexed="81"/>
            <rFont val="Tahoma"/>
            <family val="2"/>
          </rPr>
          <t xml:space="preserve"> ( y ÷ s² )
</t>
        </r>
        <r>
          <rPr>
            <b/>
            <sz val="8"/>
            <color indexed="10"/>
            <rFont val="Tahoma"/>
            <family val="2"/>
          </rPr>
          <t>S_yx</t>
        </r>
        <r>
          <rPr>
            <b/>
            <sz val="8"/>
            <color indexed="81"/>
            <rFont val="Tahoma"/>
            <family val="2"/>
          </rPr>
          <t xml:space="preserve"> </t>
        </r>
        <r>
          <rPr>
            <sz val="8"/>
            <color indexed="81"/>
            <rFont val="Tahoma"/>
            <family val="2"/>
          </rPr>
          <t>= soma_de</t>
        </r>
        <r>
          <rPr>
            <b/>
            <sz val="8"/>
            <color indexed="81"/>
            <rFont val="Tahoma"/>
            <family val="2"/>
          </rPr>
          <t xml:space="preserve"> ( y . x ÷ s² )
</t>
        </r>
        <r>
          <rPr>
            <sz val="8"/>
            <color indexed="81"/>
            <rFont val="Tahoma"/>
            <family val="2"/>
          </rPr>
          <t>para os dados em que o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 xml:space="preserve">.
Os parâmetros da reta e suas incertezas são obtidos por:
</t>
        </r>
        <r>
          <rPr>
            <b/>
            <sz val="8"/>
            <color indexed="20"/>
            <rFont val="Tahoma"/>
            <family val="2"/>
          </rPr>
          <t>a</t>
        </r>
        <r>
          <rPr>
            <b/>
            <sz val="8"/>
            <color indexed="81"/>
            <rFont val="Tahoma"/>
            <family val="2"/>
          </rPr>
          <t xml:space="preserve"> =  </t>
        </r>
        <r>
          <rPr>
            <b/>
            <sz val="8"/>
            <color indexed="10"/>
            <rFont val="Tahoma"/>
            <family val="2"/>
          </rPr>
          <t>( S_yx . S_1  -  S_y . S_x ) ÷ Delta</t>
        </r>
        <r>
          <rPr>
            <b/>
            <sz val="8"/>
            <color indexed="81"/>
            <rFont val="Tahoma"/>
            <family val="2"/>
          </rPr>
          <t xml:space="preserve">
</t>
        </r>
        <r>
          <rPr>
            <b/>
            <sz val="8"/>
            <color indexed="20"/>
            <rFont val="Tahoma"/>
            <family val="2"/>
          </rPr>
          <t>b</t>
        </r>
        <r>
          <rPr>
            <b/>
            <sz val="8"/>
            <color indexed="81"/>
            <rFont val="Tahoma"/>
            <family val="2"/>
          </rPr>
          <t xml:space="preserve"> = </t>
        </r>
        <r>
          <rPr>
            <b/>
            <sz val="8"/>
            <color indexed="10"/>
            <rFont val="Tahoma"/>
            <family val="2"/>
          </rPr>
          <t xml:space="preserve"> ( S_xx . S_y  -  S_yx . S_x ) ÷ Delta</t>
        </r>
        <r>
          <rPr>
            <b/>
            <sz val="8"/>
            <color indexed="81"/>
            <rFont val="Tahoma"/>
            <family val="2"/>
          </rPr>
          <t xml:space="preserve">
</t>
        </r>
        <r>
          <rPr>
            <b/>
            <sz val="8"/>
            <color indexed="20"/>
            <rFont val="Tahoma"/>
            <family val="2"/>
          </rPr>
          <t>sa</t>
        </r>
        <r>
          <rPr>
            <b/>
            <sz val="8"/>
            <color indexed="81"/>
            <rFont val="Tahoma"/>
            <family val="2"/>
          </rPr>
          <t xml:space="preserve"> = </t>
        </r>
        <r>
          <rPr>
            <sz val="8"/>
            <color indexed="81"/>
            <rFont val="Tahoma"/>
            <family val="2"/>
          </rPr>
          <t xml:space="preserve"> raiz_quadrada_de</t>
        </r>
        <r>
          <rPr>
            <b/>
            <sz val="8"/>
            <color indexed="81"/>
            <rFont val="Tahoma"/>
            <family val="2"/>
          </rPr>
          <t xml:space="preserve"> (  </t>
        </r>
        <r>
          <rPr>
            <b/>
            <sz val="8"/>
            <color indexed="10"/>
            <rFont val="Tahoma"/>
            <family val="2"/>
          </rPr>
          <t>S_1  ÷ Delta</t>
        </r>
        <r>
          <rPr>
            <b/>
            <sz val="8"/>
            <color indexed="81"/>
            <rFont val="Tahoma"/>
            <family val="2"/>
          </rPr>
          <t xml:space="preserve"> )
</t>
        </r>
        <r>
          <rPr>
            <b/>
            <sz val="8"/>
            <color indexed="20"/>
            <rFont val="Tahoma"/>
            <family val="2"/>
          </rPr>
          <t>sb</t>
        </r>
        <r>
          <rPr>
            <b/>
            <sz val="8"/>
            <color indexed="81"/>
            <rFont val="Tahoma"/>
            <family val="2"/>
          </rPr>
          <t xml:space="preserve"> =  </t>
        </r>
        <r>
          <rPr>
            <sz val="8"/>
            <color indexed="81"/>
            <rFont val="Tahoma"/>
            <family val="2"/>
          </rPr>
          <t>raiz_quadrada_de</t>
        </r>
        <r>
          <rPr>
            <b/>
            <sz val="8"/>
            <color indexed="81"/>
            <rFont val="Tahoma"/>
            <family val="2"/>
          </rPr>
          <t xml:space="preserve"> ( </t>
        </r>
        <r>
          <rPr>
            <b/>
            <sz val="8"/>
            <color indexed="10"/>
            <rFont val="Tahoma"/>
            <family val="2"/>
          </rPr>
          <t>S_xx ÷ Delta</t>
        </r>
        <r>
          <rPr>
            <b/>
            <sz val="8"/>
            <color indexed="81"/>
            <rFont val="Tahoma"/>
            <family val="2"/>
          </rPr>
          <t xml:space="preserve"> )
</t>
        </r>
        <r>
          <rPr>
            <sz val="8"/>
            <color indexed="81"/>
            <rFont val="Tahoma"/>
            <family val="2"/>
          </rPr>
          <t xml:space="preserve">onde 
</t>
        </r>
        <r>
          <rPr>
            <b/>
            <sz val="8"/>
            <color indexed="10"/>
            <rFont val="Tahoma"/>
            <family val="2"/>
          </rPr>
          <t>Delta = ( S_xx . S_1  -  S_x . S_x )</t>
        </r>
        <r>
          <rPr>
            <sz val="8"/>
            <color indexed="81"/>
            <rFont val="Tahoma"/>
            <family val="2"/>
          </rPr>
          <t xml:space="preserve">
</t>
        </r>
        <r>
          <rPr>
            <b/>
            <sz val="8"/>
            <color indexed="20"/>
            <rFont val="Tahoma"/>
            <family val="2"/>
          </rPr>
          <t xml:space="preserve">
</t>
        </r>
        <r>
          <rPr>
            <sz val="8"/>
            <color indexed="81"/>
            <rFont val="Tahoma"/>
            <family val="2"/>
          </rPr>
          <t>(para maiores informações sobre ajuste pelo MMQ, consulte o capítulo 11 do livro Fundamentos da Teoria de Erros, de J.H. Vuolo, Ed. Edgard Blucher, São Paulo, 1992)</t>
        </r>
        <r>
          <rPr>
            <sz val="8"/>
            <color indexed="81"/>
            <rFont val="Tahoma"/>
            <family val="2"/>
          </rPr>
          <t xml:space="preserve">
</t>
        </r>
      </text>
    </comment>
    <comment ref="G2" authorId="0" shapeId="0">
      <text>
        <r>
          <rPr>
            <sz val="8"/>
            <color indexed="81"/>
            <rFont val="Tahoma"/>
            <family val="2"/>
          </rPr>
          <t xml:space="preserve">Os gráficos mostram até 10.000 pontos (que são os que podem participar do ajuste) porém as barras de incerteza só aparecem nos 1.000 primeiros pontos.
Códgo utilizado nas </t>
        </r>
        <r>
          <rPr>
            <u/>
            <sz val="8"/>
            <color indexed="81"/>
            <rFont val="Tahoma"/>
            <family val="2"/>
          </rPr>
          <t>cores dos pontos dos gráficos</t>
        </r>
        <r>
          <rPr>
            <sz val="8"/>
            <color indexed="81"/>
            <rFont val="Tahoma"/>
            <family val="2"/>
          </rPr>
          <t xml:space="preserve">:
</t>
        </r>
        <r>
          <rPr>
            <b/>
            <sz val="8"/>
            <color indexed="81"/>
            <rFont val="Tahoma"/>
            <family val="2"/>
          </rPr>
          <t xml:space="preserve">* Em preto: Dados que participaram do ajuste </t>
        </r>
        <r>
          <rPr>
            <sz val="8"/>
            <color indexed="81"/>
            <rFont val="Tahoma"/>
            <family val="2"/>
          </rPr>
          <t>(dados em que o conteúdo de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 xml:space="preserve">);
</t>
        </r>
        <r>
          <rPr>
            <b/>
            <sz val="8"/>
            <color indexed="81"/>
            <rFont val="Tahoma"/>
            <family val="2"/>
          </rPr>
          <t xml:space="preserve">
</t>
        </r>
        <r>
          <rPr>
            <b/>
            <sz val="8"/>
            <color indexed="10"/>
            <rFont val="Tahoma"/>
            <family val="2"/>
          </rPr>
          <t xml:space="preserve">* Na cor vermelha: Dados que </t>
        </r>
        <r>
          <rPr>
            <b/>
            <u/>
            <sz val="8"/>
            <color indexed="10"/>
            <rFont val="Tahoma"/>
            <family val="2"/>
          </rPr>
          <t>não</t>
        </r>
        <r>
          <rPr>
            <b/>
            <sz val="8"/>
            <color indexed="10"/>
            <rFont val="Tahoma"/>
            <family val="2"/>
          </rPr>
          <t xml:space="preserve"> participaram do ajuste </t>
        </r>
        <r>
          <rPr>
            <sz val="8"/>
            <color indexed="10"/>
            <rFont val="Tahoma"/>
            <family val="2"/>
          </rPr>
          <t>(dados em que o conteúdo de '</t>
        </r>
        <r>
          <rPr>
            <b/>
            <sz val="8"/>
            <color indexed="10"/>
            <rFont val="Tahoma"/>
            <family val="2"/>
          </rPr>
          <t>ok</t>
        </r>
        <r>
          <rPr>
            <sz val="8"/>
            <color indexed="10"/>
            <rFont val="Tahoma"/>
            <family val="2"/>
          </rPr>
          <t xml:space="preserve">' é </t>
        </r>
        <r>
          <rPr>
            <b/>
            <sz val="8"/>
            <color indexed="10"/>
            <rFont val="Tahoma"/>
            <family val="2"/>
          </rPr>
          <t>0</t>
        </r>
        <r>
          <rPr>
            <sz val="8"/>
            <color indexed="10"/>
            <rFont val="Tahoma"/>
            <family val="2"/>
          </rPr>
          <t>);</t>
        </r>
        <r>
          <rPr>
            <b/>
            <sz val="8"/>
            <color indexed="81"/>
            <rFont val="Tahoma"/>
            <family val="2"/>
          </rPr>
          <t xml:space="preserve">
</t>
        </r>
        <r>
          <rPr>
            <b/>
            <sz val="8"/>
            <color indexed="20"/>
            <rFont val="Tahoma"/>
            <family val="2"/>
          </rPr>
          <t>* Em roxo: Função ajustada Ya(x).</t>
        </r>
        <r>
          <rPr>
            <sz val="8"/>
            <color indexed="81"/>
            <rFont val="Tahoma"/>
            <family val="2"/>
          </rPr>
          <t xml:space="preserve">
</t>
        </r>
        <r>
          <rPr>
            <i/>
            <sz val="8"/>
            <color indexed="81"/>
            <rFont val="Tahoma"/>
            <family val="2"/>
          </rPr>
          <t>(c) Zwinglio de Oliveira Guimarães Filho (2002-2004) - Planilha desenvolvida para a disciplina de Física Experimental II do IFUSP (coordenador: Prof. Paulo Reginaldo Pascholati)</t>
        </r>
      </text>
    </comment>
    <comment ref="B4" authorId="0" shapeId="0">
      <text>
        <r>
          <rPr>
            <b/>
            <sz val="8"/>
            <color indexed="81"/>
            <rFont val="Tahoma"/>
            <family val="2"/>
          </rPr>
          <t>zwinglio:</t>
        </r>
        <r>
          <rPr>
            <sz val="8"/>
            <color indexed="81"/>
            <rFont val="Tahoma"/>
            <family val="2"/>
          </rPr>
          <t xml:space="preserve">
</t>
        </r>
        <r>
          <rPr>
            <b/>
            <sz val="8"/>
            <color indexed="10"/>
            <rFont val="Tahoma"/>
            <family val="2"/>
          </rPr>
          <t>S_1</t>
        </r>
        <r>
          <rPr>
            <b/>
            <sz val="8"/>
            <color indexed="81"/>
            <rFont val="Tahoma"/>
            <family val="2"/>
          </rPr>
          <t xml:space="preserve"> </t>
        </r>
        <r>
          <rPr>
            <sz val="8"/>
            <color indexed="81"/>
            <rFont val="Tahoma"/>
            <family val="2"/>
          </rPr>
          <t xml:space="preserve">= soma_de </t>
        </r>
        <r>
          <rPr>
            <b/>
            <sz val="8"/>
            <color indexed="81"/>
            <rFont val="Tahoma"/>
            <family val="2"/>
          </rPr>
          <t xml:space="preserve">( 1 ÷ s² )
</t>
        </r>
        <r>
          <rPr>
            <sz val="8"/>
            <color indexed="81"/>
            <rFont val="Tahoma"/>
            <family val="2"/>
          </rPr>
          <t>para os dados em que o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t>
        </r>
      </text>
    </comment>
    <comment ref="C4" authorId="0" shapeId="0">
      <text>
        <r>
          <rPr>
            <b/>
            <sz val="8"/>
            <color indexed="81"/>
            <rFont val="Tahoma"/>
            <family val="2"/>
          </rPr>
          <t>zwinglio:</t>
        </r>
        <r>
          <rPr>
            <sz val="8"/>
            <color indexed="81"/>
            <rFont val="Tahoma"/>
            <family val="2"/>
          </rPr>
          <t xml:space="preserve">
</t>
        </r>
        <r>
          <rPr>
            <b/>
            <sz val="8"/>
            <color indexed="10"/>
            <rFont val="Tahoma"/>
            <family val="2"/>
          </rPr>
          <t>S_x</t>
        </r>
        <r>
          <rPr>
            <b/>
            <sz val="8"/>
            <color indexed="81"/>
            <rFont val="Tahoma"/>
            <family val="2"/>
          </rPr>
          <t xml:space="preserve"> </t>
        </r>
        <r>
          <rPr>
            <sz val="8"/>
            <color indexed="81"/>
            <rFont val="Tahoma"/>
            <family val="2"/>
          </rPr>
          <t>= soma_de</t>
        </r>
        <r>
          <rPr>
            <b/>
            <sz val="8"/>
            <color indexed="81"/>
            <rFont val="Tahoma"/>
            <family val="2"/>
          </rPr>
          <t xml:space="preserve"> ( x ÷ s² )
</t>
        </r>
        <r>
          <rPr>
            <sz val="8"/>
            <color indexed="81"/>
            <rFont val="Tahoma"/>
            <family val="2"/>
          </rPr>
          <t>para os dados em que o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t>
        </r>
      </text>
    </comment>
    <comment ref="D4" authorId="0" shapeId="0">
      <text>
        <r>
          <rPr>
            <b/>
            <sz val="8"/>
            <color indexed="81"/>
            <rFont val="Tahoma"/>
            <family val="2"/>
          </rPr>
          <t>zwinglio:</t>
        </r>
        <r>
          <rPr>
            <b/>
            <sz val="8"/>
            <color indexed="81"/>
            <rFont val="Tahoma"/>
            <family val="2"/>
          </rPr>
          <t xml:space="preserve">
</t>
        </r>
        <r>
          <rPr>
            <b/>
            <sz val="8"/>
            <color indexed="10"/>
            <rFont val="Tahoma"/>
            <family val="2"/>
          </rPr>
          <t>S_xx</t>
        </r>
        <r>
          <rPr>
            <b/>
            <sz val="8"/>
            <color indexed="81"/>
            <rFont val="Tahoma"/>
            <family val="2"/>
          </rPr>
          <t xml:space="preserve"> </t>
        </r>
        <r>
          <rPr>
            <sz val="8"/>
            <color indexed="81"/>
            <rFont val="Tahoma"/>
            <family val="2"/>
          </rPr>
          <t>= soma_de</t>
        </r>
        <r>
          <rPr>
            <b/>
            <sz val="8"/>
            <color indexed="81"/>
            <rFont val="Tahoma"/>
            <family val="2"/>
          </rPr>
          <t xml:space="preserve"> ( x² ÷ s² )
</t>
        </r>
        <r>
          <rPr>
            <sz val="8"/>
            <color indexed="81"/>
            <rFont val="Tahoma"/>
            <family val="2"/>
          </rPr>
          <t>para os dados em que o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t>
        </r>
      </text>
    </comment>
    <comment ref="E4" authorId="0" shapeId="0">
      <text>
        <r>
          <rPr>
            <b/>
            <sz val="8"/>
            <color indexed="81"/>
            <rFont val="Tahoma"/>
            <family val="2"/>
          </rPr>
          <t>zwinglio:</t>
        </r>
        <r>
          <rPr>
            <b/>
            <sz val="8"/>
            <color indexed="81"/>
            <rFont val="Tahoma"/>
            <family val="2"/>
          </rPr>
          <t xml:space="preserve">
</t>
        </r>
        <r>
          <rPr>
            <b/>
            <sz val="8"/>
            <color indexed="10"/>
            <rFont val="Tahoma"/>
            <family val="2"/>
          </rPr>
          <t>S_y</t>
        </r>
        <r>
          <rPr>
            <b/>
            <sz val="8"/>
            <color indexed="81"/>
            <rFont val="Tahoma"/>
            <family val="2"/>
          </rPr>
          <t xml:space="preserve"> </t>
        </r>
        <r>
          <rPr>
            <sz val="8"/>
            <color indexed="81"/>
            <rFont val="Tahoma"/>
            <family val="2"/>
          </rPr>
          <t>= soma_de</t>
        </r>
        <r>
          <rPr>
            <b/>
            <sz val="8"/>
            <color indexed="81"/>
            <rFont val="Tahoma"/>
            <family val="2"/>
          </rPr>
          <t xml:space="preserve"> ( y ÷ s² )
</t>
        </r>
        <r>
          <rPr>
            <sz val="8"/>
            <color indexed="81"/>
            <rFont val="Tahoma"/>
            <family val="2"/>
          </rPr>
          <t>para os dados em que o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t>
        </r>
      </text>
    </comment>
    <comment ref="F4" authorId="0" shapeId="0">
      <text>
        <r>
          <rPr>
            <b/>
            <sz val="8"/>
            <color indexed="81"/>
            <rFont val="Tahoma"/>
            <family val="2"/>
          </rPr>
          <t>zwinglio:</t>
        </r>
        <r>
          <rPr>
            <sz val="8"/>
            <color indexed="81"/>
            <rFont val="Tahoma"/>
            <family val="2"/>
          </rPr>
          <t xml:space="preserve">
</t>
        </r>
        <r>
          <rPr>
            <b/>
            <sz val="8"/>
            <color indexed="10"/>
            <rFont val="Tahoma"/>
            <family val="2"/>
          </rPr>
          <t>S_yx</t>
        </r>
        <r>
          <rPr>
            <b/>
            <sz val="8"/>
            <color indexed="81"/>
            <rFont val="Tahoma"/>
            <family val="2"/>
          </rPr>
          <t xml:space="preserve"> </t>
        </r>
        <r>
          <rPr>
            <sz val="8"/>
            <color indexed="81"/>
            <rFont val="Tahoma"/>
            <family val="2"/>
          </rPr>
          <t>= soma_de</t>
        </r>
        <r>
          <rPr>
            <b/>
            <sz val="8"/>
            <color indexed="81"/>
            <rFont val="Tahoma"/>
            <family val="2"/>
          </rPr>
          <t xml:space="preserve"> ( y . x ÷ s² )
</t>
        </r>
        <r>
          <rPr>
            <sz val="8"/>
            <color indexed="81"/>
            <rFont val="Tahoma"/>
            <family val="2"/>
          </rPr>
          <t>para os dados em que o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t>
        </r>
      </text>
    </comment>
    <comment ref="G4" authorId="0" shapeId="0">
      <text>
        <r>
          <rPr>
            <b/>
            <sz val="8"/>
            <color indexed="81"/>
            <rFont val="Tahoma"/>
            <family val="2"/>
          </rPr>
          <t>zwinglio:</t>
        </r>
        <r>
          <rPr>
            <sz val="8"/>
            <color indexed="81"/>
            <rFont val="Tahoma"/>
            <family val="2"/>
          </rPr>
          <t xml:space="preserve">
</t>
        </r>
        <r>
          <rPr>
            <b/>
            <sz val="8"/>
            <color indexed="10"/>
            <rFont val="Tahoma"/>
            <family val="2"/>
          </rPr>
          <t>Delta = ( S_xx . S_1  -  S_x . S_x )</t>
        </r>
      </text>
    </comment>
    <comment ref="F7" authorId="0" shapeId="0">
      <text>
        <r>
          <rPr>
            <b/>
            <sz val="8"/>
            <color indexed="81"/>
            <rFont val="Tahoma"/>
            <family val="2"/>
          </rPr>
          <t>nd</t>
        </r>
        <r>
          <rPr>
            <sz val="8"/>
            <color indexed="81"/>
            <rFont val="Tahoma"/>
            <family val="2"/>
          </rPr>
          <t>: Número de dados utilizados no ajuste</t>
        </r>
      </text>
    </comment>
    <comment ref="B8" authorId="0" shapeId="0">
      <text>
        <r>
          <rPr>
            <sz val="8"/>
            <color indexed="81"/>
            <rFont val="Tahoma"/>
            <family val="2"/>
          </rPr>
          <t xml:space="preserve">Coeficiente angular da reta ajustada:
y = </t>
        </r>
        <r>
          <rPr>
            <b/>
            <sz val="8"/>
            <color indexed="20"/>
            <rFont val="Tahoma"/>
            <family val="2"/>
          </rPr>
          <t>a</t>
        </r>
        <r>
          <rPr>
            <sz val="8"/>
            <color indexed="81"/>
            <rFont val="Tahoma"/>
            <family val="2"/>
          </rPr>
          <t>.x + b</t>
        </r>
      </text>
    </comment>
    <comment ref="F8" authorId="0" shapeId="0">
      <text>
        <r>
          <rPr>
            <b/>
            <sz val="8"/>
            <color indexed="81"/>
            <rFont val="Tahoma"/>
            <family val="2"/>
          </rPr>
          <t>ngl</t>
        </r>
        <r>
          <rPr>
            <sz val="8"/>
            <color indexed="81"/>
            <rFont val="Tahoma"/>
            <family val="2"/>
          </rPr>
          <t>: Número de Graus de Liberdade do ajuste é o número de dados utilizados no ajuste (</t>
        </r>
        <r>
          <rPr>
            <b/>
            <sz val="8"/>
            <color indexed="10"/>
            <rFont val="Tahoma"/>
            <family val="2"/>
          </rPr>
          <t>nd</t>
        </r>
        <r>
          <rPr>
            <sz val="8"/>
            <color indexed="81"/>
            <rFont val="Tahoma"/>
            <family val="2"/>
          </rPr>
          <t xml:space="preserve">) menos o número de parâmetros ajustados. No caso de uma reta, </t>
        </r>
        <r>
          <rPr>
            <b/>
            <sz val="8"/>
            <color indexed="81"/>
            <rFont val="Tahoma"/>
            <family val="2"/>
          </rPr>
          <t>2</t>
        </r>
        <r>
          <rPr>
            <sz val="8"/>
            <color indexed="81"/>
            <rFont val="Tahoma"/>
            <family val="2"/>
          </rPr>
          <t xml:space="preserve"> parâmetros são ajustados: o coeficiente angular (</t>
        </r>
        <r>
          <rPr>
            <b/>
            <sz val="8"/>
            <color indexed="20"/>
            <rFont val="Tahoma"/>
            <family val="2"/>
          </rPr>
          <t>a</t>
        </r>
        <r>
          <rPr>
            <sz val="8"/>
            <color indexed="81"/>
            <rFont val="Tahoma"/>
            <family val="2"/>
          </rPr>
          <t>) e o linear (</t>
        </r>
        <r>
          <rPr>
            <b/>
            <sz val="8"/>
            <color indexed="20"/>
            <rFont val="Tahoma"/>
            <family val="2"/>
          </rPr>
          <t>b</t>
        </r>
        <r>
          <rPr>
            <sz val="8"/>
            <color indexed="81"/>
            <rFont val="Tahoma"/>
            <family val="2"/>
          </rPr>
          <t xml:space="preserve">), portanto:
</t>
        </r>
        <r>
          <rPr>
            <b/>
            <sz val="8"/>
            <color indexed="81"/>
            <rFont val="Tahoma"/>
            <family val="2"/>
          </rPr>
          <t>ngl</t>
        </r>
        <r>
          <rPr>
            <sz val="8"/>
            <color indexed="81"/>
            <rFont val="Tahoma"/>
            <family val="2"/>
          </rPr>
          <t xml:space="preserve"> = </t>
        </r>
        <r>
          <rPr>
            <b/>
            <sz val="8"/>
            <color indexed="10"/>
            <rFont val="Tahoma"/>
            <family val="2"/>
          </rPr>
          <t>nd</t>
        </r>
        <r>
          <rPr>
            <sz val="8"/>
            <color indexed="81"/>
            <rFont val="Tahoma"/>
            <family val="2"/>
          </rPr>
          <t xml:space="preserve"> - </t>
        </r>
        <r>
          <rPr>
            <b/>
            <sz val="8"/>
            <color indexed="14"/>
            <rFont val="Tahoma"/>
            <family val="2"/>
          </rPr>
          <t>2</t>
        </r>
        <r>
          <rPr>
            <sz val="8"/>
            <color indexed="81"/>
            <rFont val="Tahoma"/>
            <family val="2"/>
          </rPr>
          <t xml:space="preserve"> </t>
        </r>
      </text>
    </comment>
    <comment ref="B9" authorId="0" shapeId="0">
      <text>
        <r>
          <rPr>
            <sz val="8"/>
            <color indexed="81"/>
            <rFont val="Tahoma"/>
            <family val="2"/>
          </rPr>
          <t xml:space="preserve">Coeficiente linear da reta ajustada:
y = a.x + </t>
        </r>
        <r>
          <rPr>
            <b/>
            <sz val="8"/>
            <color indexed="20"/>
            <rFont val="Tahoma"/>
            <family val="2"/>
          </rPr>
          <t>b</t>
        </r>
      </text>
    </comment>
    <comment ref="F9" authorId="0" shapeId="0">
      <text>
        <r>
          <rPr>
            <b/>
            <sz val="8"/>
            <color indexed="81"/>
            <rFont val="Tahoma"/>
            <family val="2"/>
          </rPr>
          <t>Qui2</t>
        </r>
        <r>
          <rPr>
            <sz val="8"/>
            <color indexed="81"/>
            <rFont val="Tahoma"/>
            <family val="2"/>
          </rPr>
          <t>: Qui-quadrado total do ajuste (soma dos quadrados dos resíduos reduzidos)</t>
        </r>
      </text>
    </comment>
    <comment ref="E12" authorId="0" shapeId="0">
      <text>
        <r>
          <rPr>
            <sz val="8"/>
            <color indexed="81"/>
            <rFont val="Tahoma"/>
            <family val="2"/>
          </rPr>
          <t>Estimativa do coeficiente angular da reta (necessário para rebater a incerteza de x)</t>
        </r>
      </text>
    </comment>
    <comment ref="F15" authorId="1" shapeId="0">
      <text>
        <r>
          <rPr>
            <sz val="8"/>
            <color indexed="81"/>
            <rFont val="Tahoma"/>
            <family val="2"/>
          </rPr>
          <t xml:space="preserve">Se o conteúdo for:
</t>
        </r>
        <r>
          <rPr>
            <b/>
            <sz val="8"/>
            <color indexed="81"/>
            <rFont val="Tahoma"/>
            <family val="2"/>
          </rPr>
          <t>1</t>
        </r>
        <r>
          <rPr>
            <sz val="8"/>
            <color indexed="81"/>
            <rFont val="Tahoma"/>
            <family val="2"/>
          </rPr>
          <t xml:space="preserve"> - o dado é utilizado no ajuste.
</t>
        </r>
        <r>
          <rPr>
            <b/>
            <sz val="8"/>
            <color indexed="81"/>
            <rFont val="Tahoma"/>
            <family val="2"/>
          </rPr>
          <t>0</t>
        </r>
        <r>
          <rPr>
            <sz val="8"/>
            <color indexed="81"/>
            <rFont val="Tahoma"/>
            <family val="2"/>
          </rPr>
          <t xml:space="preserve"> - o dado não participa do ajuste, mas aparece em vermelho nos gráficos
</t>
        </r>
        <r>
          <rPr>
            <b/>
            <sz val="8"/>
            <color indexed="81"/>
            <rFont val="Tahoma"/>
            <family val="2"/>
          </rPr>
          <t>outro valor (inclusive se vazia)</t>
        </r>
        <r>
          <rPr>
            <sz val="8"/>
            <color indexed="81"/>
            <rFont val="Tahoma"/>
            <family val="2"/>
          </rPr>
          <t xml:space="preserve"> -  o dado não participa do ajuste nem aparece nos gráficos</t>
        </r>
      </text>
    </comment>
    <comment ref="G15" authorId="0" shapeId="0">
      <text>
        <r>
          <rPr>
            <sz val="8"/>
            <color indexed="81"/>
            <rFont val="Tahoma"/>
            <family val="2"/>
          </rPr>
          <t xml:space="preserve">Incerteza final do dado (combinando a incerteza em </t>
        </r>
        <r>
          <rPr>
            <b/>
            <sz val="8"/>
            <color indexed="81"/>
            <rFont val="Tahoma"/>
            <family val="2"/>
          </rPr>
          <t>y</t>
        </r>
        <r>
          <rPr>
            <sz val="8"/>
            <color indexed="81"/>
            <rFont val="Tahoma"/>
            <family val="2"/>
          </rPr>
          <t xml:space="preserve"> com a incerteza rebatida de </t>
        </r>
        <r>
          <rPr>
            <b/>
            <sz val="8"/>
            <color indexed="81"/>
            <rFont val="Tahoma"/>
            <family val="2"/>
          </rPr>
          <t>x</t>
        </r>
        <r>
          <rPr>
            <sz val="8"/>
            <color indexed="81"/>
            <rFont val="Tahoma"/>
            <family val="2"/>
          </rPr>
          <t xml:space="preserve">):
</t>
        </r>
        <r>
          <rPr>
            <b/>
            <sz val="8"/>
            <color indexed="10"/>
            <rFont val="Tahoma"/>
            <family val="2"/>
          </rPr>
          <t>s</t>
        </r>
        <r>
          <rPr>
            <b/>
            <sz val="8"/>
            <color indexed="81"/>
            <rFont val="Tahoma"/>
            <family val="2"/>
          </rPr>
          <t xml:space="preserve"> = raiz[ (sy)² + (</t>
        </r>
        <r>
          <rPr>
            <b/>
            <sz val="8"/>
            <color indexed="12"/>
            <rFont val="Tahoma"/>
            <family val="2"/>
          </rPr>
          <t>inclinacao</t>
        </r>
        <r>
          <rPr>
            <b/>
            <sz val="8"/>
            <color indexed="81"/>
            <rFont val="Tahoma"/>
            <family val="2"/>
          </rPr>
          <t xml:space="preserve"> . sx)² ]</t>
        </r>
        <r>
          <rPr>
            <sz val="8"/>
            <color indexed="81"/>
            <rFont val="Tahoma"/>
            <family val="2"/>
          </rPr>
          <t xml:space="preserve">
onde </t>
        </r>
        <r>
          <rPr>
            <b/>
            <sz val="8"/>
            <color indexed="12"/>
            <rFont val="Tahoma"/>
            <family val="2"/>
          </rPr>
          <t>inclinacao</t>
        </r>
        <r>
          <rPr>
            <sz val="8"/>
            <color indexed="81"/>
            <rFont val="Tahoma"/>
            <family val="2"/>
          </rPr>
          <t xml:space="preserve"> é a estimativa do coeficiente angular da reta (contida na celula '</t>
        </r>
        <r>
          <rPr>
            <b/>
            <sz val="8"/>
            <color indexed="81"/>
            <rFont val="Tahoma"/>
            <family val="2"/>
          </rPr>
          <t xml:space="preserve"> Dy÷Dx</t>
        </r>
        <r>
          <rPr>
            <sz val="8"/>
            <color indexed="81"/>
            <rFont val="Tahoma"/>
            <family val="2"/>
          </rPr>
          <t>')</t>
        </r>
        <r>
          <rPr>
            <sz val="8"/>
            <color indexed="81"/>
            <rFont val="Tahoma"/>
            <family val="2"/>
          </rPr>
          <t>.</t>
        </r>
      </text>
    </comment>
    <comment ref="H15" authorId="0" shapeId="0">
      <text>
        <r>
          <rPr>
            <sz val="8"/>
            <color indexed="81"/>
            <rFont val="Tahoma"/>
            <family val="2"/>
          </rPr>
          <t xml:space="preserve">Função ajustada interpolada:
</t>
        </r>
        <r>
          <rPr>
            <b/>
            <sz val="8"/>
            <color indexed="20"/>
            <rFont val="Tahoma"/>
            <family val="2"/>
          </rPr>
          <t>Ya(x)</t>
        </r>
        <r>
          <rPr>
            <b/>
            <sz val="8"/>
            <color indexed="81"/>
            <rFont val="Tahoma"/>
            <family val="2"/>
          </rPr>
          <t xml:space="preserve"> = </t>
        </r>
        <r>
          <rPr>
            <b/>
            <sz val="8"/>
            <color indexed="20"/>
            <rFont val="Tahoma"/>
            <family val="2"/>
          </rPr>
          <t>a</t>
        </r>
        <r>
          <rPr>
            <b/>
            <sz val="8"/>
            <color indexed="81"/>
            <rFont val="Tahoma"/>
            <family val="2"/>
          </rPr>
          <t xml:space="preserve">.x + </t>
        </r>
        <r>
          <rPr>
            <b/>
            <sz val="8"/>
            <color indexed="20"/>
            <rFont val="Tahoma"/>
            <family val="2"/>
          </rPr>
          <t>b</t>
        </r>
      </text>
    </comment>
    <comment ref="I15" authorId="0" shapeId="0">
      <text>
        <r>
          <rPr>
            <sz val="8"/>
            <color indexed="81"/>
            <rFont val="Tahoma"/>
            <family val="2"/>
          </rPr>
          <t xml:space="preserve">Resíduo Absoluto,
</t>
        </r>
        <r>
          <rPr>
            <b/>
            <sz val="8"/>
            <color indexed="81"/>
            <rFont val="Tahoma"/>
            <family val="2"/>
          </rPr>
          <t xml:space="preserve">RA = y - </t>
        </r>
        <r>
          <rPr>
            <b/>
            <sz val="8"/>
            <color indexed="20"/>
            <rFont val="Tahoma"/>
            <family val="2"/>
          </rPr>
          <t>Ya(x)</t>
        </r>
        <r>
          <rPr>
            <sz val="8"/>
            <color indexed="81"/>
            <rFont val="Tahoma"/>
            <family val="2"/>
          </rPr>
          <t xml:space="preserve"> </t>
        </r>
      </text>
    </comment>
    <comment ref="J15" authorId="0" shapeId="0">
      <text>
        <r>
          <rPr>
            <sz val="8"/>
            <color indexed="81"/>
            <rFont val="Tahoma"/>
            <family val="2"/>
          </rPr>
          <t xml:space="preserve">Resíduo Reduzido,
</t>
        </r>
        <r>
          <rPr>
            <b/>
            <sz val="8"/>
            <color indexed="81"/>
            <rFont val="Tahoma"/>
            <family val="2"/>
          </rPr>
          <t xml:space="preserve">RR = [ y - </t>
        </r>
        <r>
          <rPr>
            <b/>
            <sz val="8"/>
            <color indexed="20"/>
            <rFont val="Tahoma"/>
            <family val="2"/>
          </rPr>
          <t>Ya(x)</t>
        </r>
        <r>
          <rPr>
            <b/>
            <sz val="8"/>
            <color indexed="81"/>
            <rFont val="Tahoma"/>
            <family val="2"/>
          </rPr>
          <t xml:space="preserve"> ] ÷ </t>
        </r>
        <r>
          <rPr>
            <b/>
            <sz val="8"/>
            <color indexed="10"/>
            <rFont val="Tahoma"/>
            <family val="2"/>
          </rPr>
          <t>s</t>
        </r>
        <r>
          <rPr>
            <b/>
            <sz val="8"/>
            <color indexed="14"/>
            <rFont val="Tahoma"/>
            <family val="2"/>
          </rPr>
          <t xml:space="preserve"> </t>
        </r>
        <r>
          <rPr>
            <sz val="8"/>
            <color indexed="81"/>
            <rFont val="Tahoma"/>
            <family val="2"/>
          </rPr>
          <t xml:space="preserve">
dos dados que participam do ajuste (dados em que o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t>
        </r>
      </text>
    </comment>
    <comment ref="L15" authorId="0" shapeId="0">
      <text>
        <r>
          <rPr>
            <b/>
            <sz val="8"/>
            <color indexed="81"/>
            <rFont val="Tahoma"/>
            <family val="2"/>
          </rPr>
          <t>zwinglio:</t>
        </r>
        <r>
          <rPr>
            <sz val="8"/>
            <color indexed="81"/>
            <rFont val="Tahoma"/>
            <family val="2"/>
          </rPr>
          <t xml:space="preserve">
Resíduo Absoluto,
</t>
        </r>
        <r>
          <rPr>
            <b/>
            <sz val="8"/>
            <color indexed="81"/>
            <rFont val="Tahoma"/>
            <family val="2"/>
          </rPr>
          <t xml:space="preserve">RA = y - </t>
        </r>
        <r>
          <rPr>
            <b/>
            <sz val="8"/>
            <color indexed="20"/>
            <rFont val="Tahoma"/>
            <family val="2"/>
          </rPr>
          <t>Ya(x)</t>
        </r>
        <r>
          <rPr>
            <sz val="8"/>
            <color indexed="81"/>
            <rFont val="Tahoma"/>
            <family val="2"/>
          </rPr>
          <t xml:space="preserve"> 
dos dados que participam do ajuste (dados em que o </t>
        </r>
        <r>
          <rPr>
            <b/>
            <sz val="8"/>
            <color indexed="81"/>
            <rFont val="Tahoma"/>
            <family val="2"/>
          </rPr>
          <t>ok</t>
        </r>
        <r>
          <rPr>
            <sz val="8"/>
            <color indexed="81"/>
            <rFont val="Tahoma"/>
            <family val="2"/>
          </rPr>
          <t xml:space="preserve"> é </t>
        </r>
        <r>
          <rPr>
            <sz val="8"/>
            <color indexed="81"/>
            <rFont val="Tahoma"/>
            <family val="2"/>
          </rPr>
          <t>1</t>
        </r>
        <r>
          <rPr>
            <sz val="8"/>
            <color indexed="81"/>
            <rFont val="Tahoma"/>
            <family val="2"/>
          </rPr>
          <t>)</t>
        </r>
      </text>
    </comment>
    <comment ref="M15" authorId="0" shapeId="0">
      <text>
        <r>
          <rPr>
            <b/>
            <sz val="8"/>
            <color indexed="81"/>
            <rFont val="Tahoma"/>
            <family val="2"/>
          </rPr>
          <t>zwinglio:</t>
        </r>
        <r>
          <rPr>
            <sz val="8"/>
            <color indexed="81"/>
            <rFont val="Tahoma"/>
            <family val="2"/>
          </rPr>
          <t xml:space="preserve">
Resíduo Absoluto,
</t>
        </r>
        <r>
          <rPr>
            <b/>
            <sz val="8"/>
            <color indexed="81"/>
            <rFont val="Tahoma"/>
            <family val="2"/>
          </rPr>
          <t xml:space="preserve">RA = y - </t>
        </r>
        <r>
          <rPr>
            <b/>
            <sz val="8"/>
            <color indexed="20"/>
            <rFont val="Tahoma"/>
            <family val="2"/>
          </rPr>
          <t>Ya(x)</t>
        </r>
        <r>
          <rPr>
            <sz val="8"/>
            <color indexed="81"/>
            <rFont val="Tahoma"/>
            <family val="2"/>
          </rPr>
          <t xml:space="preserve"> 
dos dados que não participam do ajuste mas aparecem em vermelho nos gráficos (dados em que o </t>
        </r>
        <r>
          <rPr>
            <b/>
            <sz val="8"/>
            <color indexed="81"/>
            <rFont val="Tahoma"/>
            <family val="2"/>
          </rPr>
          <t>ok</t>
        </r>
        <r>
          <rPr>
            <sz val="8"/>
            <color indexed="81"/>
            <rFont val="Tahoma"/>
            <family val="2"/>
          </rPr>
          <t xml:space="preserve"> é </t>
        </r>
        <r>
          <rPr>
            <sz val="8"/>
            <color indexed="81"/>
            <rFont val="Tahoma"/>
            <family val="2"/>
          </rPr>
          <t>0</t>
        </r>
        <r>
          <rPr>
            <sz val="8"/>
            <color indexed="81"/>
            <rFont val="Tahoma"/>
            <family val="2"/>
          </rPr>
          <t>)</t>
        </r>
      </text>
    </comment>
    <comment ref="N15" authorId="0" shapeId="0">
      <text>
        <r>
          <rPr>
            <b/>
            <sz val="8"/>
            <color indexed="81"/>
            <rFont val="Tahoma"/>
            <family val="2"/>
          </rPr>
          <t>zwinglio:</t>
        </r>
        <r>
          <rPr>
            <sz val="8"/>
            <color indexed="81"/>
            <rFont val="Tahoma"/>
            <family val="2"/>
          </rPr>
          <t xml:space="preserve">
Resíduo Reduzido,
</t>
        </r>
        <r>
          <rPr>
            <b/>
            <sz val="8"/>
            <color indexed="81"/>
            <rFont val="Tahoma"/>
            <family val="2"/>
          </rPr>
          <t xml:space="preserve">RR = [ y - </t>
        </r>
        <r>
          <rPr>
            <b/>
            <sz val="8"/>
            <color indexed="20"/>
            <rFont val="Tahoma"/>
            <family val="2"/>
          </rPr>
          <t>Ya(x)</t>
        </r>
        <r>
          <rPr>
            <b/>
            <sz val="8"/>
            <color indexed="81"/>
            <rFont val="Tahoma"/>
            <family val="2"/>
          </rPr>
          <t xml:space="preserve"> ] ÷ </t>
        </r>
        <r>
          <rPr>
            <b/>
            <sz val="8"/>
            <color indexed="10"/>
            <rFont val="Tahoma"/>
            <family val="2"/>
          </rPr>
          <t>s</t>
        </r>
        <r>
          <rPr>
            <sz val="8"/>
            <color indexed="81"/>
            <rFont val="Tahoma"/>
            <family val="2"/>
          </rPr>
          <t xml:space="preserve">
dos dados que participam do ajuste (dados em que o </t>
        </r>
        <r>
          <rPr>
            <b/>
            <sz val="8"/>
            <color indexed="81"/>
            <rFont val="Tahoma"/>
            <family val="2"/>
          </rPr>
          <t>ok</t>
        </r>
        <r>
          <rPr>
            <sz val="8"/>
            <color indexed="81"/>
            <rFont val="Tahoma"/>
            <family val="2"/>
          </rPr>
          <t xml:space="preserve"> é </t>
        </r>
        <r>
          <rPr>
            <sz val="8"/>
            <color indexed="81"/>
            <rFont val="Tahoma"/>
            <family val="2"/>
          </rPr>
          <t>1</t>
        </r>
        <r>
          <rPr>
            <sz val="8"/>
            <color indexed="81"/>
            <rFont val="Tahoma"/>
            <family val="2"/>
          </rPr>
          <t>)</t>
        </r>
      </text>
    </comment>
    <comment ref="O15" authorId="0" shapeId="0">
      <text>
        <r>
          <rPr>
            <b/>
            <sz val="8"/>
            <color indexed="81"/>
            <rFont val="Tahoma"/>
            <family val="2"/>
          </rPr>
          <t xml:space="preserve">zwinglio:
</t>
        </r>
        <r>
          <rPr>
            <sz val="8"/>
            <color indexed="81"/>
            <rFont val="Tahoma"/>
            <family val="2"/>
          </rPr>
          <t>Resíduo Reduzido,</t>
        </r>
        <r>
          <rPr>
            <sz val="8"/>
            <color indexed="81"/>
            <rFont val="Tahoma"/>
            <family val="2"/>
          </rPr>
          <t xml:space="preserve">
</t>
        </r>
        <r>
          <rPr>
            <b/>
            <sz val="8"/>
            <color indexed="81"/>
            <rFont val="Tahoma"/>
            <family val="2"/>
          </rPr>
          <t xml:space="preserve">RR = [ y - </t>
        </r>
        <r>
          <rPr>
            <b/>
            <sz val="8"/>
            <color indexed="20"/>
            <rFont val="Tahoma"/>
            <family val="2"/>
          </rPr>
          <t>Ya(x)</t>
        </r>
        <r>
          <rPr>
            <b/>
            <sz val="8"/>
            <color indexed="81"/>
            <rFont val="Tahoma"/>
            <family val="2"/>
          </rPr>
          <t xml:space="preserve"> ] ÷ </t>
        </r>
        <r>
          <rPr>
            <b/>
            <sz val="8"/>
            <color indexed="10"/>
            <rFont val="Tahoma"/>
            <family val="2"/>
          </rPr>
          <t>s</t>
        </r>
        <r>
          <rPr>
            <sz val="8"/>
            <color indexed="81"/>
            <rFont val="Tahoma"/>
            <family val="2"/>
          </rPr>
          <t xml:space="preserve">
dos dados que não participam do ajuste mas aparecem em vermelho nos gráficos (dados em que o </t>
        </r>
        <r>
          <rPr>
            <b/>
            <sz val="8"/>
            <color indexed="81"/>
            <rFont val="Tahoma"/>
            <family val="2"/>
          </rPr>
          <t>ok</t>
        </r>
        <r>
          <rPr>
            <sz val="8"/>
            <color indexed="81"/>
            <rFont val="Tahoma"/>
            <family val="2"/>
          </rPr>
          <t xml:space="preserve"> é </t>
        </r>
        <r>
          <rPr>
            <sz val="8"/>
            <color indexed="81"/>
            <rFont val="Tahoma"/>
            <family val="2"/>
          </rPr>
          <t>0</t>
        </r>
        <r>
          <rPr>
            <sz val="8"/>
            <color indexed="81"/>
            <rFont val="Tahoma"/>
            <family val="2"/>
          </rPr>
          <t>)</t>
        </r>
      </text>
    </comment>
    <comment ref="P15" authorId="0" shapeId="0">
      <text>
        <r>
          <rPr>
            <b/>
            <sz val="8"/>
            <color indexed="81"/>
            <rFont val="Tahoma"/>
            <family val="2"/>
          </rPr>
          <t>zwinglio:</t>
        </r>
        <r>
          <rPr>
            <sz val="8"/>
            <color indexed="81"/>
            <rFont val="Tahoma"/>
            <family val="2"/>
          </rPr>
          <t xml:space="preserve">
Dados que participam do ajuste (dados em que o </t>
        </r>
        <r>
          <rPr>
            <b/>
            <sz val="8"/>
            <color indexed="81"/>
            <rFont val="Tahoma"/>
            <family val="2"/>
          </rPr>
          <t>ok</t>
        </r>
        <r>
          <rPr>
            <sz val="8"/>
            <color indexed="81"/>
            <rFont val="Tahoma"/>
            <family val="2"/>
          </rPr>
          <t xml:space="preserve"> é </t>
        </r>
        <r>
          <rPr>
            <b/>
            <sz val="8"/>
            <color indexed="81"/>
            <rFont val="Tahoma"/>
            <family val="2"/>
          </rPr>
          <t>1</t>
        </r>
        <r>
          <rPr>
            <sz val="8"/>
            <color indexed="81"/>
            <rFont val="Tahoma"/>
            <family val="2"/>
          </rPr>
          <t>)</t>
        </r>
      </text>
    </comment>
    <comment ref="Q15" authorId="0" shapeId="0">
      <text>
        <r>
          <rPr>
            <b/>
            <sz val="8"/>
            <color indexed="81"/>
            <rFont val="Tahoma"/>
            <family val="2"/>
          </rPr>
          <t>zwinglio:</t>
        </r>
        <r>
          <rPr>
            <sz val="8"/>
            <color indexed="81"/>
            <rFont val="Tahoma"/>
            <family val="2"/>
          </rPr>
          <t xml:space="preserve">
Dados que não participam do ajuste mas são mostrados em vermelho nos gráficos (dados em que o </t>
        </r>
        <r>
          <rPr>
            <b/>
            <sz val="8"/>
            <color indexed="81"/>
            <rFont val="Tahoma"/>
            <family val="2"/>
          </rPr>
          <t>ok</t>
        </r>
        <r>
          <rPr>
            <sz val="8"/>
            <color indexed="81"/>
            <rFont val="Tahoma"/>
            <family val="2"/>
          </rPr>
          <t xml:space="preserve"> é </t>
        </r>
        <r>
          <rPr>
            <b/>
            <sz val="8"/>
            <color indexed="81"/>
            <rFont val="Tahoma"/>
            <family val="2"/>
          </rPr>
          <t>0</t>
        </r>
        <r>
          <rPr>
            <sz val="8"/>
            <color indexed="81"/>
            <rFont val="Tahoma"/>
            <family val="2"/>
          </rPr>
          <t>)</t>
        </r>
      </text>
    </comment>
  </commentList>
</comments>
</file>

<file path=xl/sharedStrings.xml><?xml version="1.0" encoding="utf-8"?>
<sst xmlns="http://schemas.openxmlformats.org/spreadsheetml/2006/main" count="244" uniqueCount="89">
  <si>
    <t>Planilha para ajuste de reta pelo Método dos Mínimos Quadrados (v.1.2)</t>
  </si>
  <si>
    <t>Ajuda sobre:</t>
  </si>
  <si>
    <t>Dados</t>
  </si>
  <si>
    <t>Ajuste</t>
  </si>
  <si>
    <t>Gráficos</t>
  </si>
  <si>
    <t>S_1</t>
  </si>
  <si>
    <t>S_x</t>
  </si>
  <si>
    <t>S_xx</t>
  </si>
  <si>
    <t>S_y</t>
  </si>
  <si>
    <t>S_yx</t>
  </si>
  <si>
    <t>Delta:</t>
  </si>
  <si>
    <r>
      <t>Ya(</t>
    </r>
    <r>
      <rPr>
        <b/>
        <sz val="10"/>
        <color indexed="8"/>
        <rFont val="Arial"/>
        <family val="2"/>
      </rPr>
      <t>x</t>
    </r>
    <r>
      <rPr>
        <b/>
        <sz val="10"/>
        <color indexed="20"/>
        <rFont val="Arial"/>
        <family val="2"/>
      </rPr>
      <t>) = a + b.</t>
    </r>
    <r>
      <rPr>
        <b/>
        <sz val="10"/>
        <color indexed="8"/>
        <rFont val="Arial"/>
        <family val="2"/>
      </rPr>
      <t>x</t>
    </r>
    <r>
      <rPr>
        <b/>
        <sz val="10"/>
        <color indexed="20"/>
        <rFont val="Arial"/>
        <family val="2"/>
      </rPr>
      <t xml:space="preserve"> </t>
    </r>
  </si>
  <si>
    <t>nd=</t>
  </si>
  <si>
    <t>b ± sb=</t>
  </si>
  <si>
    <t>ngl=</t>
  </si>
  <si>
    <t>a ± sa=</t>
  </si>
  <si>
    <t>Qui2=</t>
  </si>
  <si>
    <t>Dy÷Dx</t>
  </si>
  <si>
    <t>Res abs</t>
  </si>
  <si>
    <t>Res red</t>
  </si>
  <si>
    <t>x</t>
  </si>
  <si>
    <t>sx</t>
  </si>
  <si>
    <t>y</t>
  </si>
  <si>
    <t>sy</t>
  </si>
  <si>
    <t>ok</t>
  </si>
  <si>
    <t>s</t>
  </si>
  <si>
    <t>Ya(x)</t>
  </si>
  <si>
    <t>RA</t>
  </si>
  <si>
    <t>RR</t>
  </si>
  <si>
    <t>1/s²</t>
  </si>
  <si>
    <t>RA ok</t>
  </si>
  <si>
    <t>RA nok</t>
  </si>
  <si>
    <t>RR ok</t>
  </si>
  <si>
    <t>RR nok</t>
  </si>
  <si>
    <t>Yok</t>
  </si>
  <si>
    <t>Ynok</t>
  </si>
  <si>
    <t>SITE_NAME</t>
  </si>
  <si>
    <t>'SSA-9OA-FLXTR'</t>
  </si>
  <si>
    <t>SUB_SITE</t>
  </si>
  <si>
    <t>'9TE23-HPH01'</t>
  </si>
  <si>
    <t>DATE_OBS</t>
  </si>
  <si>
    <t>LAI</t>
  </si>
  <si>
    <t>SRC_FILE</t>
  </si>
  <si>
    <t>'CS-OA1.TXT'</t>
  </si>
  <si>
    <t>'CS-OA2.TXT'</t>
  </si>
  <si>
    <t>'CS-OA3.TXT'</t>
  </si>
  <si>
    <t>'CS-OA4.TXT'</t>
  </si>
  <si>
    <t>'CS-OA5.TXT'</t>
  </si>
  <si>
    <t>'CS-OA6.TXT'</t>
  </si>
  <si>
    <t>MEAN_PHOTO_HT_AGL</t>
  </si>
  <si>
    <t>NUM_PHOTOS</t>
  </si>
  <si>
    <t>MEAN_GAP_FRACT_0_TO_5</t>
  </si>
  <si>
    <t>MEAN_GAP_FRACT_5_TO_10</t>
  </si>
  <si>
    <t>MEAN_GAP_FRACT_10_TO_15</t>
  </si>
  <si>
    <t>MEAN_GAP_FRACT_15_TO_20</t>
  </si>
  <si>
    <t>MEAN_GAP_FRACT_20_TO_25</t>
  </si>
  <si>
    <t>MEAN_GAP_FRACT_25_TO_30</t>
  </si>
  <si>
    <t>MEAN_GAP_FRACT_30_TO_35</t>
  </si>
  <si>
    <t>MEAN_GAP_FRACT_35_TO_40</t>
  </si>
  <si>
    <t>MEAN_GAP_FRACT_40_TO_45</t>
  </si>
  <si>
    <t>MEAN_GAP_FRACT_45_TO_50</t>
  </si>
  <si>
    <t>MEAN_GAP_FRACT_50_TO_55</t>
  </si>
  <si>
    <t>MEAN_GAP_FRACT_55_TO_60</t>
  </si>
  <si>
    <t>MEAN_GAP_FRACT_60_TO_65</t>
  </si>
  <si>
    <t>MEAN_GAP_FRACT_65_TO_70</t>
  </si>
  <si>
    <t>MEAN_GAP_FRACT_70_TO_75</t>
  </si>
  <si>
    <t>SZA</t>
  </si>
  <si>
    <t>STDEV</t>
  </si>
  <si>
    <t>Y</t>
  </si>
  <si>
    <t>1-U</t>
  </si>
  <si>
    <t>STDV</t>
  </si>
  <si>
    <r>
      <t xml:space="preserve">B </t>
    </r>
    <r>
      <rPr>
        <sz val="11"/>
        <color theme="1"/>
        <rFont val="Calibri"/>
        <family val="2"/>
      </rPr>
      <t>± SB</t>
    </r>
  </si>
  <si>
    <r>
      <t xml:space="preserve">A </t>
    </r>
    <r>
      <rPr>
        <sz val="11"/>
        <color theme="1"/>
        <rFont val="Calibri"/>
        <family val="2"/>
      </rPr>
      <t>± SA</t>
    </r>
  </si>
  <si>
    <t>NSA-OBS-FLXTR'</t>
  </si>
  <si>
    <t>'NSA-OBS-FLXTR'</t>
  </si>
  <si>
    <t>12-JUL-0094</t>
  </si>
  <si>
    <t>'CNOBS-.TXT'</t>
  </si>
  <si>
    <t>1-u</t>
  </si>
  <si>
    <t>ln(Pgap)*u/-G*LAI</t>
  </si>
  <si>
    <t>u</t>
  </si>
  <si>
    <t xml:space="preserve">ht </t>
  </si>
  <si>
    <t>Le</t>
  </si>
  <si>
    <t>stdev</t>
  </si>
  <si>
    <t>Le/LAI</t>
  </si>
  <si>
    <t>'NSA-OJP-FLXTR'</t>
  </si>
  <si>
    <t>13-JUL-0094</t>
  </si>
  <si>
    <t>'NSA-YJP-FLXTR'</t>
  </si>
  <si>
    <t>17-JUL-0094</t>
  </si>
  <si>
    <t>'CNYJP-.TXT'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</si>
</sst>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0"/>
    <numFmt numFmtId="166" formatCode="0.0"/>
    <numFmt numFmtId="167" formatCode="0.0000"/>
  </numFmts>
  <fonts count="26" x14ac:knownFonts="1">
    <font>
      <sz val="11"/>
      <color theme="1"/>
      <name val="Calibri"/>
      <family val="2"/>
      <scheme val="minor"/>
    </font>
    <font>
      <sz val="10"/>
      <name val="Arial"/>
      <family val="2"/>
    </font>
    <font>
      <b/>
      <sz val="12"/>
      <color indexed="17"/>
      <name val="Arial"/>
      <family val="2"/>
    </font>
    <font>
      <b/>
      <sz val="10"/>
      <name val="Arial"/>
      <family val="2"/>
    </font>
    <font>
      <b/>
      <sz val="8"/>
      <color indexed="17"/>
      <name val="Arial"/>
      <family val="2"/>
    </font>
    <font>
      <sz val="10"/>
      <color indexed="10"/>
      <name val="Arial"/>
      <family val="2"/>
    </font>
    <font>
      <b/>
      <sz val="10"/>
      <color indexed="20"/>
      <name val="Arial"/>
      <family val="2"/>
    </font>
    <font>
      <b/>
      <sz val="10"/>
      <color indexed="8"/>
      <name val="Arial"/>
      <family val="2"/>
    </font>
    <font>
      <b/>
      <sz val="10"/>
      <color indexed="10"/>
      <name val="Arial"/>
      <family val="2"/>
    </font>
    <font>
      <b/>
      <sz val="10"/>
      <color indexed="61"/>
      <name val="Arial"/>
      <family val="2"/>
    </font>
    <font>
      <sz val="10"/>
      <color indexed="12"/>
      <name val="Arial"/>
      <family val="2"/>
    </font>
    <font>
      <b/>
      <sz val="8"/>
      <color indexed="81"/>
      <name val="Tahoma"/>
      <family val="2"/>
    </font>
    <font>
      <sz val="8"/>
      <color indexed="81"/>
      <name val="Tahoma"/>
      <family val="2"/>
    </font>
    <font>
      <u/>
      <sz val="8"/>
      <color indexed="81"/>
      <name val="Tahoma"/>
      <family val="2"/>
    </font>
    <font>
      <b/>
      <u/>
      <sz val="8"/>
      <color indexed="81"/>
      <name val="Tahoma"/>
      <family val="2"/>
    </font>
    <font>
      <b/>
      <sz val="8"/>
      <color indexed="10"/>
      <name val="Tahoma"/>
      <family val="2"/>
    </font>
    <font>
      <b/>
      <sz val="8"/>
      <color indexed="20"/>
      <name val="Tahoma"/>
      <family val="2"/>
    </font>
    <font>
      <b/>
      <sz val="8"/>
      <color indexed="12"/>
      <name val="Tahoma"/>
      <family val="2"/>
    </font>
    <font>
      <b/>
      <sz val="8"/>
      <color indexed="17"/>
      <name val="Tahoma"/>
      <family val="2"/>
    </font>
    <font>
      <i/>
      <sz val="8"/>
      <color indexed="81"/>
      <name val="Tahoma"/>
      <family val="2"/>
    </font>
    <font>
      <b/>
      <sz val="10"/>
      <color indexed="81"/>
      <name val="Tahoma"/>
      <family val="2"/>
    </font>
    <font>
      <b/>
      <sz val="10"/>
      <color indexed="20"/>
      <name val="Tahoma"/>
      <family val="2"/>
    </font>
    <font>
      <b/>
      <u/>
      <sz val="8"/>
      <color indexed="10"/>
      <name val="Tahoma"/>
      <family val="2"/>
    </font>
    <font>
      <sz val="8"/>
      <color indexed="10"/>
      <name val="Tahoma"/>
      <family val="2"/>
    </font>
    <font>
      <b/>
      <sz val="8"/>
      <color indexed="14"/>
      <name val="Tahoma"/>
      <family val="2"/>
    </font>
    <font>
      <sz val="11"/>
      <color theme="1"/>
      <name val="Calibri"/>
      <family val="2"/>
    </font>
  </fonts>
  <fills count="4">
    <fill>
      <patternFill patternType="none"/>
    </fill>
    <fill>
      <patternFill patternType="gray125"/>
    </fill>
    <fill>
      <patternFill patternType="solid">
        <fgColor indexed="26"/>
        <bgColor indexed="64"/>
      </patternFill>
    </fill>
    <fill>
      <patternFill patternType="solid">
        <fgColor indexed="27"/>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7">
    <xf numFmtId="0" fontId="0" fillId="0" borderId="0" xfId="0"/>
    <xf numFmtId="0" fontId="1" fillId="0" borderId="0" xfId="0" applyFont="1" applyBorder="1" applyProtection="1">
      <protection locked="0"/>
    </xf>
    <xf numFmtId="0" fontId="1" fillId="0" borderId="0" xfId="0" applyFont="1" applyProtection="1">
      <protection locked="0"/>
    </xf>
    <xf numFmtId="0" fontId="4" fillId="0" borderId="3"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0" xfId="0" applyFont="1" applyAlignment="1" applyProtection="1">
      <alignment horizontal="center"/>
      <protection locked="0"/>
    </xf>
    <xf numFmtId="0" fontId="5" fillId="2" borderId="3" xfId="0" applyFont="1" applyFill="1" applyBorder="1" applyAlignment="1" applyProtection="1">
      <alignment horizontal="center"/>
      <protection locked="0"/>
    </xf>
    <xf numFmtId="0" fontId="5" fillId="0" borderId="0" xfId="0" applyFont="1" applyFill="1" applyBorder="1" applyAlignment="1" applyProtection="1">
      <alignment horizontal="center"/>
      <protection locked="0"/>
    </xf>
    <xf numFmtId="0" fontId="5" fillId="0" borderId="3" xfId="0" applyFont="1" applyBorder="1" applyAlignment="1" applyProtection="1">
      <alignment horizontal="center"/>
      <protection locked="0"/>
    </xf>
    <xf numFmtId="0" fontId="5" fillId="0" borderId="3" xfId="0" applyFont="1" applyBorder="1" applyProtection="1">
      <protection locked="0"/>
    </xf>
    <xf numFmtId="0" fontId="8" fillId="2" borderId="3" xfId="0" applyFont="1" applyFill="1" applyBorder="1" applyAlignment="1" applyProtection="1">
      <alignment horizontal="center"/>
      <protection locked="0"/>
    </xf>
    <xf numFmtId="0" fontId="8" fillId="0" borderId="3" xfId="0" applyFont="1" applyFill="1" applyBorder="1" applyAlignment="1" applyProtection="1">
      <alignment horizontal="center"/>
      <protection locked="0"/>
    </xf>
    <xf numFmtId="0" fontId="6" fillId="0" borderId="0" xfId="0" applyFont="1" applyBorder="1" applyAlignment="1" applyProtection="1">
      <alignment horizontal="center"/>
      <protection locked="0"/>
    </xf>
    <xf numFmtId="2" fontId="6" fillId="0" borderId="0" xfId="0" applyNumberFormat="1" applyFont="1" applyBorder="1" applyAlignment="1" applyProtection="1">
      <alignment horizontal="center"/>
      <protection locked="0"/>
    </xf>
    <xf numFmtId="0" fontId="6" fillId="0" borderId="3" xfId="0" applyFont="1" applyFill="1" applyBorder="1" applyAlignment="1" applyProtection="1">
      <alignment horizontal="center"/>
      <protection locked="0"/>
    </xf>
    <xf numFmtId="164" fontId="6" fillId="0" borderId="3" xfId="0" applyNumberFormat="1" applyFont="1" applyBorder="1" applyAlignment="1" applyProtection="1">
      <alignment horizontal="center"/>
      <protection locked="0"/>
    </xf>
    <xf numFmtId="0" fontId="8" fillId="0" borderId="3" xfId="0" applyFont="1" applyBorder="1" applyAlignment="1" applyProtection="1">
      <alignment horizontal="center"/>
      <protection locked="0"/>
    </xf>
    <xf numFmtId="0" fontId="6" fillId="0" borderId="3" xfId="0" applyFont="1" applyBorder="1" applyAlignment="1" applyProtection="1">
      <alignment horizontal="center"/>
      <protection locked="0"/>
    </xf>
    <xf numFmtId="0" fontId="6" fillId="2" borderId="3" xfId="0" applyFont="1" applyFill="1" applyBorder="1" applyAlignment="1" applyProtection="1">
      <alignment horizontal="center"/>
      <protection locked="0"/>
    </xf>
    <xf numFmtId="165" fontId="6" fillId="0" borderId="3" xfId="0" applyNumberFormat="1" applyFont="1" applyBorder="1" applyAlignment="1" applyProtection="1">
      <alignment horizontal="center"/>
      <protection locked="0"/>
    </xf>
    <xf numFmtId="166" fontId="6" fillId="0" borderId="0" xfId="0" applyNumberFormat="1" applyFont="1" applyBorder="1" applyAlignment="1" applyProtection="1">
      <alignment horizontal="center"/>
      <protection locked="0"/>
    </xf>
    <xf numFmtId="0" fontId="3" fillId="3" borderId="4" xfId="0" applyFont="1" applyFill="1" applyBorder="1" applyAlignment="1" applyProtection="1">
      <alignment horizontal="center"/>
      <protection locked="0"/>
    </xf>
    <xf numFmtId="0" fontId="3" fillId="0" borderId="5" xfId="0" applyFont="1" applyFill="1" applyBorder="1" applyAlignment="1" applyProtection="1">
      <alignment horizontal="center"/>
      <protection locked="0"/>
    </xf>
    <xf numFmtId="0" fontId="1" fillId="0" borderId="6" xfId="0" applyFont="1" applyBorder="1" applyProtection="1">
      <protection locked="0"/>
    </xf>
    <xf numFmtId="0" fontId="3" fillId="3" borderId="7" xfId="0" applyFont="1" applyFill="1" applyBorder="1" applyAlignment="1" applyProtection="1">
      <alignment horizontal="center"/>
      <protection locked="0"/>
    </xf>
    <xf numFmtId="0" fontId="3" fillId="3" borderId="8" xfId="0" applyFont="1" applyFill="1" applyBorder="1" applyAlignment="1" applyProtection="1">
      <alignment horizontal="center"/>
      <protection locked="0"/>
    </xf>
    <xf numFmtId="0" fontId="3" fillId="3" borderId="9" xfId="0" applyFont="1" applyFill="1" applyBorder="1" applyAlignment="1" applyProtection="1">
      <alignment horizontal="center"/>
      <protection locked="0"/>
    </xf>
    <xf numFmtId="0" fontId="3" fillId="3" borderId="10" xfId="0" applyFont="1" applyFill="1" applyBorder="1" applyAlignment="1" applyProtection="1">
      <alignment horizontal="center"/>
      <protection locked="0"/>
    </xf>
    <xf numFmtId="0" fontId="5" fillId="2" borderId="11" xfId="0" applyFont="1" applyFill="1" applyBorder="1" applyAlignment="1" applyProtection="1">
      <alignment horizontal="center"/>
      <protection locked="0"/>
    </xf>
    <xf numFmtId="0" fontId="9" fillId="2" borderId="3" xfId="0" applyFont="1" applyFill="1" applyBorder="1" applyAlignment="1" applyProtection="1">
      <alignment horizontal="center"/>
      <protection locked="0"/>
    </xf>
    <xf numFmtId="0" fontId="10" fillId="2" borderId="3" xfId="0" applyFont="1" applyFill="1" applyBorder="1" applyAlignment="1" applyProtection="1">
      <alignment horizontal="center"/>
      <protection locked="0"/>
    </xf>
    <xf numFmtId="164" fontId="3" fillId="0" borderId="12" xfId="0" applyNumberFormat="1" applyFont="1" applyBorder="1" applyAlignment="1" applyProtection="1">
      <protection locked="0"/>
    </xf>
    <xf numFmtId="0" fontId="3" fillId="0" borderId="13" xfId="0" applyFont="1" applyBorder="1" applyAlignment="1" applyProtection="1">
      <alignment horizontal="center"/>
      <protection locked="0"/>
    </xf>
    <xf numFmtId="0" fontId="5" fillId="0" borderId="0" xfId="0" applyFont="1" applyFill="1" applyAlignment="1" applyProtection="1">
      <alignment horizontal="center"/>
      <protection locked="0" hidden="1"/>
    </xf>
    <xf numFmtId="2" fontId="9" fillId="0" borderId="0" xfId="0" applyNumberFormat="1" applyFont="1" applyAlignment="1" applyProtection="1">
      <alignment horizontal="center"/>
      <protection locked="0"/>
    </xf>
    <xf numFmtId="166" fontId="9" fillId="0" borderId="0" xfId="0" applyNumberFormat="1" applyFont="1" applyAlignment="1" applyProtection="1">
      <alignment horizontal="center"/>
      <protection locked="0"/>
    </xf>
    <xf numFmtId="0" fontId="5" fillId="0" borderId="0" xfId="0" applyFont="1" applyAlignment="1" applyProtection="1">
      <alignment horizontal="center"/>
      <protection locked="0"/>
    </xf>
    <xf numFmtId="166" fontId="10" fillId="0" borderId="0" xfId="0" applyNumberFormat="1" applyFont="1" applyAlignment="1" applyProtection="1">
      <alignment horizontal="center"/>
      <protection locked="0"/>
    </xf>
    <xf numFmtId="0" fontId="1" fillId="0" borderId="11" xfId="0" applyFont="1" applyBorder="1" applyProtection="1">
      <protection locked="0"/>
    </xf>
    <xf numFmtId="0" fontId="1" fillId="0" borderId="3" xfId="0" applyFont="1" applyBorder="1" applyProtection="1">
      <protection locked="0"/>
    </xf>
    <xf numFmtId="164" fontId="1" fillId="0" borderId="3" xfId="0" applyNumberFormat="1" applyFont="1" applyBorder="1" applyProtection="1">
      <protection locked="0"/>
    </xf>
    <xf numFmtId="0" fontId="1" fillId="0" borderId="12" xfId="0" applyFont="1" applyBorder="1" applyProtection="1">
      <protection locked="0"/>
    </xf>
    <xf numFmtId="0" fontId="1" fillId="0" borderId="13" xfId="0" applyFont="1" applyBorder="1" applyProtection="1">
      <protection locked="0"/>
    </xf>
    <xf numFmtId="15" fontId="0" fillId="0" borderId="0" xfId="0" applyNumberFormat="1"/>
    <xf numFmtId="2" fontId="0" fillId="0" borderId="0" xfId="0" applyNumberFormat="1" applyAlignment="1">
      <alignment horizontal="center"/>
    </xf>
    <xf numFmtId="164" fontId="0" fillId="0" borderId="0" xfId="0" applyNumberFormat="1"/>
    <xf numFmtId="2" fontId="0" fillId="0" borderId="0" xfId="0" applyNumberFormat="1"/>
    <xf numFmtId="164" fontId="0" fillId="0" borderId="0" xfId="0" applyNumberFormat="1" applyAlignment="1">
      <alignment horizontal="center"/>
    </xf>
    <xf numFmtId="0" fontId="0" fillId="0" borderId="0" xfId="0" applyAlignment="1">
      <alignment horizontal="center"/>
    </xf>
    <xf numFmtId="0" fontId="0" fillId="0" borderId="0" xfId="0" quotePrefix="1"/>
    <xf numFmtId="167" fontId="0" fillId="0" borderId="0" xfId="0" applyNumberFormat="1" applyAlignment="1">
      <alignment horizontal="center"/>
    </xf>
    <xf numFmtId="0" fontId="2" fillId="0" borderId="0" xfId="0" applyFont="1" applyFill="1" applyBorder="1" applyAlignment="1" applyProtection="1">
      <alignment horizontal="center"/>
      <protection locked="0"/>
    </xf>
    <xf numFmtId="0" fontId="0" fillId="0" borderId="0" xfId="0" applyAlignment="1">
      <alignment horizontal="center"/>
    </xf>
    <xf numFmtId="0" fontId="3" fillId="0" borderId="1"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6" fillId="0" borderId="3" xfId="0" applyFont="1" applyBorder="1" applyAlignment="1" applyProtection="1">
      <alignment horizontal="center"/>
      <protection locked="0"/>
    </xf>
    <xf numFmtId="0" fontId="0" fillId="0" borderId="3" xfId="0" applyBorder="1" applyAlignment="1">
      <alignment horizontal="center"/>
    </xf>
  </cellXfs>
  <cellStyles count="1">
    <cellStyle name="Normal" xfId="0" builtinId="0"/>
  </cellStyles>
  <dxfs count="2">
    <dxf>
      <font>
        <condense val="0"/>
        <extend val="0"/>
        <color auto="1"/>
      </font>
      <fill>
        <patternFill>
          <bgColor indexed="10"/>
        </patternFill>
      </fill>
    </dxf>
    <dxf>
      <fill>
        <patternFill>
          <bgColor indexed="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GB"/>
              <a:t>Reduced</a:t>
            </a:r>
            <a:r>
              <a:rPr lang="en-GB" baseline="0"/>
              <a:t> Residuals</a:t>
            </a:r>
            <a:endParaRPr lang="en-GB"/>
          </a:p>
        </c:rich>
      </c:tx>
      <c:layout>
        <c:manualLayout>
          <c:xMode val="edge"/>
          <c:yMode val="edge"/>
          <c:x val="0.35218508997429304"/>
          <c:y val="2.7932960893854747E-2"/>
        </c:manualLayout>
      </c:layout>
      <c:overlay val="0"/>
      <c:spPr>
        <a:noFill/>
        <a:ln w="25400">
          <a:noFill/>
        </a:ln>
      </c:spPr>
    </c:title>
    <c:autoTitleDeleted val="0"/>
    <c:plotArea>
      <c:layout>
        <c:manualLayout>
          <c:layoutTarget val="inner"/>
          <c:xMode val="edge"/>
          <c:yMode val="edge"/>
          <c:x val="8.7403598971722368E-2"/>
          <c:y val="0.17318435754189945"/>
          <c:w val="0.88946015424164526"/>
          <c:h val="0.56983240223463683"/>
        </c:manualLayout>
      </c:layout>
      <c:scatterChart>
        <c:scatterStyle val="lineMarker"/>
        <c:varyColors val="0"/>
        <c:ser>
          <c:idx val="0"/>
          <c:order val="0"/>
          <c:tx>
            <c:strRef>
              <c:f>[1]retaMMQ!$N$15</c:f>
              <c:strCache>
                <c:ptCount val="1"/>
                <c:pt idx="0">
                  <c:v>RR ok</c:v>
                </c:pt>
              </c:strCache>
            </c:strRef>
          </c:tx>
          <c:spPr>
            <a:ln w="19050">
              <a:noFill/>
            </a:ln>
          </c:spPr>
          <c:marker>
            <c:symbol val="circle"/>
            <c:size val="5"/>
            <c:spPr>
              <a:solidFill>
                <a:srgbClr val="000000"/>
              </a:solidFill>
              <a:ln>
                <a:solidFill>
                  <a:srgbClr val="000000"/>
                </a:solidFill>
                <a:prstDash val="solid"/>
              </a:ln>
            </c:spPr>
          </c:marker>
          <c:errBars>
            <c:errDir val="y"/>
            <c:errBarType val="both"/>
            <c:errValType val="fixedVal"/>
            <c:noEndCap val="0"/>
            <c:val val="1"/>
            <c:spPr>
              <a:ln w="12700">
                <a:solidFill>
                  <a:srgbClr val="000000"/>
                </a:solidFill>
                <a:prstDash val="solid"/>
              </a:ln>
            </c:spPr>
          </c:errBars>
          <c:xVal>
            <c:numRef>
              <c:f>[1]retaMMQ!$B$16:$B$10015</c:f>
              <c:numCache>
                <c:formatCode>General</c:formatCode>
                <c:ptCount val="10000"/>
                <c:pt idx="0">
                  <c:v>3.0826662668720362E-3</c:v>
                </c:pt>
                <c:pt idx="1">
                  <c:v>2.7630079602323443E-2</c:v>
                </c:pt>
                <c:pt idx="2">
                  <c:v>7.6120467488713262E-2</c:v>
                </c:pt>
                <c:pt idx="3">
                  <c:v>0.14735983564590782</c:v>
                </c:pt>
                <c:pt idx="4">
                  <c:v>0.23959403439996907</c:v>
                </c:pt>
                <c:pt idx="5">
                  <c:v>0.35055195166981634</c:v>
                </c:pt>
                <c:pt idx="6">
                  <c:v>0.47750143528405109</c:v>
                </c:pt>
                <c:pt idx="7">
                  <c:v>0.61731656763491016</c:v>
                </c:pt>
                <c:pt idx="8">
                  <c:v>0.76655463614409447</c:v>
                </c:pt>
                <c:pt idx="9">
                  <c:v>0.92154090427215496</c:v>
                </c:pt>
              </c:numCache>
            </c:numRef>
          </c:xVal>
          <c:yVal>
            <c:numRef>
              <c:f>[1]retaMMQ!$N$16:$N$10015</c:f>
              <c:numCache>
                <c:formatCode>General</c:formatCode>
                <c:ptCount val="10000"/>
                <c:pt idx="0">
                  <c:v>0.54104847602637229</c:v>
                </c:pt>
                <c:pt idx="1">
                  <c:v>0.35319289957058586</c:v>
                </c:pt>
                <c:pt idx="2">
                  <c:v>0.21553863067843845</c:v>
                </c:pt>
                <c:pt idx="3">
                  <c:v>5.3968332272130895E-2</c:v>
                </c:pt>
                <c:pt idx="4">
                  <c:v>-8.5709411157456825E-2</c:v>
                </c:pt>
                <c:pt idx="5">
                  <c:v>-0.3664149728174117</c:v>
                </c:pt>
                <c:pt idx="6">
                  <c:v>-0.52229487408435249</c:v>
                </c:pt>
                <c:pt idx="7">
                  <c:v>-0.46673400074473692</c:v>
                </c:pt>
                <c:pt idx="8">
                  <c:v>0.48815288584155292</c:v>
                </c:pt>
                <c:pt idx="9">
                  <c:v>0.27985179480492711</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yVal>
          <c:smooth val="0"/>
        </c:ser>
        <c:ser>
          <c:idx val="1"/>
          <c:order val="1"/>
          <c:tx>
            <c:strRef>
              <c:f>[1]retaMMQ!$O$15</c:f>
              <c:strCache>
                <c:ptCount val="1"/>
                <c:pt idx="0">
                  <c:v>RR nok</c:v>
                </c:pt>
              </c:strCache>
            </c:strRef>
          </c:tx>
          <c:spPr>
            <a:ln w="19050">
              <a:noFill/>
            </a:ln>
          </c:spPr>
          <c:marker>
            <c:symbol val="circle"/>
            <c:size val="5"/>
            <c:spPr>
              <a:solidFill>
                <a:srgbClr val="FF0000"/>
              </a:solidFill>
              <a:ln>
                <a:solidFill>
                  <a:srgbClr val="FF0000"/>
                </a:solidFill>
                <a:prstDash val="solid"/>
              </a:ln>
            </c:spPr>
          </c:marker>
          <c:errBars>
            <c:errDir val="y"/>
            <c:errBarType val="both"/>
            <c:errValType val="fixedVal"/>
            <c:noEndCap val="0"/>
            <c:val val="1"/>
            <c:spPr>
              <a:ln w="12700">
                <a:solidFill>
                  <a:srgbClr val="FF0000"/>
                </a:solidFill>
                <a:prstDash val="solid"/>
              </a:ln>
            </c:spPr>
          </c:errBars>
          <c:xVal>
            <c:numRef>
              <c:f>[1]retaMMQ!$B$16:$B$10015</c:f>
              <c:numCache>
                <c:formatCode>General</c:formatCode>
                <c:ptCount val="10000"/>
                <c:pt idx="0">
                  <c:v>3.0826662668720362E-3</c:v>
                </c:pt>
                <c:pt idx="1">
                  <c:v>2.7630079602323443E-2</c:v>
                </c:pt>
                <c:pt idx="2">
                  <c:v>7.6120467488713262E-2</c:v>
                </c:pt>
                <c:pt idx="3">
                  <c:v>0.14735983564590782</c:v>
                </c:pt>
                <c:pt idx="4">
                  <c:v>0.23959403439996907</c:v>
                </c:pt>
                <c:pt idx="5">
                  <c:v>0.35055195166981634</c:v>
                </c:pt>
                <c:pt idx="6">
                  <c:v>0.47750143528405109</c:v>
                </c:pt>
                <c:pt idx="7">
                  <c:v>0.61731656763491016</c:v>
                </c:pt>
                <c:pt idx="8">
                  <c:v>0.76655463614409447</c:v>
                </c:pt>
                <c:pt idx="9">
                  <c:v>0.92154090427215496</c:v>
                </c:pt>
              </c:numCache>
            </c:numRef>
          </c:xVal>
          <c:yVal>
            <c:numRef>
              <c:f>[1]retaMMQ!$O$16:$O$10015</c:f>
              <c:numCache>
                <c:formatCode>General</c:formatCode>
                <c:ptCount val="100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yVal>
          <c:smooth val="0"/>
        </c:ser>
        <c:dLbls>
          <c:showLegendKey val="0"/>
          <c:showVal val="0"/>
          <c:showCatName val="0"/>
          <c:showSerName val="0"/>
          <c:showPercent val="0"/>
          <c:showBubbleSize val="0"/>
        </c:dLbls>
        <c:axId val="602609696"/>
        <c:axId val="602610088"/>
      </c:scatterChart>
      <c:valAx>
        <c:axId val="602609696"/>
        <c:scaling>
          <c:orientation val="minMax"/>
        </c:scaling>
        <c:delete val="0"/>
        <c:axPos val="b"/>
        <c:majorGridlines>
          <c:spPr>
            <a:ln w="3175">
              <a:solidFill>
                <a:srgbClr val="3366FF"/>
              </a:solidFill>
              <a:prstDash val="sysDash"/>
            </a:ln>
          </c:spPr>
        </c:majorGridlines>
        <c:title>
          <c:tx>
            <c:rich>
              <a:bodyPr/>
              <a:lstStyle/>
              <a:p>
                <a:pPr>
                  <a:defRPr sz="800" b="1" i="0" u="none" strike="noStrike" baseline="0">
                    <a:solidFill>
                      <a:srgbClr val="000000"/>
                    </a:solidFill>
                    <a:latin typeface="Arial"/>
                    <a:ea typeface="Arial"/>
                    <a:cs typeface="Arial"/>
                  </a:defRPr>
                </a:pPr>
                <a:r>
                  <a:rPr lang="en-GB"/>
                  <a:t>x</a:t>
                </a:r>
              </a:p>
            </c:rich>
          </c:tx>
          <c:layout>
            <c:manualLayout>
              <c:xMode val="edge"/>
              <c:yMode val="edge"/>
              <c:x val="0.51928020565552702"/>
              <c:y val="0.86033519553072624"/>
            </c:manualLayout>
          </c:layout>
          <c:overlay val="0"/>
          <c:spPr>
            <a:noFill/>
            <a:ln w="25400">
              <a:noFill/>
            </a:ln>
          </c:spPr>
        </c:title>
        <c:numFmt formatCode="General" sourceLinked="1"/>
        <c:majorTickMark val="cross"/>
        <c:minorTickMark val="none"/>
        <c:tickLblPos val="low"/>
        <c:spPr>
          <a:ln w="25400">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602610088"/>
        <c:crosses val="autoZero"/>
        <c:crossBetween val="midCat"/>
      </c:valAx>
      <c:valAx>
        <c:axId val="602610088"/>
        <c:scaling>
          <c:orientation val="minMax"/>
        </c:scaling>
        <c:delete val="0"/>
        <c:axPos val="l"/>
        <c:majorGridlines>
          <c:spPr>
            <a:ln w="3175">
              <a:solidFill>
                <a:srgbClr val="3366FF"/>
              </a:solidFill>
              <a:prstDash val="sysDash"/>
            </a:ln>
          </c:spPr>
        </c:majorGridlines>
        <c:numFmt formatCode="General" sourceLinked="1"/>
        <c:majorTickMark val="out"/>
        <c:minorTickMark val="none"/>
        <c:tickLblPos val="low"/>
        <c:spPr>
          <a:ln w="25400">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602609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49212598499999999" footer="0.492125984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GB"/>
              <a:t>Absolute Residuals</a:t>
            </a:r>
          </a:p>
        </c:rich>
      </c:tx>
      <c:layout>
        <c:manualLayout>
          <c:xMode val="edge"/>
          <c:yMode val="edge"/>
          <c:x val="0.3402067267364775"/>
          <c:y val="4.7872340425531915E-2"/>
        </c:manualLayout>
      </c:layout>
      <c:overlay val="0"/>
      <c:spPr>
        <a:noFill/>
        <a:ln w="25400">
          <a:noFill/>
        </a:ln>
      </c:spPr>
    </c:title>
    <c:autoTitleDeleted val="0"/>
    <c:plotArea>
      <c:layout>
        <c:manualLayout>
          <c:layoutTarget val="inner"/>
          <c:xMode val="edge"/>
          <c:yMode val="edge"/>
          <c:x val="8.7628976256665117E-2"/>
          <c:y val="0.18617021276595744"/>
          <c:w val="0.88917637672204308"/>
          <c:h val="0.55851063829787229"/>
        </c:manualLayout>
      </c:layout>
      <c:scatterChart>
        <c:scatterStyle val="lineMarker"/>
        <c:varyColors val="0"/>
        <c:ser>
          <c:idx val="0"/>
          <c:order val="0"/>
          <c:tx>
            <c:strRef>
              <c:f>[1]retaMMQ!$L$15</c:f>
              <c:strCache>
                <c:ptCount val="1"/>
                <c:pt idx="0">
                  <c:v>RA ok</c:v>
                </c:pt>
              </c:strCache>
            </c:strRef>
          </c:tx>
          <c:spPr>
            <a:ln w="19050">
              <a:noFill/>
            </a:ln>
          </c:spPr>
          <c:marker>
            <c:symbol val="circle"/>
            <c:size val="4"/>
            <c:spPr>
              <a:solidFill>
                <a:srgbClr val="000000"/>
              </a:solidFill>
              <a:ln>
                <a:solidFill>
                  <a:srgbClr val="000000"/>
                </a:solidFill>
                <a:prstDash val="solid"/>
              </a:ln>
            </c:spPr>
          </c:marker>
          <c:errBars>
            <c:errDir val="y"/>
            <c:errBarType val="both"/>
            <c:errValType val="cust"/>
            <c:noEndCap val="0"/>
            <c:plus>
              <c:numRef>
                <c:f>[1]retaMMQ!$G$16:$G$1015</c:f>
                <c:numCache>
                  <c:formatCode>General</c:formatCode>
                  <c:ptCount val="1000"/>
                  <c:pt idx="0">
                    <c:v>0.28272215869209033</c:v>
                  </c:pt>
                  <c:pt idx="1">
                    <c:v>0.24400008292786077</c:v>
                  </c:pt>
                  <c:pt idx="2">
                    <c:v>0.20604790846825624</c:v>
                  </c:pt>
                  <c:pt idx="3">
                    <c:v>0.17947731927763177</c:v>
                  </c:pt>
                  <c:pt idx="4">
                    <c:v>0.15590030141996353</c:v>
                  </c:pt>
                  <c:pt idx="5">
                    <c:v>0.14301119786259026</c:v>
                  </c:pt>
                  <c:pt idx="6">
                    <c:v>0.12856345738850083</c:v>
                  </c:pt>
                  <c:pt idx="7">
                    <c:v>0.13868441470374626</c:v>
                  </c:pt>
                  <c:pt idx="8">
                    <c:v>0.15226312397702674</c:v>
                  </c:pt>
                  <c:pt idx="9">
                    <c:v>0.1065722608096026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plus>
            <c:minus>
              <c:numRef>
                <c:f>[1]retaMMQ!$G$16:$G$1015</c:f>
                <c:numCache>
                  <c:formatCode>General</c:formatCode>
                  <c:ptCount val="1000"/>
                  <c:pt idx="0">
                    <c:v>0.28272215869209033</c:v>
                  </c:pt>
                  <c:pt idx="1">
                    <c:v>0.24400008292786077</c:v>
                  </c:pt>
                  <c:pt idx="2">
                    <c:v>0.20604790846825624</c:v>
                  </c:pt>
                  <c:pt idx="3">
                    <c:v>0.17947731927763177</c:v>
                  </c:pt>
                  <c:pt idx="4">
                    <c:v>0.15590030141996353</c:v>
                  </c:pt>
                  <c:pt idx="5">
                    <c:v>0.14301119786259026</c:v>
                  </c:pt>
                  <c:pt idx="6">
                    <c:v>0.12856345738850083</c:v>
                  </c:pt>
                  <c:pt idx="7">
                    <c:v>0.13868441470374626</c:v>
                  </c:pt>
                  <c:pt idx="8">
                    <c:v>0.15226312397702674</c:v>
                  </c:pt>
                  <c:pt idx="9">
                    <c:v>0.1065722608096026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minus>
            <c:spPr>
              <a:ln w="12700">
                <a:solidFill>
                  <a:srgbClr val="000000"/>
                </a:solidFill>
                <a:prstDash val="solid"/>
              </a:ln>
            </c:spPr>
          </c:errBars>
          <c:xVal>
            <c:numRef>
              <c:f>[1]retaMMQ!$B$16:$B$10015</c:f>
              <c:numCache>
                <c:formatCode>General</c:formatCode>
                <c:ptCount val="10000"/>
                <c:pt idx="0">
                  <c:v>3.0826662668720362E-3</c:v>
                </c:pt>
                <c:pt idx="1">
                  <c:v>2.7630079602323443E-2</c:v>
                </c:pt>
                <c:pt idx="2">
                  <c:v>7.6120467488713262E-2</c:v>
                </c:pt>
                <c:pt idx="3">
                  <c:v>0.14735983564590782</c:v>
                </c:pt>
                <c:pt idx="4">
                  <c:v>0.23959403439996907</c:v>
                </c:pt>
                <c:pt idx="5">
                  <c:v>0.35055195166981634</c:v>
                </c:pt>
                <c:pt idx="6">
                  <c:v>0.47750143528405109</c:v>
                </c:pt>
                <c:pt idx="7">
                  <c:v>0.61731656763491016</c:v>
                </c:pt>
                <c:pt idx="8">
                  <c:v>0.76655463614409447</c:v>
                </c:pt>
                <c:pt idx="9">
                  <c:v>0.92154090427215496</c:v>
                </c:pt>
              </c:numCache>
            </c:numRef>
          </c:xVal>
          <c:yVal>
            <c:numRef>
              <c:f>[1]retaMMQ!$L$16:$L$10015</c:f>
              <c:numCache>
                <c:formatCode>General</c:formatCode>
                <c:ptCount val="10000"/>
                <c:pt idx="0">
                  <c:v>0.15296639309924165</c:v>
                </c:pt>
                <c:pt idx="1">
                  <c:v>8.617909678475455E-2</c:v>
                </c:pt>
                <c:pt idx="2">
                  <c:v>4.4411284045404176E-2</c:v>
                </c:pt>
                <c:pt idx="3">
                  <c:v>9.6860916020865551E-3</c:v>
                </c:pt>
                <c:pt idx="4">
                  <c:v>-1.3362123033975104E-2</c:v>
                </c:pt>
                <c:pt idx="5">
                  <c:v>-5.2401444177406498E-2</c:v>
                </c:pt>
                <c:pt idx="6">
                  <c:v>-6.7148034788576061E-2</c:v>
                </c:pt>
                <c:pt idx="7">
                  <c:v>-6.4728731715621712E-2</c:v>
                </c:pt>
                <c:pt idx="8">
                  <c:v>7.4327683376635756E-2</c:v>
                </c:pt>
                <c:pt idx="9">
                  <c:v>2.982443846398608E-2</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yVal>
          <c:smooth val="0"/>
        </c:ser>
        <c:ser>
          <c:idx val="1"/>
          <c:order val="1"/>
          <c:tx>
            <c:strRef>
              <c:f>[1]retaMMQ!$M$15</c:f>
              <c:strCache>
                <c:ptCount val="1"/>
                <c:pt idx="0">
                  <c:v>RA nok</c:v>
                </c:pt>
              </c:strCache>
            </c:strRef>
          </c:tx>
          <c:spPr>
            <a:ln w="19050">
              <a:noFill/>
            </a:ln>
          </c:spPr>
          <c:marker>
            <c:symbol val="circle"/>
            <c:size val="4"/>
            <c:spPr>
              <a:solidFill>
                <a:srgbClr val="FF0000"/>
              </a:solidFill>
              <a:ln>
                <a:solidFill>
                  <a:srgbClr val="FF0000"/>
                </a:solidFill>
                <a:prstDash val="solid"/>
              </a:ln>
            </c:spPr>
          </c:marker>
          <c:errBars>
            <c:errDir val="y"/>
            <c:errBarType val="both"/>
            <c:errValType val="cust"/>
            <c:noEndCap val="0"/>
            <c:plus>
              <c:numRef>
                <c:f>[1]retaMMQ!$G$16:$G$1015</c:f>
                <c:numCache>
                  <c:formatCode>General</c:formatCode>
                  <c:ptCount val="1000"/>
                  <c:pt idx="0">
                    <c:v>0.28272215869209033</c:v>
                  </c:pt>
                  <c:pt idx="1">
                    <c:v>0.24400008292786077</c:v>
                  </c:pt>
                  <c:pt idx="2">
                    <c:v>0.20604790846825624</c:v>
                  </c:pt>
                  <c:pt idx="3">
                    <c:v>0.17947731927763177</c:v>
                  </c:pt>
                  <c:pt idx="4">
                    <c:v>0.15590030141996353</c:v>
                  </c:pt>
                  <c:pt idx="5">
                    <c:v>0.14301119786259026</c:v>
                  </c:pt>
                  <c:pt idx="6">
                    <c:v>0.12856345738850083</c:v>
                  </c:pt>
                  <c:pt idx="7">
                    <c:v>0.13868441470374626</c:v>
                  </c:pt>
                  <c:pt idx="8">
                    <c:v>0.15226312397702674</c:v>
                  </c:pt>
                  <c:pt idx="9">
                    <c:v>0.1065722608096026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plus>
            <c:minus>
              <c:numRef>
                <c:f>[1]retaMMQ!$G$16:$G$1015</c:f>
                <c:numCache>
                  <c:formatCode>General</c:formatCode>
                  <c:ptCount val="1000"/>
                  <c:pt idx="0">
                    <c:v>0.28272215869209033</c:v>
                  </c:pt>
                  <c:pt idx="1">
                    <c:v>0.24400008292786077</c:v>
                  </c:pt>
                  <c:pt idx="2">
                    <c:v>0.20604790846825624</c:v>
                  </c:pt>
                  <c:pt idx="3">
                    <c:v>0.17947731927763177</c:v>
                  </c:pt>
                  <c:pt idx="4">
                    <c:v>0.15590030141996353</c:v>
                  </c:pt>
                  <c:pt idx="5">
                    <c:v>0.14301119786259026</c:v>
                  </c:pt>
                  <c:pt idx="6">
                    <c:v>0.12856345738850083</c:v>
                  </c:pt>
                  <c:pt idx="7">
                    <c:v>0.13868441470374626</c:v>
                  </c:pt>
                  <c:pt idx="8">
                    <c:v>0.15226312397702674</c:v>
                  </c:pt>
                  <c:pt idx="9">
                    <c:v>0.1065722608096026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minus>
            <c:spPr>
              <a:ln w="12700">
                <a:solidFill>
                  <a:srgbClr val="FF0000"/>
                </a:solidFill>
                <a:prstDash val="solid"/>
              </a:ln>
            </c:spPr>
          </c:errBars>
          <c:xVal>
            <c:numRef>
              <c:f>[1]retaMMQ!$B$16:$B$10015</c:f>
              <c:numCache>
                <c:formatCode>General</c:formatCode>
                <c:ptCount val="10000"/>
                <c:pt idx="0">
                  <c:v>3.0826662668720362E-3</c:v>
                </c:pt>
                <c:pt idx="1">
                  <c:v>2.7630079602323443E-2</c:v>
                </c:pt>
                <c:pt idx="2">
                  <c:v>7.6120467488713262E-2</c:v>
                </c:pt>
                <c:pt idx="3">
                  <c:v>0.14735983564590782</c:v>
                </c:pt>
                <c:pt idx="4">
                  <c:v>0.23959403439996907</c:v>
                </c:pt>
                <c:pt idx="5">
                  <c:v>0.35055195166981634</c:v>
                </c:pt>
                <c:pt idx="6">
                  <c:v>0.47750143528405109</c:v>
                </c:pt>
                <c:pt idx="7">
                  <c:v>0.61731656763491016</c:v>
                </c:pt>
                <c:pt idx="8">
                  <c:v>0.76655463614409447</c:v>
                </c:pt>
                <c:pt idx="9">
                  <c:v>0.92154090427215496</c:v>
                </c:pt>
              </c:numCache>
            </c:numRef>
          </c:xVal>
          <c:yVal>
            <c:numRef>
              <c:f>[1]retaMMQ!$M$16:$M$10015</c:f>
              <c:numCache>
                <c:formatCode>General</c:formatCode>
                <c:ptCount val="100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yVal>
          <c:smooth val="0"/>
        </c:ser>
        <c:dLbls>
          <c:showLegendKey val="0"/>
          <c:showVal val="0"/>
          <c:showCatName val="0"/>
          <c:showSerName val="0"/>
          <c:showPercent val="0"/>
          <c:showBubbleSize val="0"/>
        </c:dLbls>
        <c:axId val="602610872"/>
        <c:axId val="602611264"/>
      </c:scatterChart>
      <c:valAx>
        <c:axId val="602610872"/>
        <c:scaling>
          <c:orientation val="minMax"/>
        </c:scaling>
        <c:delete val="0"/>
        <c:axPos val="b"/>
        <c:majorGridlines>
          <c:spPr>
            <a:ln w="3175">
              <a:solidFill>
                <a:srgbClr val="3366FF"/>
              </a:solidFill>
              <a:prstDash val="sysDash"/>
            </a:ln>
          </c:spPr>
        </c:majorGridlines>
        <c:title>
          <c:tx>
            <c:rich>
              <a:bodyPr/>
              <a:lstStyle/>
              <a:p>
                <a:pPr>
                  <a:defRPr sz="800" b="1" i="0" u="none" strike="noStrike" baseline="0">
                    <a:solidFill>
                      <a:srgbClr val="000000"/>
                    </a:solidFill>
                    <a:latin typeface="Arial"/>
                    <a:ea typeface="Arial"/>
                    <a:cs typeface="Arial"/>
                  </a:defRPr>
                </a:pPr>
                <a:r>
                  <a:rPr lang="en-GB"/>
                  <a:t>x</a:t>
                </a:r>
              </a:p>
            </c:rich>
          </c:tx>
          <c:layout>
            <c:manualLayout>
              <c:xMode val="edge"/>
              <c:yMode val="edge"/>
              <c:x val="0.51804177828286924"/>
              <c:y val="0.86702127659574468"/>
            </c:manualLayout>
          </c:layout>
          <c:overlay val="0"/>
          <c:spPr>
            <a:noFill/>
            <a:ln w="25400">
              <a:noFill/>
            </a:ln>
          </c:spPr>
        </c:title>
        <c:numFmt formatCode="General" sourceLinked="1"/>
        <c:majorTickMark val="cross"/>
        <c:minorTickMark val="none"/>
        <c:tickLblPos val="low"/>
        <c:spPr>
          <a:ln w="25400">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602611264"/>
        <c:crosses val="autoZero"/>
        <c:crossBetween val="midCat"/>
      </c:valAx>
      <c:valAx>
        <c:axId val="602611264"/>
        <c:scaling>
          <c:orientation val="minMax"/>
        </c:scaling>
        <c:delete val="0"/>
        <c:axPos val="l"/>
        <c:majorGridlines>
          <c:spPr>
            <a:ln w="3175">
              <a:solidFill>
                <a:srgbClr val="3366FF"/>
              </a:solidFill>
              <a:prstDash val="sysDash"/>
            </a:ln>
          </c:spPr>
        </c:majorGridlines>
        <c:numFmt formatCode="General" sourceLinked="1"/>
        <c:majorTickMark val="out"/>
        <c:minorTickMark val="none"/>
        <c:tickLblPos val="low"/>
        <c:spPr>
          <a:ln w="25400">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602610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49212598499999999" footer="0.492125984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GB"/>
              <a:t>Data and adjusted function</a:t>
            </a:r>
          </a:p>
        </c:rich>
      </c:tx>
      <c:layout>
        <c:manualLayout>
          <c:xMode val="edge"/>
          <c:yMode val="edge"/>
          <c:x val="0.31151859944208543"/>
          <c:y val="4.5918367346938778E-2"/>
        </c:manualLayout>
      </c:layout>
      <c:overlay val="0"/>
      <c:spPr>
        <a:noFill/>
        <a:ln w="25400">
          <a:noFill/>
        </a:ln>
      </c:spPr>
    </c:title>
    <c:autoTitleDeleted val="0"/>
    <c:plotArea>
      <c:layout>
        <c:manualLayout>
          <c:layoutTarget val="inner"/>
          <c:xMode val="edge"/>
          <c:yMode val="edge"/>
          <c:x val="0.14397924162922532"/>
          <c:y val="0.15816365932831267"/>
          <c:w val="0.83246179705624823"/>
          <c:h val="0.61734847673309134"/>
        </c:manualLayout>
      </c:layout>
      <c:scatterChart>
        <c:scatterStyle val="lineMarker"/>
        <c:varyColors val="0"/>
        <c:ser>
          <c:idx val="0"/>
          <c:order val="0"/>
          <c:tx>
            <c:strRef>
              <c:f>[1]retaMMQ!$P$15</c:f>
              <c:strCache>
                <c:ptCount val="1"/>
                <c:pt idx="0">
                  <c:v>Yok</c:v>
                </c:pt>
              </c:strCache>
            </c:strRef>
          </c:tx>
          <c:spPr>
            <a:ln w="19050">
              <a:noFill/>
            </a:ln>
          </c:spPr>
          <c:marker>
            <c:symbol val="diamond"/>
            <c:size val="3"/>
            <c:spPr>
              <a:solidFill>
                <a:srgbClr val="000000"/>
              </a:solidFill>
              <a:ln>
                <a:solidFill>
                  <a:srgbClr val="000000"/>
                </a:solidFill>
                <a:prstDash val="solid"/>
              </a:ln>
            </c:spPr>
          </c:marker>
          <c:errBars>
            <c:errDir val="y"/>
            <c:errBarType val="both"/>
            <c:errValType val="cust"/>
            <c:noEndCap val="0"/>
            <c:plus>
              <c:numRef>
                <c:f>[1]retaMMQ!$G$16:$G$1015</c:f>
                <c:numCache>
                  <c:formatCode>General</c:formatCode>
                  <c:ptCount val="1000"/>
                  <c:pt idx="0">
                    <c:v>0.28272215869209033</c:v>
                  </c:pt>
                  <c:pt idx="1">
                    <c:v>0.24400008292786077</c:v>
                  </c:pt>
                  <c:pt idx="2">
                    <c:v>0.20604790846825624</c:v>
                  </c:pt>
                  <c:pt idx="3">
                    <c:v>0.17947731927763177</c:v>
                  </c:pt>
                  <c:pt idx="4">
                    <c:v>0.15590030141996353</c:v>
                  </c:pt>
                  <c:pt idx="5">
                    <c:v>0.14301119786259026</c:v>
                  </c:pt>
                  <c:pt idx="6">
                    <c:v>0.12856345738850083</c:v>
                  </c:pt>
                  <c:pt idx="7">
                    <c:v>0.13868441470374626</c:v>
                  </c:pt>
                  <c:pt idx="8">
                    <c:v>0.15226312397702674</c:v>
                  </c:pt>
                  <c:pt idx="9">
                    <c:v>0.1065722608096026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plus>
            <c:minus>
              <c:numRef>
                <c:f>[1]retaMMQ!$G$16:$G$1015</c:f>
                <c:numCache>
                  <c:formatCode>General</c:formatCode>
                  <c:ptCount val="1000"/>
                  <c:pt idx="0">
                    <c:v>0.28272215869209033</c:v>
                  </c:pt>
                  <c:pt idx="1">
                    <c:v>0.24400008292786077</c:v>
                  </c:pt>
                  <c:pt idx="2">
                    <c:v>0.20604790846825624</c:v>
                  </c:pt>
                  <c:pt idx="3">
                    <c:v>0.17947731927763177</c:v>
                  </c:pt>
                  <c:pt idx="4">
                    <c:v>0.15590030141996353</c:v>
                  </c:pt>
                  <c:pt idx="5">
                    <c:v>0.14301119786259026</c:v>
                  </c:pt>
                  <c:pt idx="6">
                    <c:v>0.12856345738850083</c:v>
                  </c:pt>
                  <c:pt idx="7">
                    <c:v>0.13868441470374626</c:v>
                  </c:pt>
                  <c:pt idx="8">
                    <c:v>0.15226312397702674</c:v>
                  </c:pt>
                  <c:pt idx="9">
                    <c:v>0.1065722608096026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minus>
            <c:spPr>
              <a:ln w="12700">
                <a:solidFill>
                  <a:srgbClr val="000000"/>
                </a:solidFill>
                <a:prstDash val="solid"/>
              </a:ln>
            </c:spPr>
          </c:errBars>
          <c:xVal>
            <c:numRef>
              <c:f>[1]retaMMQ!$B$16:$B$10015</c:f>
              <c:numCache>
                <c:formatCode>General</c:formatCode>
                <c:ptCount val="10000"/>
                <c:pt idx="0">
                  <c:v>3.0826662668720362E-3</c:v>
                </c:pt>
                <c:pt idx="1">
                  <c:v>2.7630079602323443E-2</c:v>
                </c:pt>
                <c:pt idx="2">
                  <c:v>7.6120467488713262E-2</c:v>
                </c:pt>
                <c:pt idx="3">
                  <c:v>0.14735983564590782</c:v>
                </c:pt>
                <c:pt idx="4">
                  <c:v>0.23959403439996907</c:v>
                </c:pt>
                <c:pt idx="5">
                  <c:v>0.35055195166981634</c:v>
                </c:pt>
                <c:pt idx="6">
                  <c:v>0.47750143528405109</c:v>
                </c:pt>
                <c:pt idx="7">
                  <c:v>0.61731656763491016</c:v>
                </c:pt>
                <c:pt idx="8">
                  <c:v>0.76655463614409447</c:v>
                </c:pt>
                <c:pt idx="9">
                  <c:v>0.92154090427215496</c:v>
                </c:pt>
              </c:numCache>
            </c:numRef>
          </c:xVal>
          <c:yVal>
            <c:numRef>
              <c:f>[1]retaMMQ!$P$16:$P$10015</c:f>
              <c:numCache>
                <c:formatCode>General</c:formatCode>
                <c:ptCount val="10000"/>
                <c:pt idx="0">
                  <c:v>0.70469553961435838</c:v>
                </c:pt>
                <c:pt idx="1">
                  <c:v>0.63571157412042056</c:v>
                </c:pt>
                <c:pt idx="2">
                  <c:v>0.58960451230769373</c:v>
                </c:pt>
                <c:pt idx="3">
                  <c:v>0.54850433761040263</c:v>
                </c:pt>
                <c:pt idx="4">
                  <c:v>0.51720238076021618</c:v>
                </c:pt>
                <c:pt idx="5">
                  <c:v>0.46823379196842058</c:v>
                </c:pt>
                <c:pt idx="6">
                  <c:v>0.44212689979750003</c:v>
                </c:pt>
                <c:pt idx="7">
                  <c:v>0.43203459572639702</c:v>
                </c:pt>
                <c:pt idx="8">
                  <c:v>0.55773617538182085</c:v>
                </c:pt>
                <c:pt idx="9">
                  <c:v>0.49936370711017392</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yVal>
          <c:smooth val="0"/>
        </c:ser>
        <c:ser>
          <c:idx val="1"/>
          <c:order val="1"/>
          <c:tx>
            <c:strRef>
              <c:f>[1]retaMMQ!$H$15</c:f>
              <c:strCache>
                <c:ptCount val="1"/>
                <c:pt idx="0">
                  <c:v>Ya(x)</c:v>
                </c:pt>
              </c:strCache>
            </c:strRef>
          </c:tx>
          <c:spPr>
            <a:ln w="3175">
              <a:solidFill>
                <a:srgbClr val="800080"/>
              </a:solidFill>
              <a:prstDash val="solid"/>
            </a:ln>
          </c:spPr>
          <c:marker>
            <c:symbol val="none"/>
          </c:marker>
          <c:xVal>
            <c:numRef>
              <c:f>[1]retaMMQ!$B$16:$B$10015</c:f>
              <c:numCache>
                <c:formatCode>General</c:formatCode>
                <c:ptCount val="10000"/>
                <c:pt idx="0">
                  <c:v>3.0826662668720362E-3</c:v>
                </c:pt>
                <c:pt idx="1">
                  <c:v>2.7630079602323443E-2</c:v>
                </c:pt>
                <c:pt idx="2">
                  <c:v>7.6120467488713262E-2</c:v>
                </c:pt>
                <c:pt idx="3">
                  <c:v>0.14735983564590782</c:v>
                </c:pt>
                <c:pt idx="4">
                  <c:v>0.23959403439996907</c:v>
                </c:pt>
                <c:pt idx="5">
                  <c:v>0.35055195166981634</c:v>
                </c:pt>
                <c:pt idx="6">
                  <c:v>0.47750143528405109</c:v>
                </c:pt>
                <c:pt idx="7">
                  <c:v>0.61731656763491016</c:v>
                </c:pt>
                <c:pt idx="8">
                  <c:v>0.76655463614409447</c:v>
                </c:pt>
                <c:pt idx="9">
                  <c:v>0.92154090427215496</c:v>
                </c:pt>
              </c:numCache>
            </c:numRef>
          </c:xVal>
          <c:yVal>
            <c:numRef>
              <c:f>[1]retaMMQ!$H$16:$H$10015</c:f>
              <c:numCache>
                <c:formatCode>General</c:formatCode>
                <c:ptCount val="10000"/>
                <c:pt idx="0">
                  <c:v>0.55172914651511673</c:v>
                </c:pt>
                <c:pt idx="1">
                  <c:v>0.54953247733566601</c:v>
                </c:pt>
                <c:pt idx="2">
                  <c:v>0.54519322826228955</c:v>
                </c:pt>
                <c:pt idx="3">
                  <c:v>0.53881824600831607</c:v>
                </c:pt>
                <c:pt idx="4">
                  <c:v>0.53056450379419129</c:v>
                </c:pt>
                <c:pt idx="5">
                  <c:v>0.52063523614582707</c:v>
                </c:pt>
                <c:pt idx="6">
                  <c:v>0.50927493458607609</c:v>
                </c:pt>
                <c:pt idx="7">
                  <c:v>0.49676332744201873</c:v>
                </c:pt>
                <c:pt idx="8">
                  <c:v>0.4834084920051851</c:v>
                </c:pt>
                <c:pt idx="9">
                  <c:v>0.46953926864618784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yVal>
          <c:smooth val="1"/>
        </c:ser>
        <c:ser>
          <c:idx val="2"/>
          <c:order val="2"/>
          <c:tx>
            <c:strRef>
              <c:f>[1]retaMMQ!$Q$15</c:f>
              <c:strCache>
                <c:ptCount val="1"/>
                <c:pt idx="0">
                  <c:v>Ynok</c:v>
                </c:pt>
              </c:strCache>
            </c:strRef>
          </c:tx>
          <c:spPr>
            <a:ln w="19050">
              <a:noFill/>
            </a:ln>
          </c:spPr>
          <c:marker>
            <c:symbol val="circle"/>
            <c:size val="3"/>
            <c:spPr>
              <a:solidFill>
                <a:srgbClr val="FF0000"/>
              </a:solidFill>
              <a:ln>
                <a:solidFill>
                  <a:srgbClr val="FF0000"/>
                </a:solidFill>
                <a:prstDash val="solid"/>
              </a:ln>
            </c:spPr>
          </c:marker>
          <c:errBars>
            <c:errDir val="y"/>
            <c:errBarType val="both"/>
            <c:errValType val="cust"/>
            <c:noEndCap val="0"/>
            <c:plus>
              <c:numRef>
                <c:f>[1]retaMMQ!$G$16:$G$1015</c:f>
                <c:numCache>
                  <c:formatCode>General</c:formatCode>
                  <c:ptCount val="1000"/>
                  <c:pt idx="0">
                    <c:v>0.28272215869209033</c:v>
                  </c:pt>
                  <c:pt idx="1">
                    <c:v>0.24400008292786077</c:v>
                  </c:pt>
                  <c:pt idx="2">
                    <c:v>0.20604790846825624</c:v>
                  </c:pt>
                  <c:pt idx="3">
                    <c:v>0.17947731927763177</c:v>
                  </c:pt>
                  <c:pt idx="4">
                    <c:v>0.15590030141996353</c:v>
                  </c:pt>
                  <c:pt idx="5">
                    <c:v>0.14301119786259026</c:v>
                  </c:pt>
                  <c:pt idx="6">
                    <c:v>0.12856345738850083</c:v>
                  </c:pt>
                  <c:pt idx="7">
                    <c:v>0.13868441470374626</c:v>
                  </c:pt>
                  <c:pt idx="8">
                    <c:v>0.15226312397702674</c:v>
                  </c:pt>
                  <c:pt idx="9">
                    <c:v>0.1065722608096026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plus>
            <c:minus>
              <c:numRef>
                <c:f>[1]retaMMQ!$G$16:$G$1015</c:f>
                <c:numCache>
                  <c:formatCode>General</c:formatCode>
                  <c:ptCount val="1000"/>
                  <c:pt idx="0">
                    <c:v>0.28272215869209033</c:v>
                  </c:pt>
                  <c:pt idx="1">
                    <c:v>0.24400008292786077</c:v>
                  </c:pt>
                  <c:pt idx="2">
                    <c:v>0.20604790846825624</c:v>
                  </c:pt>
                  <c:pt idx="3">
                    <c:v>0.17947731927763177</c:v>
                  </c:pt>
                  <c:pt idx="4">
                    <c:v>0.15590030141996353</c:v>
                  </c:pt>
                  <c:pt idx="5">
                    <c:v>0.14301119786259026</c:v>
                  </c:pt>
                  <c:pt idx="6">
                    <c:v>0.12856345738850083</c:v>
                  </c:pt>
                  <c:pt idx="7">
                    <c:v>0.13868441470374626</c:v>
                  </c:pt>
                  <c:pt idx="8">
                    <c:v>0.15226312397702674</c:v>
                  </c:pt>
                  <c:pt idx="9">
                    <c:v>0.1065722608096026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minus>
            <c:spPr>
              <a:ln w="12700">
                <a:solidFill>
                  <a:srgbClr val="FF0000"/>
                </a:solidFill>
                <a:prstDash val="solid"/>
              </a:ln>
            </c:spPr>
          </c:errBars>
          <c:xVal>
            <c:numRef>
              <c:f>[1]retaMMQ!$B$16:$B$10015</c:f>
              <c:numCache>
                <c:formatCode>General</c:formatCode>
                <c:ptCount val="10000"/>
                <c:pt idx="0">
                  <c:v>3.0826662668720362E-3</c:v>
                </c:pt>
                <c:pt idx="1">
                  <c:v>2.7630079602323443E-2</c:v>
                </c:pt>
                <c:pt idx="2">
                  <c:v>7.6120467488713262E-2</c:v>
                </c:pt>
                <c:pt idx="3">
                  <c:v>0.14735983564590782</c:v>
                </c:pt>
                <c:pt idx="4">
                  <c:v>0.23959403439996907</c:v>
                </c:pt>
                <c:pt idx="5">
                  <c:v>0.35055195166981634</c:v>
                </c:pt>
                <c:pt idx="6">
                  <c:v>0.47750143528405109</c:v>
                </c:pt>
                <c:pt idx="7">
                  <c:v>0.61731656763491016</c:v>
                </c:pt>
                <c:pt idx="8">
                  <c:v>0.76655463614409447</c:v>
                </c:pt>
                <c:pt idx="9">
                  <c:v>0.92154090427215496</c:v>
                </c:pt>
              </c:numCache>
            </c:numRef>
          </c:xVal>
          <c:yVal>
            <c:numRef>
              <c:f>[1]retaMMQ!$Q$16:$Q$10015</c:f>
              <c:numCache>
                <c:formatCode>General</c:formatCode>
                <c:ptCount val="100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0</c:v>
                </c:pt>
                <c:pt idx="87">
                  <c:v>0</c:v>
                </c:pt>
                <c:pt idx="88">
                  <c:v>0</c:v>
                </c:pt>
                <c:pt idx="89">
                  <c:v>0</c:v>
                </c:pt>
                <c:pt idx="90">
                  <c:v>0</c:v>
                </c:pt>
              </c:numCache>
            </c:numRef>
          </c:yVal>
          <c:smooth val="0"/>
        </c:ser>
        <c:dLbls>
          <c:showLegendKey val="0"/>
          <c:showVal val="0"/>
          <c:showCatName val="0"/>
          <c:showSerName val="0"/>
          <c:showPercent val="0"/>
          <c:showBubbleSize val="0"/>
        </c:dLbls>
        <c:axId val="588993768"/>
        <c:axId val="588994160"/>
      </c:scatterChart>
      <c:valAx>
        <c:axId val="588993768"/>
        <c:scaling>
          <c:orientation val="minMax"/>
        </c:scaling>
        <c:delete val="0"/>
        <c:axPos val="b"/>
        <c:majorGridlines>
          <c:spPr>
            <a:ln w="3175">
              <a:solidFill>
                <a:srgbClr val="3366FF"/>
              </a:solidFill>
              <a:prstDash val="sysDash"/>
            </a:ln>
          </c:spPr>
        </c:majorGridlines>
        <c:title>
          <c:tx>
            <c:rich>
              <a:bodyPr/>
              <a:lstStyle/>
              <a:p>
                <a:pPr>
                  <a:defRPr sz="650" b="1" i="0" u="none" strike="noStrike" baseline="0">
                    <a:solidFill>
                      <a:srgbClr val="000000"/>
                    </a:solidFill>
                    <a:latin typeface="Arial"/>
                    <a:ea typeface="Arial"/>
                    <a:cs typeface="Arial"/>
                  </a:defRPr>
                </a:pPr>
                <a:r>
                  <a:rPr lang="en-GB"/>
                  <a:t>x</a:t>
                </a:r>
              </a:p>
            </c:rich>
          </c:tx>
          <c:layout>
            <c:manualLayout>
              <c:xMode val="edge"/>
              <c:yMode val="edge"/>
              <c:x val="0.54712124335243428"/>
              <c:y val="0.89796132626278846"/>
            </c:manualLayout>
          </c:layout>
          <c:overlay val="0"/>
          <c:spPr>
            <a:noFill/>
            <a:ln w="25400">
              <a:noFill/>
            </a:ln>
          </c:spPr>
        </c:title>
        <c:numFmt formatCode="General" sourceLinked="1"/>
        <c:majorTickMark val="out"/>
        <c:minorTickMark val="none"/>
        <c:tickLblPos val="low"/>
        <c:spPr>
          <a:ln w="25400">
            <a:solidFill>
              <a:srgbClr val="000000"/>
            </a:solidFill>
            <a:prstDash val="solid"/>
          </a:ln>
        </c:spPr>
        <c:txPr>
          <a:bodyPr rot="0" vert="horz"/>
          <a:lstStyle/>
          <a:p>
            <a:pPr>
              <a:defRPr sz="775" b="0" i="0" u="none" strike="noStrike" baseline="0">
                <a:solidFill>
                  <a:srgbClr val="000000"/>
                </a:solidFill>
                <a:latin typeface="Arial"/>
                <a:ea typeface="Arial"/>
                <a:cs typeface="Arial"/>
              </a:defRPr>
            </a:pPr>
            <a:endParaRPr lang="en-US"/>
          </a:p>
        </c:txPr>
        <c:crossAx val="588994160"/>
        <c:crosses val="autoZero"/>
        <c:crossBetween val="midCat"/>
      </c:valAx>
      <c:valAx>
        <c:axId val="588994160"/>
        <c:scaling>
          <c:orientation val="minMax"/>
        </c:scaling>
        <c:delete val="0"/>
        <c:axPos val="l"/>
        <c:majorGridlines>
          <c:spPr>
            <a:ln w="3175">
              <a:solidFill>
                <a:srgbClr val="3366FF"/>
              </a:solidFill>
              <a:prstDash val="sysDash"/>
            </a:ln>
          </c:spPr>
        </c:majorGridlines>
        <c:title>
          <c:tx>
            <c:rich>
              <a:bodyPr/>
              <a:lstStyle/>
              <a:p>
                <a:pPr>
                  <a:defRPr sz="650" b="1" i="0" u="none" strike="noStrike" baseline="0">
                    <a:solidFill>
                      <a:srgbClr val="000000"/>
                    </a:solidFill>
                    <a:latin typeface="Arial"/>
                    <a:ea typeface="Arial"/>
                    <a:cs typeface="Arial"/>
                  </a:defRPr>
                </a:pPr>
                <a:r>
                  <a:rPr lang="en-GB"/>
                  <a:t>y</a:t>
                </a:r>
              </a:p>
            </c:rich>
          </c:tx>
          <c:layout>
            <c:manualLayout>
              <c:xMode val="edge"/>
              <c:yMode val="edge"/>
              <c:x val="1.3089005235602094E-2"/>
              <c:y val="0.45408270394772077"/>
            </c:manualLayout>
          </c:layout>
          <c:overlay val="0"/>
          <c:spPr>
            <a:noFill/>
            <a:ln w="25400">
              <a:noFill/>
            </a:ln>
          </c:spPr>
        </c:title>
        <c:numFmt formatCode="General" sourceLinked="1"/>
        <c:majorTickMark val="out"/>
        <c:minorTickMark val="none"/>
        <c:tickLblPos val="low"/>
        <c:spPr>
          <a:ln w="25400">
            <a:solidFill>
              <a:srgbClr val="000000"/>
            </a:solidFill>
            <a:prstDash val="solid"/>
          </a:ln>
        </c:spPr>
        <c:txPr>
          <a:bodyPr rot="0" vert="horz"/>
          <a:lstStyle/>
          <a:p>
            <a:pPr>
              <a:defRPr sz="775" b="0" i="0" u="none" strike="noStrike" baseline="0">
                <a:solidFill>
                  <a:srgbClr val="000000"/>
                </a:solidFill>
                <a:latin typeface="Arial"/>
                <a:ea typeface="Arial"/>
                <a:cs typeface="Arial"/>
              </a:defRPr>
            </a:pPr>
            <a:endParaRPr lang="en-US"/>
          </a:p>
        </c:txPr>
        <c:crossAx val="588993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printSettings>
    <c:headerFooter alignWithMargins="0"/>
    <c:pageMargins b="1" l="0.75" r="0.75" t="1" header="0.49212598499999999" footer="0.49212598499999999"/>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400050</xdr:colOff>
      <xdr:row>26</xdr:row>
      <xdr:rowOff>114300</xdr:rowOff>
    </xdr:from>
    <xdr:to>
      <xdr:col>23</xdr:col>
      <xdr:colOff>447675</xdr:colOff>
      <xdr:row>37</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428625</xdr:colOff>
      <xdr:row>13</xdr:row>
      <xdr:rowOff>161925</xdr:rowOff>
    </xdr:from>
    <xdr:to>
      <xdr:col>23</xdr:col>
      <xdr:colOff>466725</xdr:colOff>
      <xdr:row>25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381000</xdr:colOff>
      <xdr:row>1</xdr:row>
      <xdr:rowOff>104775</xdr:rowOff>
    </xdr:from>
    <xdr:to>
      <xdr:col>23</xdr:col>
      <xdr:colOff>361950</xdr:colOff>
      <xdr:row>13</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n811042/Desktop/Phase%202_Obs%20Data/ajuste_de_re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MMQ"/>
      <sheetName val="Vazia"/>
      <sheetName val="Sheet1"/>
      <sheetName val="Sheet2"/>
      <sheetName val="Sheet3"/>
      <sheetName val="Sheet4"/>
    </sheetNames>
    <sheetDataSet>
      <sheetData sheetId="0">
        <row r="15">
          <cell r="H15" t="str">
            <v>Ya(x)</v>
          </cell>
          <cell r="L15" t="str">
            <v>RA ok</v>
          </cell>
          <cell r="M15" t="str">
            <v>RA nok</v>
          </cell>
          <cell r="N15" t="str">
            <v>RR ok</v>
          </cell>
          <cell r="O15" t="str">
            <v>RR nok</v>
          </cell>
          <cell r="P15" t="str">
            <v>Yok</v>
          </cell>
          <cell r="Q15" t="str">
            <v>Ynok</v>
          </cell>
        </row>
        <row r="16">
          <cell r="B16">
            <v>3.0826662668720362E-3</v>
          </cell>
          <cell r="G16">
            <v>0.28272215869209033</v>
          </cell>
          <cell r="H16">
            <v>0.55172914651511673</v>
          </cell>
          <cell r="L16">
            <v>0.15296639309924165</v>
          </cell>
          <cell r="M16" t="e">
            <v>#N/A</v>
          </cell>
          <cell r="N16">
            <v>0.54104847602637229</v>
          </cell>
          <cell r="O16" t="e">
            <v>#N/A</v>
          </cell>
          <cell r="P16">
            <v>0.70469553961435838</v>
          </cell>
          <cell r="Q16" t="e">
            <v>#N/A</v>
          </cell>
        </row>
        <row r="17">
          <cell r="B17">
            <v>2.7630079602323443E-2</v>
          </cell>
          <cell r="G17">
            <v>0.24400008292786077</v>
          </cell>
          <cell r="H17">
            <v>0.54953247733566601</v>
          </cell>
          <cell r="L17">
            <v>8.617909678475455E-2</v>
          </cell>
          <cell r="M17" t="e">
            <v>#N/A</v>
          </cell>
          <cell r="N17">
            <v>0.35319289957058586</v>
          </cell>
          <cell r="O17" t="e">
            <v>#N/A</v>
          </cell>
          <cell r="P17">
            <v>0.63571157412042056</v>
          </cell>
          <cell r="Q17" t="e">
            <v>#N/A</v>
          </cell>
        </row>
        <row r="18">
          <cell r="B18">
            <v>7.6120467488713262E-2</v>
          </cell>
          <cell r="G18">
            <v>0.20604790846825624</v>
          </cell>
          <cell r="H18">
            <v>0.54519322826228955</v>
          </cell>
          <cell r="L18">
            <v>4.4411284045404176E-2</v>
          </cell>
          <cell r="M18" t="e">
            <v>#N/A</v>
          </cell>
          <cell r="N18">
            <v>0.21553863067843845</v>
          </cell>
          <cell r="O18" t="e">
            <v>#N/A</v>
          </cell>
          <cell r="P18">
            <v>0.58960451230769373</v>
          </cell>
          <cell r="Q18" t="e">
            <v>#N/A</v>
          </cell>
        </row>
        <row r="19">
          <cell r="B19">
            <v>0.14735983564590782</v>
          </cell>
          <cell r="G19">
            <v>0.17947731927763177</v>
          </cell>
          <cell r="H19">
            <v>0.53881824600831607</v>
          </cell>
          <cell r="L19">
            <v>9.6860916020865551E-3</v>
          </cell>
          <cell r="M19" t="e">
            <v>#N/A</v>
          </cell>
          <cell r="N19">
            <v>5.3968332272130895E-2</v>
          </cell>
          <cell r="O19" t="e">
            <v>#N/A</v>
          </cell>
          <cell r="P19">
            <v>0.54850433761040263</v>
          </cell>
          <cell r="Q19" t="e">
            <v>#N/A</v>
          </cell>
        </row>
        <row r="20">
          <cell r="B20">
            <v>0.23959403439996907</v>
          </cell>
          <cell r="G20">
            <v>0.15590030141996353</v>
          </cell>
          <cell r="H20">
            <v>0.53056450379419129</v>
          </cell>
          <cell r="L20">
            <v>-1.3362123033975104E-2</v>
          </cell>
          <cell r="M20" t="e">
            <v>#N/A</v>
          </cell>
          <cell r="N20">
            <v>-8.5709411157456825E-2</v>
          </cell>
          <cell r="O20" t="e">
            <v>#N/A</v>
          </cell>
          <cell r="P20">
            <v>0.51720238076021618</v>
          </cell>
          <cell r="Q20" t="e">
            <v>#N/A</v>
          </cell>
        </row>
        <row r="21">
          <cell r="B21">
            <v>0.35055195166981634</v>
          </cell>
          <cell r="G21">
            <v>0.14301119786259026</v>
          </cell>
          <cell r="H21">
            <v>0.52063523614582707</v>
          </cell>
          <cell r="L21">
            <v>-5.2401444177406498E-2</v>
          </cell>
          <cell r="M21" t="e">
            <v>#N/A</v>
          </cell>
          <cell r="N21">
            <v>-0.3664149728174117</v>
          </cell>
          <cell r="O21" t="e">
            <v>#N/A</v>
          </cell>
          <cell r="P21">
            <v>0.46823379196842058</v>
          </cell>
          <cell r="Q21" t="e">
            <v>#N/A</v>
          </cell>
        </row>
        <row r="22">
          <cell r="B22">
            <v>0.47750143528405109</v>
          </cell>
          <cell r="G22">
            <v>0.12856345738850083</v>
          </cell>
          <cell r="H22">
            <v>0.50927493458607609</v>
          </cell>
          <cell r="L22">
            <v>-6.7148034788576061E-2</v>
          </cell>
          <cell r="M22" t="e">
            <v>#N/A</v>
          </cell>
          <cell r="N22">
            <v>-0.52229487408435249</v>
          </cell>
          <cell r="O22" t="e">
            <v>#N/A</v>
          </cell>
          <cell r="P22">
            <v>0.44212689979750003</v>
          </cell>
          <cell r="Q22" t="e">
            <v>#N/A</v>
          </cell>
        </row>
        <row r="23">
          <cell r="B23">
            <v>0.61731656763491016</v>
          </cell>
          <cell r="G23">
            <v>0.13868441470374626</v>
          </cell>
          <cell r="H23">
            <v>0.49676332744201873</v>
          </cell>
          <cell r="L23">
            <v>-6.4728731715621712E-2</v>
          </cell>
          <cell r="M23" t="e">
            <v>#N/A</v>
          </cell>
          <cell r="N23">
            <v>-0.46673400074473692</v>
          </cell>
          <cell r="O23" t="e">
            <v>#N/A</v>
          </cell>
          <cell r="P23">
            <v>0.43203459572639702</v>
          </cell>
          <cell r="Q23" t="e">
            <v>#N/A</v>
          </cell>
        </row>
        <row r="24">
          <cell r="B24">
            <v>0.76655463614409447</v>
          </cell>
          <cell r="G24">
            <v>0.15226312397702674</v>
          </cell>
          <cell r="H24">
            <v>0.4834084920051851</v>
          </cell>
          <cell r="L24">
            <v>7.4327683376635756E-2</v>
          </cell>
          <cell r="M24" t="e">
            <v>#N/A</v>
          </cell>
          <cell r="N24">
            <v>0.48815288584155292</v>
          </cell>
          <cell r="O24" t="e">
            <v>#N/A</v>
          </cell>
          <cell r="P24">
            <v>0.55773617538182085</v>
          </cell>
          <cell r="Q24" t="e">
            <v>#N/A</v>
          </cell>
        </row>
        <row r="25">
          <cell r="B25">
            <v>0.92154090427215496</v>
          </cell>
          <cell r="G25">
            <v>0.1065722608096026</v>
          </cell>
          <cell r="H25">
            <v>0.46953926864618784</v>
          </cell>
          <cell r="L25">
            <v>2.982443846398608E-2</v>
          </cell>
          <cell r="M25" t="e">
            <v>#N/A</v>
          </cell>
          <cell r="N25">
            <v>0.27985179480492711</v>
          </cell>
          <cell r="O25" t="e">
            <v>#N/A</v>
          </cell>
          <cell r="P25">
            <v>0.49936370711017392</v>
          </cell>
          <cell r="Q25" t="e">
            <v>#N/A</v>
          </cell>
        </row>
        <row r="26">
          <cell r="G26" t="str">
            <v/>
          </cell>
          <cell r="H26" t="str">
            <v/>
          </cell>
          <cell r="L26" t="e">
            <v>#N/A</v>
          </cell>
          <cell r="M26" t="e">
            <v>#N/A</v>
          </cell>
          <cell r="N26" t="e">
            <v>#N/A</v>
          </cell>
          <cell r="O26" t="e">
            <v>#N/A</v>
          </cell>
          <cell r="P26" t="e">
            <v>#N/A</v>
          </cell>
          <cell r="Q26" t="e">
            <v>#N/A</v>
          </cell>
        </row>
        <row r="27">
          <cell r="G27" t="str">
            <v/>
          </cell>
          <cell r="H27" t="str">
            <v/>
          </cell>
          <cell r="L27" t="e">
            <v>#N/A</v>
          </cell>
          <cell r="M27" t="e">
            <v>#N/A</v>
          </cell>
          <cell r="N27" t="e">
            <v>#N/A</v>
          </cell>
          <cell r="O27" t="e">
            <v>#N/A</v>
          </cell>
          <cell r="P27" t="e">
            <v>#N/A</v>
          </cell>
          <cell r="Q27" t="e">
            <v>#N/A</v>
          </cell>
        </row>
        <row r="28">
          <cell r="G28" t="str">
            <v/>
          </cell>
          <cell r="H28" t="str">
            <v/>
          </cell>
          <cell r="L28" t="e">
            <v>#N/A</v>
          </cell>
          <cell r="M28" t="e">
            <v>#N/A</v>
          </cell>
          <cell r="N28" t="e">
            <v>#N/A</v>
          </cell>
          <cell r="O28" t="e">
            <v>#N/A</v>
          </cell>
          <cell r="P28" t="e">
            <v>#N/A</v>
          </cell>
          <cell r="Q28" t="e">
            <v>#N/A</v>
          </cell>
        </row>
        <row r="29">
          <cell r="G29" t="str">
            <v/>
          </cell>
          <cell r="H29" t="str">
            <v/>
          </cell>
          <cell r="L29" t="e">
            <v>#N/A</v>
          </cell>
          <cell r="M29" t="e">
            <v>#N/A</v>
          </cell>
          <cell r="N29" t="e">
            <v>#N/A</v>
          </cell>
          <cell r="O29" t="e">
            <v>#N/A</v>
          </cell>
          <cell r="P29" t="e">
            <v>#N/A</v>
          </cell>
          <cell r="Q29" t="e">
            <v>#N/A</v>
          </cell>
        </row>
        <row r="30">
          <cell r="G30" t="str">
            <v/>
          </cell>
          <cell r="H30" t="str">
            <v/>
          </cell>
          <cell r="L30" t="e">
            <v>#N/A</v>
          </cell>
          <cell r="M30" t="e">
            <v>#N/A</v>
          </cell>
          <cell r="N30" t="e">
            <v>#N/A</v>
          </cell>
          <cell r="O30" t="e">
            <v>#N/A</v>
          </cell>
          <cell r="P30" t="e">
            <v>#N/A</v>
          </cell>
          <cell r="Q30" t="e">
            <v>#N/A</v>
          </cell>
        </row>
        <row r="31">
          <cell r="G31" t="str">
            <v/>
          </cell>
          <cell r="H31" t="str">
            <v/>
          </cell>
          <cell r="L31" t="e">
            <v>#N/A</v>
          </cell>
          <cell r="M31" t="e">
            <v>#N/A</v>
          </cell>
          <cell r="N31" t="e">
            <v>#N/A</v>
          </cell>
          <cell r="O31" t="e">
            <v>#N/A</v>
          </cell>
          <cell r="P31" t="e">
            <v>#N/A</v>
          </cell>
          <cell r="Q31" t="e">
            <v>#N/A</v>
          </cell>
        </row>
        <row r="32">
          <cell r="G32" t="str">
            <v/>
          </cell>
          <cell r="H32" t="str">
            <v/>
          </cell>
          <cell r="L32" t="e">
            <v>#N/A</v>
          </cell>
          <cell r="M32" t="e">
            <v>#N/A</v>
          </cell>
          <cell r="N32" t="e">
            <v>#N/A</v>
          </cell>
          <cell r="O32" t="e">
            <v>#N/A</v>
          </cell>
          <cell r="P32" t="e">
            <v>#N/A</v>
          </cell>
          <cell r="Q32" t="e">
            <v>#N/A</v>
          </cell>
        </row>
        <row r="33">
          <cell r="G33" t="str">
            <v/>
          </cell>
          <cell r="H33" t="str">
            <v/>
          </cell>
          <cell r="L33" t="e">
            <v>#N/A</v>
          </cell>
          <cell r="M33" t="e">
            <v>#N/A</v>
          </cell>
          <cell r="N33" t="e">
            <v>#N/A</v>
          </cell>
          <cell r="O33" t="e">
            <v>#N/A</v>
          </cell>
          <cell r="P33" t="e">
            <v>#N/A</v>
          </cell>
          <cell r="Q33" t="e">
            <v>#N/A</v>
          </cell>
        </row>
        <row r="34">
          <cell r="G34" t="str">
            <v/>
          </cell>
          <cell r="H34" t="str">
            <v/>
          </cell>
          <cell r="L34" t="e">
            <v>#N/A</v>
          </cell>
          <cell r="M34" t="e">
            <v>#N/A</v>
          </cell>
          <cell r="N34" t="e">
            <v>#N/A</v>
          </cell>
          <cell r="O34" t="e">
            <v>#N/A</v>
          </cell>
          <cell r="P34" t="e">
            <v>#N/A</v>
          </cell>
          <cell r="Q34" t="e">
            <v>#N/A</v>
          </cell>
        </row>
        <row r="35">
          <cell r="G35" t="str">
            <v/>
          </cell>
          <cell r="H35" t="str">
            <v/>
          </cell>
          <cell r="L35" t="e">
            <v>#N/A</v>
          </cell>
          <cell r="M35" t="e">
            <v>#N/A</v>
          </cell>
          <cell r="N35" t="e">
            <v>#N/A</v>
          </cell>
          <cell r="O35" t="e">
            <v>#N/A</v>
          </cell>
          <cell r="P35" t="e">
            <v>#N/A</v>
          </cell>
          <cell r="Q35" t="e">
            <v>#N/A</v>
          </cell>
        </row>
        <row r="36">
          <cell r="G36" t="str">
            <v/>
          </cell>
          <cell r="H36" t="str">
            <v/>
          </cell>
          <cell r="L36" t="e">
            <v>#N/A</v>
          </cell>
          <cell r="M36" t="e">
            <v>#N/A</v>
          </cell>
          <cell r="N36" t="e">
            <v>#N/A</v>
          </cell>
          <cell r="O36" t="e">
            <v>#N/A</v>
          </cell>
          <cell r="P36" t="e">
            <v>#N/A</v>
          </cell>
          <cell r="Q36" t="e">
            <v>#N/A</v>
          </cell>
        </row>
        <row r="37">
          <cell r="G37" t="str">
            <v/>
          </cell>
          <cell r="H37" t="str">
            <v/>
          </cell>
          <cell r="L37" t="e">
            <v>#N/A</v>
          </cell>
          <cell r="M37" t="e">
            <v>#N/A</v>
          </cell>
          <cell r="N37" t="e">
            <v>#N/A</v>
          </cell>
          <cell r="O37" t="e">
            <v>#N/A</v>
          </cell>
          <cell r="P37" t="e">
            <v>#N/A</v>
          </cell>
          <cell r="Q37" t="e">
            <v>#N/A</v>
          </cell>
        </row>
        <row r="38">
          <cell r="G38" t="str">
            <v/>
          </cell>
          <cell r="H38" t="str">
            <v/>
          </cell>
          <cell r="L38" t="e">
            <v>#N/A</v>
          </cell>
          <cell r="M38" t="e">
            <v>#N/A</v>
          </cell>
          <cell r="N38" t="e">
            <v>#N/A</v>
          </cell>
          <cell r="O38" t="e">
            <v>#N/A</v>
          </cell>
          <cell r="P38" t="e">
            <v>#N/A</v>
          </cell>
          <cell r="Q38" t="e">
            <v>#N/A</v>
          </cell>
        </row>
        <row r="39">
          <cell r="G39" t="str">
            <v/>
          </cell>
          <cell r="H39" t="str">
            <v/>
          </cell>
          <cell r="L39" t="e">
            <v>#N/A</v>
          </cell>
          <cell r="M39" t="e">
            <v>#N/A</v>
          </cell>
          <cell r="N39" t="e">
            <v>#N/A</v>
          </cell>
          <cell r="O39" t="e">
            <v>#N/A</v>
          </cell>
          <cell r="P39" t="e">
            <v>#N/A</v>
          </cell>
          <cell r="Q39" t="e">
            <v>#N/A</v>
          </cell>
        </row>
        <row r="40">
          <cell r="G40" t="str">
            <v/>
          </cell>
          <cell r="H40" t="str">
            <v/>
          </cell>
          <cell r="L40" t="e">
            <v>#N/A</v>
          </cell>
          <cell r="M40" t="e">
            <v>#N/A</v>
          </cell>
          <cell r="N40" t="e">
            <v>#N/A</v>
          </cell>
          <cell r="O40" t="e">
            <v>#N/A</v>
          </cell>
          <cell r="P40" t="e">
            <v>#N/A</v>
          </cell>
          <cell r="Q40" t="e">
            <v>#N/A</v>
          </cell>
        </row>
        <row r="41">
          <cell r="G41" t="str">
            <v/>
          </cell>
          <cell r="H41" t="str">
            <v/>
          </cell>
          <cell r="L41" t="e">
            <v>#N/A</v>
          </cell>
          <cell r="M41" t="e">
            <v>#N/A</v>
          </cell>
          <cell r="N41" t="e">
            <v>#N/A</v>
          </cell>
          <cell r="O41" t="e">
            <v>#N/A</v>
          </cell>
          <cell r="P41" t="e">
            <v>#N/A</v>
          </cell>
          <cell r="Q41" t="e">
            <v>#N/A</v>
          </cell>
        </row>
        <row r="42">
          <cell r="G42" t="str">
            <v/>
          </cell>
          <cell r="H42" t="str">
            <v/>
          </cell>
          <cell r="L42" t="e">
            <v>#N/A</v>
          </cell>
          <cell r="M42" t="e">
            <v>#N/A</v>
          </cell>
          <cell r="N42" t="e">
            <v>#N/A</v>
          </cell>
          <cell r="O42" t="e">
            <v>#N/A</v>
          </cell>
          <cell r="P42" t="e">
            <v>#N/A</v>
          </cell>
          <cell r="Q42" t="e">
            <v>#N/A</v>
          </cell>
        </row>
        <row r="43">
          <cell r="G43" t="str">
            <v/>
          </cell>
          <cell r="H43" t="str">
            <v/>
          </cell>
          <cell r="L43" t="e">
            <v>#N/A</v>
          </cell>
          <cell r="M43" t="e">
            <v>#N/A</v>
          </cell>
          <cell r="N43" t="e">
            <v>#N/A</v>
          </cell>
          <cell r="O43" t="e">
            <v>#N/A</v>
          </cell>
          <cell r="P43" t="e">
            <v>#N/A</v>
          </cell>
          <cell r="Q43" t="e">
            <v>#N/A</v>
          </cell>
        </row>
        <row r="44">
          <cell r="G44" t="str">
            <v/>
          </cell>
          <cell r="H44" t="str">
            <v/>
          </cell>
          <cell r="L44" t="e">
            <v>#N/A</v>
          </cell>
          <cell r="M44" t="e">
            <v>#N/A</v>
          </cell>
          <cell r="N44" t="e">
            <v>#N/A</v>
          </cell>
          <cell r="O44" t="e">
            <v>#N/A</v>
          </cell>
          <cell r="P44" t="e">
            <v>#N/A</v>
          </cell>
          <cell r="Q44" t="e">
            <v>#N/A</v>
          </cell>
        </row>
        <row r="45">
          <cell r="G45" t="str">
            <v/>
          </cell>
          <cell r="H45" t="str">
            <v/>
          </cell>
          <cell r="L45" t="e">
            <v>#N/A</v>
          </cell>
          <cell r="M45" t="e">
            <v>#N/A</v>
          </cell>
          <cell r="N45" t="e">
            <v>#N/A</v>
          </cell>
          <cell r="O45" t="e">
            <v>#N/A</v>
          </cell>
          <cell r="P45" t="e">
            <v>#N/A</v>
          </cell>
          <cell r="Q45" t="e">
            <v>#N/A</v>
          </cell>
        </row>
        <row r="46">
          <cell r="G46" t="str">
            <v/>
          </cell>
          <cell r="H46" t="str">
            <v/>
          </cell>
          <cell r="L46" t="e">
            <v>#N/A</v>
          </cell>
          <cell r="M46" t="e">
            <v>#N/A</v>
          </cell>
          <cell r="N46" t="e">
            <v>#N/A</v>
          </cell>
          <cell r="O46" t="e">
            <v>#N/A</v>
          </cell>
          <cell r="P46" t="e">
            <v>#N/A</v>
          </cell>
          <cell r="Q46" t="e">
            <v>#N/A</v>
          </cell>
        </row>
        <row r="47">
          <cell r="G47" t="str">
            <v/>
          </cell>
          <cell r="H47" t="str">
            <v/>
          </cell>
          <cell r="L47" t="e">
            <v>#N/A</v>
          </cell>
          <cell r="M47" t="e">
            <v>#N/A</v>
          </cell>
          <cell r="N47" t="e">
            <v>#N/A</v>
          </cell>
          <cell r="O47" t="e">
            <v>#N/A</v>
          </cell>
          <cell r="P47" t="e">
            <v>#N/A</v>
          </cell>
          <cell r="Q47" t="e">
            <v>#N/A</v>
          </cell>
        </row>
        <row r="48">
          <cell r="G48" t="str">
            <v/>
          </cell>
          <cell r="H48" t="str">
            <v/>
          </cell>
          <cell r="L48" t="e">
            <v>#N/A</v>
          </cell>
          <cell r="M48" t="e">
            <v>#N/A</v>
          </cell>
          <cell r="N48" t="e">
            <v>#N/A</v>
          </cell>
          <cell r="O48" t="e">
            <v>#N/A</v>
          </cell>
          <cell r="P48" t="e">
            <v>#N/A</v>
          </cell>
          <cell r="Q48" t="e">
            <v>#N/A</v>
          </cell>
        </row>
        <row r="49">
          <cell r="G49" t="str">
            <v/>
          </cell>
          <cell r="H49" t="str">
            <v/>
          </cell>
          <cell r="L49" t="e">
            <v>#N/A</v>
          </cell>
          <cell r="M49" t="e">
            <v>#N/A</v>
          </cell>
          <cell r="N49" t="e">
            <v>#N/A</v>
          </cell>
          <cell r="O49" t="e">
            <v>#N/A</v>
          </cell>
          <cell r="P49" t="e">
            <v>#N/A</v>
          </cell>
          <cell r="Q49" t="e">
            <v>#N/A</v>
          </cell>
        </row>
        <row r="50">
          <cell r="G50" t="str">
            <v/>
          </cell>
          <cell r="H50" t="str">
            <v/>
          </cell>
          <cell r="L50" t="e">
            <v>#N/A</v>
          </cell>
          <cell r="M50" t="e">
            <v>#N/A</v>
          </cell>
          <cell r="N50" t="e">
            <v>#N/A</v>
          </cell>
          <cell r="O50" t="e">
            <v>#N/A</v>
          </cell>
          <cell r="P50" t="e">
            <v>#N/A</v>
          </cell>
          <cell r="Q50" t="e">
            <v>#N/A</v>
          </cell>
        </row>
        <row r="51">
          <cell r="G51" t="str">
            <v/>
          </cell>
          <cell r="H51" t="str">
            <v/>
          </cell>
          <cell r="L51" t="e">
            <v>#N/A</v>
          </cell>
          <cell r="M51" t="e">
            <v>#N/A</v>
          </cell>
          <cell r="N51" t="e">
            <v>#N/A</v>
          </cell>
          <cell r="O51" t="e">
            <v>#N/A</v>
          </cell>
          <cell r="P51" t="e">
            <v>#N/A</v>
          </cell>
          <cell r="Q51" t="e">
            <v>#N/A</v>
          </cell>
        </row>
        <row r="52">
          <cell r="G52" t="str">
            <v/>
          </cell>
          <cell r="H52" t="str">
            <v/>
          </cell>
          <cell r="L52" t="e">
            <v>#N/A</v>
          </cell>
          <cell r="M52" t="e">
            <v>#N/A</v>
          </cell>
          <cell r="N52" t="e">
            <v>#N/A</v>
          </cell>
          <cell r="O52" t="e">
            <v>#N/A</v>
          </cell>
          <cell r="P52" t="e">
            <v>#N/A</v>
          </cell>
          <cell r="Q52" t="e">
            <v>#N/A</v>
          </cell>
        </row>
        <row r="53">
          <cell r="G53" t="str">
            <v/>
          </cell>
          <cell r="H53" t="str">
            <v/>
          </cell>
          <cell r="L53" t="e">
            <v>#N/A</v>
          </cell>
          <cell r="M53" t="e">
            <v>#N/A</v>
          </cell>
          <cell r="N53" t="e">
            <v>#N/A</v>
          </cell>
          <cell r="O53" t="e">
            <v>#N/A</v>
          </cell>
          <cell r="P53" t="e">
            <v>#N/A</v>
          </cell>
          <cell r="Q53" t="e">
            <v>#N/A</v>
          </cell>
        </row>
        <row r="54">
          <cell r="G54" t="str">
            <v/>
          </cell>
          <cell r="H54" t="str">
            <v/>
          </cell>
          <cell r="L54" t="e">
            <v>#N/A</v>
          </cell>
          <cell r="M54" t="e">
            <v>#N/A</v>
          </cell>
          <cell r="N54" t="e">
            <v>#N/A</v>
          </cell>
          <cell r="O54" t="e">
            <v>#N/A</v>
          </cell>
          <cell r="P54" t="e">
            <v>#N/A</v>
          </cell>
          <cell r="Q54" t="e">
            <v>#N/A</v>
          </cell>
        </row>
        <row r="55">
          <cell r="G55" t="str">
            <v/>
          </cell>
          <cell r="H55" t="str">
            <v/>
          </cell>
          <cell r="L55" t="e">
            <v>#N/A</v>
          </cell>
          <cell r="M55" t="e">
            <v>#N/A</v>
          </cell>
          <cell r="N55" t="e">
            <v>#N/A</v>
          </cell>
          <cell r="O55" t="e">
            <v>#N/A</v>
          </cell>
          <cell r="P55" t="e">
            <v>#N/A</v>
          </cell>
          <cell r="Q55" t="e">
            <v>#N/A</v>
          </cell>
        </row>
        <row r="56">
          <cell r="G56" t="str">
            <v/>
          </cell>
          <cell r="H56" t="str">
            <v/>
          </cell>
          <cell r="L56" t="e">
            <v>#N/A</v>
          </cell>
          <cell r="M56" t="e">
            <v>#N/A</v>
          </cell>
          <cell r="N56" t="e">
            <v>#N/A</v>
          </cell>
          <cell r="O56" t="e">
            <v>#N/A</v>
          </cell>
          <cell r="P56" t="e">
            <v>#N/A</v>
          </cell>
          <cell r="Q56" t="e">
            <v>#N/A</v>
          </cell>
        </row>
        <row r="57">
          <cell r="G57" t="str">
            <v/>
          </cell>
          <cell r="H57" t="str">
            <v/>
          </cell>
          <cell r="L57" t="e">
            <v>#N/A</v>
          </cell>
          <cell r="M57" t="e">
            <v>#N/A</v>
          </cell>
          <cell r="N57" t="e">
            <v>#N/A</v>
          </cell>
          <cell r="O57" t="e">
            <v>#N/A</v>
          </cell>
          <cell r="P57" t="e">
            <v>#N/A</v>
          </cell>
          <cell r="Q57" t="e">
            <v>#N/A</v>
          </cell>
        </row>
        <row r="58">
          <cell r="G58" t="str">
            <v/>
          </cell>
          <cell r="H58" t="str">
            <v/>
          </cell>
          <cell r="L58" t="e">
            <v>#N/A</v>
          </cell>
          <cell r="M58" t="e">
            <v>#N/A</v>
          </cell>
          <cell r="N58" t="e">
            <v>#N/A</v>
          </cell>
          <cell r="O58" t="e">
            <v>#N/A</v>
          </cell>
          <cell r="P58" t="e">
            <v>#N/A</v>
          </cell>
          <cell r="Q58" t="e">
            <v>#N/A</v>
          </cell>
        </row>
        <row r="59">
          <cell r="G59" t="str">
            <v/>
          </cell>
          <cell r="H59" t="str">
            <v/>
          </cell>
          <cell r="L59" t="e">
            <v>#N/A</v>
          </cell>
          <cell r="M59" t="e">
            <v>#N/A</v>
          </cell>
          <cell r="N59" t="e">
            <v>#N/A</v>
          </cell>
          <cell r="O59" t="e">
            <v>#N/A</v>
          </cell>
          <cell r="P59" t="e">
            <v>#N/A</v>
          </cell>
          <cell r="Q59" t="e">
            <v>#N/A</v>
          </cell>
        </row>
        <row r="60">
          <cell r="G60" t="str">
            <v/>
          </cell>
          <cell r="H60" t="str">
            <v/>
          </cell>
          <cell r="L60" t="e">
            <v>#N/A</v>
          </cell>
          <cell r="M60" t="e">
            <v>#N/A</v>
          </cell>
          <cell r="N60" t="e">
            <v>#N/A</v>
          </cell>
          <cell r="O60" t="e">
            <v>#N/A</v>
          </cell>
          <cell r="P60" t="e">
            <v>#N/A</v>
          </cell>
          <cell r="Q60" t="e">
            <v>#N/A</v>
          </cell>
        </row>
        <row r="61">
          <cell r="G61" t="str">
            <v/>
          </cell>
          <cell r="H61" t="str">
            <v/>
          </cell>
          <cell r="L61" t="e">
            <v>#N/A</v>
          </cell>
          <cell r="M61" t="e">
            <v>#N/A</v>
          </cell>
          <cell r="N61" t="e">
            <v>#N/A</v>
          </cell>
          <cell r="O61" t="e">
            <v>#N/A</v>
          </cell>
          <cell r="P61" t="e">
            <v>#N/A</v>
          </cell>
          <cell r="Q61" t="e">
            <v>#N/A</v>
          </cell>
        </row>
        <row r="62">
          <cell r="G62" t="str">
            <v/>
          </cell>
          <cell r="H62" t="str">
            <v/>
          </cell>
          <cell r="L62" t="e">
            <v>#N/A</v>
          </cell>
          <cell r="M62" t="e">
            <v>#N/A</v>
          </cell>
          <cell r="N62" t="e">
            <v>#N/A</v>
          </cell>
          <cell r="O62" t="e">
            <v>#N/A</v>
          </cell>
          <cell r="P62" t="e">
            <v>#N/A</v>
          </cell>
          <cell r="Q62" t="e">
            <v>#N/A</v>
          </cell>
        </row>
        <row r="63">
          <cell r="G63" t="str">
            <v/>
          </cell>
          <cell r="H63" t="str">
            <v/>
          </cell>
          <cell r="L63" t="e">
            <v>#N/A</v>
          </cell>
          <cell r="M63" t="e">
            <v>#N/A</v>
          </cell>
          <cell r="N63" t="e">
            <v>#N/A</v>
          </cell>
          <cell r="O63" t="e">
            <v>#N/A</v>
          </cell>
          <cell r="P63" t="e">
            <v>#N/A</v>
          </cell>
          <cell r="Q63" t="e">
            <v>#N/A</v>
          </cell>
        </row>
        <row r="64">
          <cell r="G64" t="str">
            <v/>
          </cell>
          <cell r="H64" t="str">
            <v/>
          </cell>
          <cell r="L64" t="e">
            <v>#N/A</v>
          </cell>
          <cell r="M64" t="e">
            <v>#N/A</v>
          </cell>
          <cell r="N64" t="e">
            <v>#N/A</v>
          </cell>
          <cell r="O64" t="e">
            <v>#N/A</v>
          </cell>
          <cell r="P64" t="e">
            <v>#N/A</v>
          </cell>
          <cell r="Q64" t="e">
            <v>#N/A</v>
          </cell>
        </row>
        <row r="65">
          <cell r="G65" t="str">
            <v/>
          </cell>
          <cell r="H65" t="str">
            <v/>
          </cell>
          <cell r="L65" t="e">
            <v>#N/A</v>
          </cell>
          <cell r="M65" t="e">
            <v>#N/A</v>
          </cell>
          <cell r="N65" t="e">
            <v>#N/A</v>
          </cell>
          <cell r="O65" t="e">
            <v>#N/A</v>
          </cell>
          <cell r="P65" t="e">
            <v>#N/A</v>
          </cell>
          <cell r="Q65" t="e">
            <v>#N/A</v>
          </cell>
        </row>
        <row r="66">
          <cell r="G66" t="str">
            <v/>
          </cell>
          <cell r="H66" t="str">
            <v/>
          </cell>
          <cell r="L66" t="e">
            <v>#N/A</v>
          </cell>
          <cell r="M66" t="e">
            <v>#N/A</v>
          </cell>
          <cell r="N66" t="e">
            <v>#N/A</v>
          </cell>
          <cell r="O66" t="e">
            <v>#N/A</v>
          </cell>
          <cell r="P66" t="e">
            <v>#N/A</v>
          </cell>
          <cell r="Q66" t="e">
            <v>#N/A</v>
          </cell>
        </row>
        <row r="67">
          <cell r="G67" t="str">
            <v/>
          </cell>
          <cell r="H67" t="str">
            <v/>
          </cell>
          <cell r="L67" t="e">
            <v>#N/A</v>
          </cell>
          <cell r="M67" t="e">
            <v>#N/A</v>
          </cell>
          <cell r="N67" t="e">
            <v>#N/A</v>
          </cell>
          <cell r="O67" t="e">
            <v>#N/A</v>
          </cell>
          <cell r="P67" t="e">
            <v>#N/A</v>
          </cell>
          <cell r="Q67" t="e">
            <v>#N/A</v>
          </cell>
        </row>
        <row r="68">
          <cell r="G68" t="str">
            <v/>
          </cell>
          <cell r="H68" t="str">
            <v/>
          </cell>
          <cell r="L68" t="e">
            <v>#N/A</v>
          </cell>
          <cell r="M68" t="e">
            <v>#N/A</v>
          </cell>
          <cell r="N68" t="e">
            <v>#N/A</v>
          </cell>
          <cell r="O68" t="e">
            <v>#N/A</v>
          </cell>
          <cell r="P68" t="e">
            <v>#N/A</v>
          </cell>
          <cell r="Q68" t="e">
            <v>#N/A</v>
          </cell>
        </row>
        <row r="69">
          <cell r="G69" t="str">
            <v/>
          </cell>
          <cell r="H69" t="str">
            <v/>
          </cell>
          <cell r="L69" t="e">
            <v>#N/A</v>
          </cell>
          <cell r="M69" t="e">
            <v>#N/A</v>
          </cell>
          <cell r="N69" t="e">
            <v>#N/A</v>
          </cell>
          <cell r="O69" t="e">
            <v>#N/A</v>
          </cell>
          <cell r="P69" t="e">
            <v>#N/A</v>
          </cell>
          <cell r="Q69" t="e">
            <v>#N/A</v>
          </cell>
        </row>
        <row r="70">
          <cell r="G70" t="str">
            <v/>
          </cell>
          <cell r="H70" t="str">
            <v/>
          </cell>
          <cell r="L70" t="e">
            <v>#N/A</v>
          </cell>
          <cell r="M70" t="e">
            <v>#N/A</v>
          </cell>
          <cell r="N70" t="e">
            <v>#N/A</v>
          </cell>
          <cell r="O70" t="e">
            <v>#N/A</v>
          </cell>
          <cell r="P70" t="e">
            <v>#N/A</v>
          </cell>
          <cell r="Q70" t="e">
            <v>#N/A</v>
          </cell>
        </row>
        <row r="71">
          <cell r="G71" t="str">
            <v/>
          </cell>
          <cell r="H71" t="str">
            <v/>
          </cell>
          <cell r="L71" t="e">
            <v>#N/A</v>
          </cell>
          <cell r="M71" t="e">
            <v>#N/A</v>
          </cell>
          <cell r="N71" t="e">
            <v>#N/A</v>
          </cell>
          <cell r="O71" t="e">
            <v>#N/A</v>
          </cell>
          <cell r="P71" t="e">
            <v>#N/A</v>
          </cell>
          <cell r="Q71" t="e">
            <v>#N/A</v>
          </cell>
        </row>
        <row r="72">
          <cell r="G72" t="str">
            <v/>
          </cell>
          <cell r="H72" t="str">
            <v/>
          </cell>
          <cell r="L72" t="e">
            <v>#N/A</v>
          </cell>
          <cell r="M72" t="e">
            <v>#N/A</v>
          </cell>
          <cell r="N72" t="e">
            <v>#N/A</v>
          </cell>
          <cell r="O72" t="e">
            <v>#N/A</v>
          </cell>
          <cell r="P72" t="e">
            <v>#N/A</v>
          </cell>
          <cell r="Q72" t="e">
            <v>#N/A</v>
          </cell>
        </row>
        <row r="73">
          <cell r="G73" t="str">
            <v/>
          </cell>
          <cell r="H73" t="str">
            <v/>
          </cell>
          <cell r="L73" t="e">
            <v>#N/A</v>
          </cell>
          <cell r="M73" t="e">
            <v>#N/A</v>
          </cell>
          <cell r="N73" t="e">
            <v>#N/A</v>
          </cell>
          <cell r="O73" t="e">
            <v>#N/A</v>
          </cell>
          <cell r="P73" t="e">
            <v>#N/A</v>
          </cell>
          <cell r="Q73" t="e">
            <v>#N/A</v>
          </cell>
        </row>
        <row r="74">
          <cell r="G74" t="str">
            <v/>
          </cell>
          <cell r="H74" t="str">
            <v/>
          </cell>
          <cell r="L74" t="e">
            <v>#N/A</v>
          </cell>
          <cell r="M74" t="e">
            <v>#N/A</v>
          </cell>
          <cell r="N74" t="e">
            <v>#N/A</v>
          </cell>
          <cell r="O74" t="e">
            <v>#N/A</v>
          </cell>
          <cell r="P74" t="e">
            <v>#N/A</v>
          </cell>
          <cell r="Q74" t="e">
            <v>#N/A</v>
          </cell>
        </row>
        <row r="75">
          <cell r="G75" t="str">
            <v/>
          </cell>
          <cell r="H75" t="str">
            <v/>
          </cell>
          <cell r="L75" t="e">
            <v>#N/A</v>
          </cell>
          <cell r="M75" t="e">
            <v>#N/A</v>
          </cell>
          <cell r="N75" t="e">
            <v>#N/A</v>
          </cell>
          <cell r="O75" t="e">
            <v>#N/A</v>
          </cell>
          <cell r="P75" t="e">
            <v>#N/A</v>
          </cell>
          <cell r="Q75" t="e">
            <v>#N/A</v>
          </cell>
        </row>
        <row r="76">
          <cell r="G76" t="str">
            <v/>
          </cell>
          <cell r="H76" t="str">
            <v/>
          </cell>
          <cell r="L76" t="e">
            <v>#N/A</v>
          </cell>
          <cell r="M76" t="e">
            <v>#N/A</v>
          </cell>
          <cell r="N76" t="e">
            <v>#N/A</v>
          </cell>
          <cell r="O76" t="e">
            <v>#N/A</v>
          </cell>
          <cell r="P76" t="e">
            <v>#N/A</v>
          </cell>
          <cell r="Q76" t="e">
            <v>#N/A</v>
          </cell>
        </row>
        <row r="77">
          <cell r="G77" t="str">
            <v/>
          </cell>
          <cell r="H77" t="str">
            <v/>
          </cell>
          <cell r="L77" t="e">
            <v>#N/A</v>
          </cell>
          <cell r="M77" t="e">
            <v>#N/A</v>
          </cell>
          <cell r="N77" t="e">
            <v>#N/A</v>
          </cell>
          <cell r="O77" t="e">
            <v>#N/A</v>
          </cell>
          <cell r="P77" t="e">
            <v>#N/A</v>
          </cell>
          <cell r="Q77" t="e">
            <v>#N/A</v>
          </cell>
        </row>
        <row r="78">
          <cell r="G78" t="str">
            <v/>
          </cell>
          <cell r="H78" t="str">
            <v/>
          </cell>
          <cell r="L78" t="e">
            <v>#N/A</v>
          </cell>
          <cell r="M78" t="e">
            <v>#N/A</v>
          </cell>
          <cell r="N78" t="e">
            <v>#N/A</v>
          </cell>
          <cell r="O78" t="e">
            <v>#N/A</v>
          </cell>
          <cell r="P78" t="e">
            <v>#N/A</v>
          </cell>
          <cell r="Q78" t="e">
            <v>#N/A</v>
          </cell>
        </row>
        <row r="79">
          <cell r="G79" t="str">
            <v/>
          </cell>
          <cell r="H79" t="str">
            <v/>
          </cell>
          <cell r="L79" t="e">
            <v>#N/A</v>
          </cell>
          <cell r="M79" t="e">
            <v>#N/A</v>
          </cell>
          <cell r="N79" t="e">
            <v>#N/A</v>
          </cell>
          <cell r="O79" t="e">
            <v>#N/A</v>
          </cell>
          <cell r="P79" t="e">
            <v>#N/A</v>
          </cell>
          <cell r="Q79" t="e">
            <v>#N/A</v>
          </cell>
        </row>
        <row r="80">
          <cell r="G80" t="str">
            <v/>
          </cell>
          <cell r="H80" t="str">
            <v/>
          </cell>
          <cell r="L80" t="e">
            <v>#N/A</v>
          </cell>
          <cell r="M80" t="e">
            <v>#N/A</v>
          </cell>
          <cell r="N80" t="e">
            <v>#N/A</v>
          </cell>
          <cell r="O80" t="e">
            <v>#N/A</v>
          </cell>
          <cell r="P80" t="e">
            <v>#N/A</v>
          </cell>
          <cell r="Q80" t="e">
            <v>#N/A</v>
          </cell>
        </row>
        <row r="81">
          <cell r="G81" t="str">
            <v/>
          </cell>
          <cell r="H81" t="str">
            <v/>
          </cell>
          <cell r="L81" t="e">
            <v>#N/A</v>
          </cell>
          <cell r="M81" t="e">
            <v>#N/A</v>
          </cell>
          <cell r="N81" t="e">
            <v>#N/A</v>
          </cell>
          <cell r="O81" t="e">
            <v>#N/A</v>
          </cell>
          <cell r="P81" t="e">
            <v>#N/A</v>
          </cell>
          <cell r="Q81" t="e">
            <v>#N/A</v>
          </cell>
        </row>
        <row r="82">
          <cell r="G82" t="str">
            <v/>
          </cell>
          <cell r="H82" t="str">
            <v/>
          </cell>
          <cell r="L82" t="e">
            <v>#N/A</v>
          </cell>
          <cell r="M82" t="e">
            <v>#N/A</v>
          </cell>
          <cell r="N82" t="e">
            <v>#N/A</v>
          </cell>
          <cell r="O82" t="e">
            <v>#N/A</v>
          </cell>
          <cell r="P82" t="e">
            <v>#N/A</v>
          </cell>
          <cell r="Q82" t="e">
            <v>#N/A</v>
          </cell>
        </row>
        <row r="83">
          <cell r="G83" t="str">
            <v/>
          </cell>
          <cell r="H83" t="str">
            <v/>
          </cell>
          <cell r="L83" t="e">
            <v>#N/A</v>
          </cell>
          <cell r="M83" t="e">
            <v>#N/A</v>
          </cell>
          <cell r="N83" t="e">
            <v>#N/A</v>
          </cell>
          <cell r="O83" t="e">
            <v>#N/A</v>
          </cell>
          <cell r="P83" t="e">
            <v>#N/A</v>
          </cell>
          <cell r="Q83" t="e">
            <v>#N/A</v>
          </cell>
        </row>
        <row r="84">
          <cell r="G84" t="str">
            <v/>
          </cell>
          <cell r="H84" t="str">
            <v/>
          </cell>
          <cell r="L84" t="e">
            <v>#N/A</v>
          </cell>
          <cell r="M84" t="e">
            <v>#N/A</v>
          </cell>
          <cell r="N84" t="e">
            <v>#N/A</v>
          </cell>
          <cell r="O84" t="e">
            <v>#N/A</v>
          </cell>
          <cell r="P84" t="e">
            <v>#N/A</v>
          </cell>
          <cell r="Q84" t="e">
            <v>#N/A</v>
          </cell>
        </row>
        <row r="85">
          <cell r="G85" t="str">
            <v/>
          </cell>
          <cell r="H85" t="str">
            <v/>
          </cell>
          <cell r="L85" t="e">
            <v>#N/A</v>
          </cell>
          <cell r="M85" t="e">
            <v>#N/A</v>
          </cell>
          <cell r="N85" t="e">
            <v>#N/A</v>
          </cell>
          <cell r="O85" t="e">
            <v>#N/A</v>
          </cell>
          <cell r="P85" t="e">
            <v>#N/A</v>
          </cell>
          <cell r="Q85" t="e">
            <v>#N/A</v>
          </cell>
        </row>
        <row r="86">
          <cell r="G86" t="str">
            <v/>
          </cell>
          <cell r="H86" t="str">
            <v/>
          </cell>
          <cell r="L86" t="e">
            <v>#N/A</v>
          </cell>
          <cell r="M86" t="e">
            <v>#N/A</v>
          </cell>
          <cell r="N86" t="e">
            <v>#N/A</v>
          </cell>
          <cell r="O86" t="e">
            <v>#N/A</v>
          </cell>
          <cell r="P86" t="e">
            <v>#N/A</v>
          </cell>
          <cell r="Q86" t="e">
            <v>#N/A</v>
          </cell>
        </row>
        <row r="87">
          <cell r="G87" t="str">
            <v/>
          </cell>
          <cell r="H87" t="str">
            <v/>
          </cell>
          <cell r="L87" t="e">
            <v>#N/A</v>
          </cell>
          <cell r="M87" t="e">
            <v>#N/A</v>
          </cell>
          <cell r="N87" t="e">
            <v>#N/A</v>
          </cell>
          <cell r="O87" t="e">
            <v>#N/A</v>
          </cell>
          <cell r="P87" t="e">
            <v>#N/A</v>
          </cell>
          <cell r="Q87" t="e">
            <v>#N/A</v>
          </cell>
        </row>
        <row r="88">
          <cell r="G88" t="str">
            <v/>
          </cell>
          <cell r="H88" t="str">
            <v/>
          </cell>
          <cell r="L88" t="e">
            <v>#N/A</v>
          </cell>
          <cell r="M88" t="e">
            <v>#N/A</v>
          </cell>
          <cell r="N88" t="e">
            <v>#N/A</v>
          </cell>
          <cell r="O88" t="e">
            <v>#N/A</v>
          </cell>
          <cell r="P88" t="e">
            <v>#N/A</v>
          </cell>
          <cell r="Q88" t="e">
            <v>#N/A</v>
          </cell>
        </row>
        <row r="89">
          <cell r="G89" t="str">
            <v/>
          </cell>
          <cell r="H89" t="str">
            <v/>
          </cell>
          <cell r="L89" t="e">
            <v>#N/A</v>
          </cell>
          <cell r="M89" t="e">
            <v>#N/A</v>
          </cell>
          <cell r="N89" t="e">
            <v>#N/A</v>
          </cell>
          <cell r="O89" t="e">
            <v>#N/A</v>
          </cell>
          <cell r="P89" t="e">
            <v>#N/A</v>
          </cell>
          <cell r="Q89" t="e">
            <v>#N/A</v>
          </cell>
        </row>
        <row r="90">
          <cell r="G90" t="str">
            <v/>
          </cell>
          <cell r="H90" t="str">
            <v/>
          </cell>
          <cell r="L90" t="e">
            <v>#N/A</v>
          </cell>
          <cell r="M90" t="e">
            <v>#N/A</v>
          </cell>
          <cell r="N90" t="e">
            <v>#N/A</v>
          </cell>
          <cell r="O90" t="e">
            <v>#N/A</v>
          </cell>
          <cell r="P90" t="e">
            <v>#N/A</v>
          </cell>
          <cell r="Q90" t="e">
            <v>#N/A</v>
          </cell>
        </row>
        <row r="91">
          <cell r="G91" t="str">
            <v/>
          </cell>
          <cell r="H91" t="str">
            <v/>
          </cell>
          <cell r="L91" t="e">
            <v>#N/A</v>
          </cell>
          <cell r="M91" t="e">
            <v>#N/A</v>
          </cell>
          <cell r="N91" t="e">
            <v>#N/A</v>
          </cell>
          <cell r="O91" t="e">
            <v>#N/A</v>
          </cell>
          <cell r="P91" t="e">
            <v>#N/A</v>
          </cell>
          <cell r="Q91" t="e">
            <v>#N/A</v>
          </cell>
        </row>
        <row r="92">
          <cell r="G92" t="str">
            <v/>
          </cell>
          <cell r="H92" t="str">
            <v/>
          </cell>
          <cell r="L92" t="e">
            <v>#N/A</v>
          </cell>
          <cell r="M92" t="e">
            <v>#N/A</v>
          </cell>
          <cell r="N92" t="e">
            <v>#N/A</v>
          </cell>
          <cell r="O92" t="e">
            <v>#N/A</v>
          </cell>
          <cell r="P92" t="e">
            <v>#N/A</v>
          </cell>
          <cell r="Q92" t="e">
            <v>#N/A</v>
          </cell>
        </row>
        <row r="93">
          <cell r="G93" t="str">
            <v/>
          </cell>
          <cell r="H93" t="str">
            <v/>
          </cell>
          <cell r="L93" t="e">
            <v>#N/A</v>
          </cell>
          <cell r="M93" t="e">
            <v>#N/A</v>
          </cell>
          <cell r="N93" t="e">
            <v>#N/A</v>
          </cell>
          <cell r="O93" t="e">
            <v>#N/A</v>
          </cell>
          <cell r="P93" t="e">
            <v>#N/A</v>
          </cell>
          <cell r="Q93" t="e">
            <v>#N/A</v>
          </cell>
        </row>
        <row r="94">
          <cell r="G94" t="str">
            <v/>
          </cell>
          <cell r="H94" t="str">
            <v/>
          </cell>
          <cell r="L94" t="e">
            <v>#N/A</v>
          </cell>
          <cell r="M94" t="e">
            <v>#N/A</v>
          </cell>
          <cell r="N94" t="e">
            <v>#N/A</v>
          </cell>
          <cell r="O94" t="e">
            <v>#N/A</v>
          </cell>
          <cell r="P94" t="e">
            <v>#N/A</v>
          </cell>
          <cell r="Q94" t="e">
            <v>#N/A</v>
          </cell>
        </row>
        <row r="95">
          <cell r="G95" t="str">
            <v/>
          </cell>
          <cell r="H95" t="str">
            <v/>
          </cell>
          <cell r="L95" t="e">
            <v>#N/A</v>
          </cell>
          <cell r="M95" t="e">
            <v>#N/A</v>
          </cell>
          <cell r="N95" t="e">
            <v>#N/A</v>
          </cell>
          <cell r="O95" t="e">
            <v>#N/A</v>
          </cell>
          <cell r="P95" t="e">
            <v>#N/A</v>
          </cell>
          <cell r="Q95" t="e">
            <v>#N/A</v>
          </cell>
        </row>
        <row r="96">
          <cell r="G96" t="str">
            <v/>
          </cell>
          <cell r="H96" t="str">
            <v/>
          </cell>
          <cell r="L96" t="e">
            <v>#N/A</v>
          </cell>
          <cell r="M96" t="e">
            <v>#N/A</v>
          </cell>
          <cell r="N96" t="e">
            <v>#N/A</v>
          </cell>
          <cell r="O96" t="e">
            <v>#N/A</v>
          </cell>
          <cell r="P96" t="e">
            <v>#N/A</v>
          </cell>
          <cell r="Q96" t="e">
            <v>#N/A</v>
          </cell>
        </row>
        <row r="97">
          <cell r="G97" t="str">
            <v/>
          </cell>
          <cell r="H97" t="str">
            <v/>
          </cell>
          <cell r="L97" t="e">
            <v>#N/A</v>
          </cell>
          <cell r="M97" t="e">
            <v>#N/A</v>
          </cell>
          <cell r="N97" t="e">
            <v>#N/A</v>
          </cell>
          <cell r="O97" t="e">
            <v>#N/A</v>
          </cell>
          <cell r="P97" t="e">
            <v>#N/A</v>
          </cell>
          <cell r="Q97" t="e">
            <v>#N/A</v>
          </cell>
        </row>
        <row r="98">
          <cell r="G98" t="str">
            <v/>
          </cell>
          <cell r="H98" t="str">
            <v/>
          </cell>
          <cell r="L98" t="e">
            <v>#N/A</v>
          </cell>
          <cell r="M98" t="e">
            <v>#N/A</v>
          </cell>
          <cell r="N98" t="e">
            <v>#N/A</v>
          </cell>
          <cell r="O98" t="e">
            <v>#N/A</v>
          </cell>
          <cell r="P98" t="e">
            <v>#N/A</v>
          </cell>
          <cell r="Q98" t="e">
            <v>#N/A</v>
          </cell>
        </row>
        <row r="99">
          <cell r="G99" t="str">
            <v/>
          </cell>
          <cell r="H99" t="str">
            <v/>
          </cell>
          <cell r="L99" t="e">
            <v>#N/A</v>
          </cell>
          <cell r="M99" t="e">
            <v>#N/A</v>
          </cell>
          <cell r="N99" t="e">
            <v>#N/A</v>
          </cell>
          <cell r="O99" t="e">
            <v>#N/A</v>
          </cell>
          <cell r="P99" t="e">
            <v>#N/A</v>
          </cell>
          <cell r="Q99" t="e">
            <v>#N/A</v>
          </cell>
        </row>
        <row r="100">
          <cell r="G100" t="str">
            <v/>
          </cell>
          <cell r="H100" t="str">
            <v/>
          </cell>
          <cell r="L100" t="e">
            <v>#N/A</v>
          </cell>
          <cell r="M100" t="e">
            <v>#N/A</v>
          </cell>
          <cell r="N100" t="e">
            <v>#N/A</v>
          </cell>
          <cell r="O100" t="e">
            <v>#N/A</v>
          </cell>
          <cell r="P100" t="e">
            <v>#N/A</v>
          </cell>
          <cell r="Q100" t="e">
            <v>#N/A</v>
          </cell>
        </row>
        <row r="101">
          <cell r="G101" t="str">
            <v/>
          </cell>
          <cell r="H101" t="str">
            <v/>
          </cell>
          <cell r="L101" t="e">
            <v>#N/A</v>
          </cell>
          <cell r="M101" t="e">
            <v>#N/A</v>
          </cell>
          <cell r="N101" t="e">
            <v>#N/A</v>
          </cell>
          <cell r="O101" t="e">
            <v>#N/A</v>
          </cell>
          <cell r="P101" t="e">
            <v>#N/A</v>
          </cell>
          <cell r="Q101" t="e">
            <v>#N/A</v>
          </cell>
        </row>
        <row r="102">
          <cell r="G102" t="str">
            <v/>
          </cell>
          <cell r="H102" t="str">
            <v/>
          </cell>
          <cell r="L102" t="e">
            <v>#N/A</v>
          </cell>
          <cell r="M102" t="e">
            <v>#N/A</v>
          </cell>
          <cell r="N102" t="e">
            <v>#N/A</v>
          </cell>
          <cell r="O102" t="e">
            <v>#N/A</v>
          </cell>
          <cell r="P102" t="e">
            <v>#N/A</v>
          </cell>
          <cell r="Q102">
            <v>0</v>
          </cell>
        </row>
        <row r="103">
          <cell r="G103" t="str">
            <v/>
          </cell>
          <cell r="H103" t="str">
            <v/>
          </cell>
          <cell r="L103" t="e">
            <v>#N/A</v>
          </cell>
          <cell r="M103" t="e">
            <v>#N/A</v>
          </cell>
          <cell r="N103" t="e">
            <v>#N/A</v>
          </cell>
          <cell r="O103" t="e">
            <v>#N/A</v>
          </cell>
          <cell r="P103" t="e">
            <v>#N/A</v>
          </cell>
          <cell r="Q103">
            <v>0</v>
          </cell>
        </row>
        <row r="104">
          <cell r="G104" t="str">
            <v/>
          </cell>
          <cell r="H104" t="str">
            <v/>
          </cell>
          <cell r="L104" t="e">
            <v>#N/A</v>
          </cell>
          <cell r="M104" t="e">
            <v>#N/A</v>
          </cell>
          <cell r="N104" t="e">
            <v>#N/A</v>
          </cell>
          <cell r="O104" t="e">
            <v>#N/A</v>
          </cell>
          <cell r="P104" t="e">
            <v>#N/A</v>
          </cell>
          <cell r="Q104">
            <v>0</v>
          </cell>
        </row>
        <row r="105">
          <cell r="G105" t="str">
            <v/>
          </cell>
          <cell r="H105" t="str">
            <v/>
          </cell>
          <cell r="L105" t="e">
            <v>#N/A</v>
          </cell>
          <cell r="M105" t="e">
            <v>#N/A</v>
          </cell>
          <cell r="N105" t="e">
            <v>#N/A</v>
          </cell>
          <cell r="O105" t="e">
            <v>#N/A</v>
          </cell>
          <cell r="P105" t="e">
            <v>#N/A</v>
          </cell>
          <cell r="Q105">
            <v>0</v>
          </cell>
        </row>
        <row r="106">
          <cell r="G106" t="str">
            <v/>
          </cell>
          <cell r="H106" t="str">
            <v/>
          </cell>
          <cell r="L106" t="e">
            <v>#N/A</v>
          </cell>
          <cell r="M106" t="e">
            <v>#N/A</v>
          </cell>
          <cell r="N106" t="e">
            <v>#N/A</v>
          </cell>
          <cell r="O106" t="e">
            <v>#N/A</v>
          </cell>
          <cell r="P106" t="e">
            <v>#N/A</v>
          </cell>
          <cell r="Q106">
            <v>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6"/>
  <sheetViews>
    <sheetView workbookViewId="0">
      <selection activeCell="G9" sqref="G9"/>
    </sheetView>
  </sheetViews>
  <sheetFormatPr defaultRowHeight="12.75" x14ac:dyDescent="0.2"/>
  <cols>
    <col min="1" max="1" width="5.42578125" style="1" customWidth="1"/>
    <col min="2" max="2" width="7.5703125" style="38" customWidth="1"/>
    <col min="3" max="4" width="7.5703125" style="39" customWidth="1"/>
    <col min="5" max="5" width="7.5703125" style="41" customWidth="1"/>
    <col min="6" max="6" width="6.42578125" style="42" customWidth="1"/>
    <col min="7" max="7" width="8" style="2" customWidth="1"/>
    <col min="8" max="9" width="9.5703125" style="5" customWidth="1"/>
    <col min="10" max="10" width="7.42578125" style="5" bestFit="1" customWidth="1"/>
    <col min="11" max="11" width="7.140625" style="2" bestFit="1" customWidth="1"/>
    <col min="12" max="17" width="4.85546875" style="2" customWidth="1"/>
    <col min="18" max="256" width="9.140625" style="2"/>
    <col min="257" max="257" width="5.42578125" style="2" customWidth="1"/>
    <col min="258" max="261" width="7.5703125" style="2" customWidth="1"/>
    <col min="262" max="262" width="6.42578125" style="2" customWidth="1"/>
    <col min="263" max="265" width="9.5703125" style="2" customWidth="1"/>
    <col min="266" max="266" width="7.42578125" style="2" bestFit="1" customWidth="1"/>
    <col min="267" max="267" width="7.140625" style="2" bestFit="1" customWidth="1"/>
    <col min="268" max="273" width="4.85546875" style="2" customWidth="1"/>
    <col min="274" max="512" width="9.140625" style="2"/>
    <col min="513" max="513" width="5.42578125" style="2" customWidth="1"/>
    <col min="514" max="517" width="7.5703125" style="2" customWidth="1"/>
    <col min="518" max="518" width="6.42578125" style="2" customWidth="1"/>
    <col min="519" max="521" width="9.5703125" style="2" customWidth="1"/>
    <col min="522" max="522" width="7.42578125" style="2" bestFit="1" customWidth="1"/>
    <col min="523" max="523" width="7.140625" style="2" bestFit="1" customWidth="1"/>
    <col min="524" max="529" width="4.85546875" style="2" customWidth="1"/>
    <col min="530" max="768" width="9.140625" style="2"/>
    <col min="769" max="769" width="5.42578125" style="2" customWidth="1"/>
    <col min="770" max="773" width="7.5703125" style="2" customWidth="1"/>
    <col min="774" max="774" width="6.42578125" style="2" customWidth="1"/>
    <col min="775" max="777" width="9.5703125" style="2" customWidth="1"/>
    <col min="778" max="778" width="7.42578125" style="2" bestFit="1" customWidth="1"/>
    <col min="779" max="779" width="7.140625" style="2" bestFit="1" customWidth="1"/>
    <col min="780" max="785" width="4.85546875" style="2" customWidth="1"/>
    <col min="786" max="1024" width="9.140625" style="2"/>
    <col min="1025" max="1025" width="5.42578125" style="2" customWidth="1"/>
    <col min="1026" max="1029" width="7.5703125" style="2" customWidth="1"/>
    <col min="1030" max="1030" width="6.42578125" style="2" customWidth="1"/>
    <col min="1031" max="1033" width="9.5703125" style="2" customWidth="1"/>
    <col min="1034" max="1034" width="7.42578125" style="2" bestFit="1" customWidth="1"/>
    <col min="1035" max="1035" width="7.140625" style="2" bestFit="1" customWidth="1"/>
    <col min="1036" max="1041" width="4.85546875" style="2" customWidth="1"/>
    <col min="1042" max="1280" width="9.140625" style="2"/>
    <col min="1281" max="1281" width="5.42578125" style="2" customWidth="1"/>
    <col min="1282" max="1285" width="7.5703125" style="2" customWidth="1"/>
    <col min="1286" max="1286" width="6.42578125" style="2" customWidth="1"/>
    <col min="1287" max="1289" width="9.5703125" style="2" customWidth="1"/>
    <col min="1290" max="1290" width="7.42578125" style="2" bestFit="1" customWidth="1"/>
    <col min="1291" max="1291" width="7.140625" style="2" bestFit="1" customWidth="1"/>
    <col min="1292" max="1297" width="4.85546875" style="2" customWidth="1"/>
    <col min="1298" max="1536" width="9.140625" style="2"/>
    <col min="1537" max="1537" width="5.42578125" style="2" customWidth="1"/>
    <col min="1538" max="1541" width="7.5703125" style="2" customWidth="1"/>
    <col min="1542" max="1542" width="6.42578125" style="2" customWidth="1"/>
    <col min="1543" max="1545" width="9.5703125" style="2" customWidth="1"/>
    <col min="1546" max="1546" width="7.42578125" style="2" bestFit="1" customWidth="1"/>
    <col min="1547" max="1547" width="7.140625" style="2" bestFit="1" customWidth="1"/>
    <col min="1548" max="1553" width="4.85546875" style="2" customWidth="1"/>
    <col min="1554" max="1792" width="9.140625" style="2"/>
    <col min="1793" max="1793" width="5.42578125" style="2" customWidth="1"/>
    <col min="1794" max="1797" width="7.5703125" style="2" customWidth="1"/>
    <col min="1798" max="1798" width="6.42578125" style="2" customWidth="1"/>
    <col min="1799" max="1801" width="9.5703125" style="2" customWidth="1"/>
    <col min="1802" max="1802" width="7.42578125" style="2" bestFit="1" customWidth="1"/>
    <col min="1803" max="1803" width="7.140625" style="2" bestFit="1" customWidth="1"/>
    <col min="1804" max="1809" width="4.85546875" style="2" customWidth="1"/>
    <col min="1810" max="2048" width="9.140625" style="2"/>
    <col min="2049" max="2049" width="5.42578125" style="2" customWidth="1"/>
    <col min="2050" max="2053" width="7.5703125" style="2" customWidth="1"/>
    <col min="2054" max="2054" width="6.42578125" style="2" customWidth="1"/>
    <col min="2055" max="2057" width="9.5703125" style="2" customWidth="1"/>
    <col min="2058" max="2058" width="7.42578125" style="2" bestFit="1" customWidth="1"/>
    <col min="2059" max="2059" width="7.140625" style="2" bestFit="1" customWidth="1"/>
    <col min="2060" max="2065" width="4.85546875" style="2" customWidth="1"/>
    <col min="2066" max="2304" width="9.140625" style="2"/>
    <col min="2305" max="2305" width="5.42578125" style="2" customWidth="1"/>
    <col min="2306" max="2309" width="7.5703125" style="2" customWidth="1"/>
    <col min="2310" max="2310" width="6.42578125" style="2" customWidth="1"/>
    <col min="2311" max="2313" width="9.5703125" style="2" customWidth="1"/>
    <col min="2314" max="2314" width="7.42578125" style="2" bestFit="1" customWidth="1"/>
    <col min="2315" max="2315" width="7.140625" style="2" bestFit="1" customWidth="1"/>
    <col min="2316" max="2321" width="4.85546875" style="2" customWidth="1"/>
    <col min="2322" max="2560" width="9.140625" style="2"/>
    <col min="2561" max="2561" width="5.42578125" style="2" customWidth="1"/>
    <col min="2562" max="2565" width="7.5703125" style="2" customWidth="1"/>
    <col min="2566" max="2566" width="6.42578125" style="2" customWidth="1"/>
    <col min="2567" max="2569" width="9.5703125" style="2" customWidth="1"/>
    <col min="2570" max="2570" width="7.42578125" style="2" bestFit="1" customWidth="1"/>
    <col min="2571" max="2571" width="7.140625" style="2" bestFit="1" customWidth="1"/>
    <col min="2572" max="2577" width="4.85546875" style="2" customWidth="1"/>
    <col min="2578" max="2816" width="9.140625" style="2"/>
    <col min="2817" max="2817" width="5.42578125" style="2" customWidth="1"/>
    <col min="2818" max="2821" width="7.5703125" style="2" customWidth="1"/>
    <col min="2822" max="2822" width="6.42578125" style="2" customWidth="1"/>
    <col min="2823" max="2825" width="9.5703125" style="2" customWidth="1"/>
    <col min="2826" max="2826" width="7.42578125" style="2" bestFit="1" customWidth="1"/>
    <col min="2827" max="2827" width="7.140625" style="2" bestFit="1" customWidth="1"/>
    <col min="2828" max="2833" width="4.85546875" style="2" customWidth="1"/>
    <col min="2834" max="3072" width="9.140625" style="2"/>
    <col min="3073" max="3073" width="5.42578125" style="2" customWidth="1"/>
    <col min="3074" max="3077" width="7.5703125" style="2" customWidth="1"/>
    <col min="3078" max="3078" width="6.42578125" style="2" customWidth="1"/>
    <col min="3079" max="3081" width="9.5703125" style="2" customWidth="1"/>
    <col min="3082" max="3082" width="7.42578125" style="2" bestFit="1" customWidth="1"/>
    <col min="3083" max="3083" width="7.140625" style="2" bestFit="1" customWidth="1"/>
    <col min="3084" max="3089" width="4.85546875" style="2" customWidth="1"/>
    <col min="3090" max="3328" width="9.140625" style="2"/>
    <col min="3329" max="3329" width="5.42578125" style="2" customWidth="1"/>
    <col min="3330" max="3333" width="7.5703125" style="2" customWidth="1"/>
    <col min="3334" max="3334" width="6.42578125" style="2" customWidth="1"/>
    <col min="3335" max="3337" width="9.5703125" style="2" customWidth="1"/>
    <col min="3338" max="3338" width="7.42578125" style="2" bestFit="1" customWidth="1"/>
    <col min="3339" max="3339" width="7.140625" style="2" bestFit="1" customWidth="1"/>
    <col min="3340" max="3345" width="4.85546875" style="2" customWidth="1"/>
    <col min="3346" max="3584" width="9.140625" style="2"/>
    <col min="3585" max="3585" width="5.42578125" style="2" customWidth="1"/>
    <col min="3586" max="3589" width="7.5703125" style="2" customWidth="1"/>
    <col min="3590" max="3590" width="6.42578125" style="2" customWidth="1"/>
    <col min="3591" max="3593" width="9.5703125" style="2" customWidth="1"/>
    <col min="3594" max="3594" width="7.42578125" style="2" bestFit="1" customWidth="1"/>
    <col min="3595" max="3595" width="7.140625" style="2" bestFit="1" customWidth="1"/>
    <col min="3596" max="3601" width="4.85546875" style="2" customWidth="1"/>
    <col min="3602" max="3840" width="9.140625" style="2"/>
    <col min="3841" max="3841" width="5.42578125" style="2" customWidth="1"/>
    <col min="3842" max="3845" width="7.5703125" style="2" customWidth="1"/>
    <col min="3846" max="3846" width="6.42578125" style="2" customWidth="1"/>
    <col min="3847" max="3849" width="9.5703125" style="2" customWidth="1"/>
    <col min="3850" max="3850" width="7.42578125" style="2" bestFit="1" customWidth="1"/>
    <col min="3851" max="3851" width="7.140625" style="2" bestFit="1" customWidth="1"/>
    <col min="3852" max="3857" width="4.85546875" style="2" customWidth="1"/>
    <col min="3858" max="4096" width="9.140625" style="2"/>
    <col min="4097" max="4097" width="5.42578125" style="2" customWidth="1"/>
    <col min="4098" max="4101" width="7.5703125" style="2" customWidth="1"/>
    <col min="4102" max="4102" width="6.42578125" style="2" customWidth="1"/>
    <col min="4103" max="4105" width="9.5703125" style="2" customWidth="1"/>
    <col min="4106" max="4106" width="7.42578125" style="2" bestFit="1" customWidth="1"/>
    <col min="4107" max="4107" width="7.140625" style="2" bestFit="1" customWidth="1"/>
    <col min="4108" max="4113" width="4.85546875" style="2" customWidth="1"/>
    <col min="4114" max="4352" width="9.140625" style="2"/>
    <col min="4353" max="4353" width="5.42578125" style="2" customWidth="1"/>
    <col min="4354" max="4357" width="7.5703125" style="2" customWidth="1"/>
    <col min="4358" max="4358" width="6.42578125" style="2" customWidth="1"/>
    <col min="4359" max="4361" width="9.5703125" style="2" customWidth="1"/>
    <col min="4362" max="4362" width="7.42578125" style="2" bestFit="1" customWidth="1"/>
    <col min="4363" max="4363" width="7.140625" style="2" bestFit="1" customWidth="1"/>
    <col min="4364" max="4369" width="4.85546875" style="2" customWidth="1"/>
    <col min="4370" max="4608" width="9.140625" style="2"/>
    <col min="4609" max="4609" width="5.42578125" style="2" customWidth="1"/>
    <col min="4610" max="4613" width="7.5703125" style="2" customWidth="1"/>
    <col min="4614" max="4614" width="6.42578125" style="2" customWidth="1"/>
    <col min="4615" max="4617" width="9.5703125" style="2" customWidth="1"/>
    <col min="4618" max="4618" width="7.42578125" style="2" bestFit="1" customWidth="1"/>
    <col min="4619" max="4619" width="7.140625" style="2" bestFit="1" customWidth="1"/>
    <col min="4620" max="4625" width="4.85546875" style="2" customWidth="1"/>
    <col min="4626" max="4864" width="9.140625" style="2"/>
    <col min="4865" max="4865" width="5.42578125" style="2" customWidth="1"/>
    <col min="4866" max="4869" width="7.5703125" style="2" customWidth="1"/>
    <col min="4870" max="4870" width="6.42578125" style="2" customWidth="1"/>
    <col min="4871" max="4873" width="9.5703125" style="2" customWidth="1"/>
    <col min="4874" max="4874" width="7.42578125" style="2" bestFit="1" customWidth="1"/>
    <col min="4875" max="4875" width="7.140625" style="2" bestFit="1" customWidth="1"/>
    <col min="4876" max="4881" width="4.85546875" style="2" customWidth="1"/>
    <col min="4882" max="5120" width="9.140625" style="2"/>
    <col min="5121" max="5121" width="5.42578125" style="2" customWidth="1"/>
    <col min="5122" max="5125" width="7.5703125" style="2" customWidth="1"/>
    <col min="5126" max="5126" width="6.42578125" style="2" customWidth="1"/>
    <col min="5127" max="5129" width="9.5703125" style="2" customWidth="1"/>
    <col min="5130" max="5130" width="7.42578125" style="2" bestFit="1" customWidth="1"/>
    <col min="5131" max="5131" width="7.140625" style="2" bestFit="1" customWidth="1"/>
    <col min="5132" max="5137" width="4.85546875" style="2" customWidth="1"/>
    <col min="5138" max="5376" width="9.140625" style="2"/>
    <col min="5377" max="5377" width="5.42578125" style="2" customWidth="1"/>
    <col min="5378" max="5381" width="7.5703125" style="2" customWidth="1"/>
    <col min="5382" max="5382" width="6.42578125" style="2" customWidth="1"/>
    <col min="5383" max="5385" width="9.5703125" style="2" customWidth="1"/>
    <col min="5386" max="5386" width="7.42578125" style="2" bestFit="1" customWidth="1"/>
    <col min="5387" max="5387" width="7.140625" style="2" bestFit="1" customWidth="1"/>
    <col min="5388" max="5393" width="4.85546875" style="2" customWidth="1"/>
    <col min="5394" max="5632" width="9.140625" style="2"/>
    <col min="5633" max="5633" width="5.42578125" style="2" customWidth="1"/>
    <col min="5634" max="5637" width="7.5703125" style="2" customWidth="1"/>
    <col min="5638" max="5638" width="6.42578125" style="2" customWidth="1"/>
    <col min="5639" max="5641" width="9.5703125" style="2" customWidth="1"/>
    <col min="5642" max="5642" width="7.42578125" style="2" bestFit="1" customWidth="1"/>
    <col min="5643" max="5643" width="7.140625" style="2" bestFit="1" customWidth="1"/>
    <col min="5644" max="5649" width="4.85546875" style="2" customWidth="1"/>
    <col min="5650" max="5888" width="9.140625" style="2"/>
    <col min="5889" max="5889" width="5.42578125" style="2" customWidth="1"/>
    <col min="5890" max="5893" width="7.5703125" style="2" customWidth="1"/>
    <col min="5894" max="5894" width="6.42578125" style="2" customWidth="1"/>
    <col min="5895" max="5897" width="9.5703125" style="2" customWidth="1"/>
    <col min="5898" max="5898" width="7.42578125" style="2" bestFit="1" customWidth="1"/>
    <col min="5899" max="5899" width="7.140625" style="2" bestFit="1" customWidth="1"/>
    <col min="5900" max="5905" width="4.85546875" style="2" customWidth="1"/>
    <col min="5906" max="6144" width="9.140625" style="2"/>
    <col min="6145" max="6145" width="5.42578125" style="2" customWidth="1"/>
    <col min="6146" max="6149" width="7.5703125" style="2" customWidth="1"/>
    <col min="6150" max="6150" width="6.42578125" style="2" customWidth="1"/>
    <col min="6151" max="6153" width="9.5703125" style="2" customWidth="1"/>
    <col min="6154" max="6154" width="7.42578125" style="2" bestFit="1" customWidth="1"/>
    <col min="6155" max="6155" width="7.140625" style="2" bestFit="1" customWidth="1"/>
    <col min="6156" max="6161" width="4.85546875" style="2" customWidth="1"/>
    <col min="6162" max="6400" width="9.140625" style="2"/>
    <col min="6401" max="6401" width="5.42578125" style="2" customWidth="1"/>
    <col min="6402" max="6405" width="7.5703125" style="2" customWidth="1"/>
    <col min="6406" max="6406" width="6.42578125" style="2" customWidth="1"/>
    <col min="6407" max="6409" width="9.5703125" style="2" customWidth="1"/>
    <col min="6410" max="6410" width="7.42578125" style="2" bestFit="1" customWidth="1"/>
    <col min="6411" max="6411" width="7.140625" style="2" bestFit="1" customWidth="1"/>
    <col min="6412" max="6417" width="4.85546875" style="2" customWidth="1"/>
    <col min="6418" max="6656" width="9.140625" style="2"/>
    <col min="6657" max="6657" width="5.42578125" style="2" customWidth="1"/>
    <col min="6658" max="6661" width="7.5703125" style="2" customWidth="1"/>
    <col min="6662" max="6662" width="6.42578125" style="2" customWidth="1"/>
    <col min="6663" max="6665" width="9.5703125" style="2" customWidth="1"/>
    <col min="6666" max="6666" width="7.42578125" style="2" bestFit="1" customWidth="1"/>
    <col min="6667" max="6667" width="7.140625" style="2" bestFit="1" customWidth="1"/>
    <col min="6668" max="6673" width="4.85546875" style="2" customWidth="1"/>
    <col min="6674" max="6912" width="9.140625" style="2"/>
    <col min="6913" max="6913" width="5.42578125" style="2" customWidth="1"/>
    <col min="6914" max="6917" width="7.5703125" style="2" customWidth="1"/>
    <col min="6918" max="6918" width="6.42578125" style="2" customWidth="1"/>
    <col min="6919" max="6921" width="9.5703125" style="2" customWidth="1"/>
    <col min="6922" max="6922" width="7.42578125" style="2" bestFit="1" customWidth="1"/>
    <col min="6923" max="6923" width="7.140625" style="2" bestFit="1" customWidth="1"/>
    <col min="6924" max="6929" width="4.85546875" style="2" customWidth="1"/>
    <col min="6930" max="7168" width="9.140625" style="2"/>
    <col min="7169" max="7169" width="5.42578125" style="2" customWidth="1"/>
    <col min="7170" max="7173" width="7.5703125" style="2" customWidth="1"/>
    <col min="7174" max="7174" width="6.42578125" style="2" customWidth="1"/>
    <col min="7175" max="7177" width="9.5703125" style="2" customWidth="1"/>
    <col min="7178" max="7178" width="7.42578125" style="2" bestFit="1" customWidth="1"/>
    <col min="7179" max="7179" width="7.140625" style="2" bestFit="1" customWidth="1"/>
    <col min="7180" max="7185" width="4.85546875" style="2" customWidth="1"/>
    <col min="7186" max="7424" width="9.140625" style="2"/>
    <col min="7425" max="7425" width="5.42578125" style="2" customWidth="1"/>
    <col min="7426" max="7429" width="7.5703125" style="2" customWidth="1"/>
    <col min="7430" max="7430" width="6.42578125" style="2" customWidth="1"/>
    <col min="7431" max="7433" width="9.5703125" style="2" customWidth="1"/>
    <col min="7434" max="7434" width="7.42578125" style="2" bestFit="1" customWidth="1"/>
    <col min="7435" max="7435" width="7.140625" style="2" bestFit="1" customWidth="1"/>
    <col min="7436" max="7441" width="4.85546875" style="2" customWidth="1"/>
    <col min="7442" max="7680" width="9.140625" style="2"/>
    <col min="7681" max="7681" width="5.42578125" style="2" customWidth="1"/>
    <col min="7682" max="7685" width="7.5703125" style="2" customWidth="1"/>
    <col min="7686" max="7686" width="6.42578125" style="2" customWidth="1"/>
    <col min="7687" max="7689" width="9.5703125" style="2" customWidth="1"/>
    <col min="7690" max="7690" width="7.42578125" style="2" bestFit="1" customWidth="1"/>
    <col min="7691" max="7691" width="7.140625" style="2" bestFit="1" customWidth="1"/>
    <col min="7692" max="7697" width="4.85546875" style="2" customWidth="1"/>
    <col min="7698" max="7936" width="9.140625" style="2"/>
    <col min="7937" max="7937" width="5.42578125" style="2" customWidth="1"/>
    <col min="7938" max="7941" width="7.5703125" style="2" customWidth="1"/>
    <col min="7942" max="7942" width="6.42578125" style="2" customWidth="1"/>
    <col min="7943" max="7945" width="9.5703125" style="2" customWidth="1"/>
    <col min="7946" max="7946" width="7.42578125" style="2" bestFit="1" customWidth="1"/>
    <col min="7947" max="7947" width="7.140625" style="2" bestFit="1" customWidth="1"/>
    <col min="7948" max="7953" width="4.85546875" style="2" customWidth="1"/>
    <col min="7954" max="8192" width="9.140625" style="2"/>
    <col min="8193" max="8193" width="5.42578125" style="2" customWidth="1"/>
    <col min="8194" max="8197" width="7.5703125" style="2" customWidth="1"/>
    <col min="8198" max="8198" width="6.42578125" style="2" customWidth="1"/>
    <col min="8199" max="8201" width="9.5703125" style="2" customWidth="1"/>
    <col min="8202" max="8202" width="7.42578125" style="2" bestFit="1" customWidth="1"/>
    <col min="8203" max="8203" width="7.140625" style="2" bestFit="1" customWidth="1"/>
    <col min="8204" max="8209" width="4.85546875" style="2" customWidth="1"/>
    <col min="8210" max="8448" width="9.140625" style="2"/>
    <col min="8449" max="8449" width="5.42578125" style="2" customWidth="1"/>
    <col min="8450" max="8453" width="7.5703125" style="2" customWidth="1"/>
    <col min="8454" max="8454" width="6.42578125" style="2" customWidth="1"/>
    <col min="8455" max="8457" width="9.5703125" style="2" customWidth="1"/>
    <col min="8458" max="8458" width="7.42578125" style="2" bestFit="1" customWidth="1"/>
    <col min="8459" max="8459" width="7.140625" style="2" bestFit="1" customWidth="1"/>
    <col min="8460" max="8465" width="4.85546875" style="2" customWidth="1"/>
    <col min="8466" max="8704" width="9.140625" style="2"/>
    <col min="8705" max="8705" width="5.42578125" style="2" customWidth="1"/>
    <col min="8706" max="8709" width="7.5703125" style="2" customWidth="1"/>
    <col min="8710" max="8710" width="6.42578125" style="2" customWidth="1"/>
    <col min="8711" max="8713" width="9.5703125" style="2" customWidth="1"/>
    <col min="8714" max="8714" width="7.42578125" style="2" bestFit="1" customWidth="1"/>
    <col min="8715" max="8715" width="7.140625" style="2" bestFit="1" customWidth="1"/>
    <col min="8716" max="8721" width="4.85546875" style="2" customWidth="1"/>
    <col min="8722" max="8960" width="9.140625" style="2"/>
    <col min="8961" max="8961" width="5.42578125" style="2" customWidth="1"/>
    <col min="8962" max="8965" width="7.5703125" style="2" customWidth="1"/>
    <col min="8966" max="8966" width="6.42578125" style="2" customWidth="1"/>
    <col min="8967" max="8969" width="9.5703125" style="2" customWidth="1"/>
    <col min="8970" max="8970" width="7.42578125" style="2" bestFit="1" customWidth="1"/>
    <col min="8971" max="8971" width="7.140625" style="2" bestFit="1" customWidth="1"/>
    <col min="8972" max="8977" width="4.85546875" style="2" customWidth="1"/>
    <col min="8978" max="9216" width="9.140625" style="2"/>
    <col min="9217" max="9217" width="5.42578125" style="2" customWidth="1"/>
    <col min="9218" max="9221" width="7.5703125" style="2" customWidth="1"/>
    <col min="9222" max="9222" width="6.42578125" style="2" customWidth="1"/>
    <col min="9223" max="9225" width="9.5703125" style="2" customWidth="1"/>
    <col min="9226" max="9226" width="7.42578125" style="2" bestFit="1" customWidth="1"/>
    <col min="9227" max="9227" width="7.140625" style="2" bestFit="1" customWidth="1"/>
    <col min="9228" max="9233" width="4.85546875" style="2" customWidth="1"/>
    <col min="9234" max="9472" width="9.140625" style="2"/>
    <col min="9473" max="9473" width="5.42578125" style="2" customWidth="1"/>
    <col min="9474" max="9477" width="7.5703125" style="2" customWidth="1"/>
    <col min="9478" max="9478" width="6.42578125" style="2" customWidth="1"/>
    <col min="9479" max="9481" width="9.5703125" style="2" customWidth="1"/>
    <col min="9482" max="9482" width="7.42578125" style="2" bestFit="1" customWidth="1"/>
    <col min="9483" max="9483" width="7.140625" style="2" bestFit="1" customWidth="1"/>
    <col min="9484" max="9489" width="4.85546875" style="2" customWidth="1"/>
    <col min="9490" max="9728" width="9.140625" style="2"/>
    <col min="9729" max="9729" width="5.42578125" style="2" customWidth="1"/>
    <col min="9730" max="9733" width="7.5703125" style="2" customWidth="1"/>
    <col min="9734" max="9734" width="6.42578125" style="2" customWidth="1"/>
    <col min="9735" max="9737" width="9.5703125" style="2" customWidth="1"/>
    <col min="9738" max="9738" width="7.42578125" style="2" bestFit="1" customWidth="1"/>
    <col min="9739" max="9739" width="7.140625" style="2" bestFit="1" customWidth="1"/>
    <col min="9740" max="9745" width="4.85546875" style="2" customWidth="1"/>
    <col min="9746" max="9984" width="9.140625" style="2"/>
    <col min="9985" max="9985" width="5.42578125" style="2" customWidth="1"/>
    <col min="9986" max="9989" width="7.5703125" style="2" customWidth="1"/>
    <col min="9990" max="9990" width="6.42578125" style="2" customWidth="1"/>
    <col min="9991" max="9993" width="9.5703125" style="2" customWidth="1"/>
    <col min="9994" max="9994" width="7.42578125" style="2" bestFit="1" customWidth="1"/>
    <col min="9995" max="9995" width="7.140625" style="2" bestFit="1" customWidth="1"/>
    <col min="9996" max="10001" width="4.85546875" style="2" customWidth="1"/>
    <col min="10002" max="10240" width="9.140625" style="2"/>
    <col min="10241" max="10241" width="5.42578125" style="2" customWidth="1"/>
    <col min="10242" max="10245" width="7.5703125" style="2" customWidth="1"/>
    <col min="10246" max="10246" width="6.42578125" style="2" customWidth="1"/>
    <col min="10247" max="10249" width="9.5703125" style="2" customWidth="1"/>
    <col min="10250" max="10250" width="7.42578125" style="2" bestFit="1" customWidth="1"/>
    <col min="10251" max="10251" width="7.140625" style="2" bestFit="1" customWidth="1"/>
    <col min="10252" max="10257" width="4.85546875" style="2" customWidth="1"/>
    <col min="10258" max="10496" width="9.140625" style="2"/>
    <col min="10497" max="10497" width="5.42578125" style="2" customWidth="1"/>
    <col min="10498" max="10501" width="7.5703125" style="2" customWidth="1"/>
    <col min="10502" max="10502" width="6.42578125" style="2" customWidth="1"/>
    <col min="10503" max="10505" width="9.5703125" style="2" customWidth="1"/>
    <col min="10506" max="10506" width="7.42578125" style="2" bestFit="1" customWidth="1"/>
    <col min="10507" max="10507" width="7.140625" style="2" bestFit="1" customWidth="1"/>
    <col min="10508" max="10513" width="4.85546875" style="2" customWidth="1"/>
    <col min="10514" max="10752" width="9.140625" style="2"/>
    <col min="10753" max="10753" width="5.42578125" style="2" customWidth="1"/>
    <col min="10754" max="10757" width="7.5703125" style="2" customWidth="1"/>
    <col min="10758" max="10758" width="6.42578125" style="2" customWidth="1"/>
    <col min="10759" max="10761" width="9.5703125" style="2" customWidth="1"/>
    <col min="10762" max="10762" width="7.42578125" style="2" bestFit="1" customWidth="1"/>
    <col min="10763" max="10763" width="7.140625" style="2" bestFit="1" customWidth="1"/>
    <col min="10764" max="10769" width="4.85546875" style="2" customWidth="1"/>
    <col min="10770" max="11008" width="9.140625" style="2"/>
    <col min="11009" max="11009" width="5.42578125" style="2" customWidth="1"/>
    <col min="11010" max="11013" width="7.5703125" style="2" customWidth="1"/>
    <col min="11014" max="11014" width="6.42578125" style="2" customWidth="1"/>
    <col min="11015" max="11017" width="9.5703125" style="2" customWidth="1"/>
    <col min="11018" max="11018" width="7.42578125" style="2" bestFit="1" customWidth="1"/>
    <col min="11019" max="11019" width="7.140625" style="2" bestFit="1" customWidth="1"/>
    <col min="11020" max="11025" width="4.85546875" style="2" customWidth="1"/>
    <col min="11026" max="11264" width="9.140625" style="2"/>
    <col min="11265" max="11265" width="5.42578125" style="2" customWidth="1"/>
    <col min="11266" max="11269" width="7.5703125" style="2" customWidth="1"/>
    <col min="11270" max="11270" width="6.42578125" style="2" customWidth="1"/>
    <col min="11271" max="11273" width="9.5703125" style="2" customWidth="1"/>
    <col min="11274" max="11274" width="7.42578125" style="2" bestFit="1" customWidth="1"/>
    <col min="11275" max="11275" width="7.140625" style="2" bestFit="1" customWidth="1"/>
    <col min="11276" max="11281" width="4.85546875" style="2" customWidth="1"/>
    <col min="11282" max="11520" width="9.140625" style="2"/>
    <col min="11521" max="11521" width="5.42578125" style="2" customWidth="1"/>
    <col min="11522" max="11525" width="7.5703125" style="2" customWidth="1"/>
    <col min="11526" max="11526" width="6.42578125" style="2" customWidth="1"/>
    <col min="11527" max="11529" width="9.5703125" style="2" customWidth="1"/>
    <col min="11530" max="11530" width="7.42578125" style="2" bestFit="1" customWidth="1"/>
    <col min="11531" max="11531" width="7.140625" style="2" bestFit="1" customWidth="1"/>
    <col min="11532" max="11537" width="4.85546875" style="2" customWidth="1"/>
    <col min="11538" max="11776" width="9.140625" style="2"/>
    <col min="11777" max="11777" width="5.42578125" style="2" customWidth="1"/>
    <col min="11778" max="11781" width="7.5703125" style="2" customWidth="1"/>
    <col min="11782" max="11782" width="6.42578125" style="2" customWidth="1"/>
    <col min="11783" max="11785" width="9.5703125" style="2" customWidth="1"/>
    <col min="11786" max="11786" width="7.42578125" style="2" bestFit="1" customWidth="1"/>
    <col min="11787" max="11787" width="7.140625" style="2" bestFit="1" customWidth="1"/>
    <col min="11788" max="11793" width="4.85546875" style="2" customWidth="1"/>
    <col min="11794" max="12032" width="9.140625" style="2"/>
    <col min="12033" max="12033" width="5.42578125" style="2" customWidth="1"/>
    <col min="12034" max="12037" width="7.5703125" style="2" customWidth="1"/>
    <col min="12038" max="12038" width="6.42578125" style="2" customWidth="1"/>
    <col min="12039" max="12041" width="9.5703125" style="2" customWidth="1"/>
    <col min="12042" max="12042" width="7.42578125" style="2" bestFit="1" customWidth="1"/>
    <col min="12043" max="12043" width="7.140625" style="2" bestFit="1" customWidth="1"/>
    <col min="12044" max="12049" width="4.85546875" style="2" customWidth="1"/>
    <col min="12050" max="12288" width="9.140625" style="2"/>
    <col min="12289" max="12289" width="5.42578125" style="2" customWidth="1"/>
    <col min="12290" max="12293" width="7.5703125" style="2" customWidth="1"/>
    <col min="12294" max="12294" width="6.42578125" style="2" customWidth="1"/>
    <col min="12295" max="12297" width="9.5703125" style="2" customWidth="1"/>
    <col min="12298" max="12298" width="7.42578125" style="2" bestFit="1" customWidth="1"/>
    <col min="12299" max="12299" width="7.140625" style="2" bestFit="1" customWidth="1"/>
    <col min="12300" max="12305" width="4.85546875" style="2" customWidth="1"/>
    <col min="12306" max="12544" width="9.140625" style="2"/>
    <col min="12545" max="12545" width="5.42578125" style="2" customWidth="1"/>
    <col min="12546" max="12549" width="7.5703125" style="2" customWidth="1"/>
    <col min="12550" max="12550" width="6.42578125" style="2" customWidth="1"/>
    <col min="12551" max="12553" width="9.5703125" style="2" customWidth="1"/>
    <col min="12554" max="12554" width="7.42578125" style="2" bestFit="1" customWidth="1"/>
    <col min="12555" max="12555" width="7.140625" style="2" bestFit="1" customWidth="1"/>
    <col min="12556" max="12561" width="4.85546875" style="2" customWidth="1"/>
    <col min="12562" max="12800" width="9.140625" style="2"/>
    <col min="12801" max="12801" width="5.42578125" style="2" customWidth="1"/>
    <col min="12802" max="12805" width="7.5703125" style="2" customWidth="1"/>
    <col min="12806" max="12806" width="6.42578125" style="2" customWidth="1"/>
    <col min="12807" max="12809" width="9.5703125" style="2" customWidth="1"/>
    <col min="12810" max="12810" width="7.42578125" style="2" bestFit="1" customWidth="1"/>
    <col min="12811" max="12811" width="7.140625" style="2" bestFit="1" customWidth="1"/>
    <col min="12812" max="12817" width="4.85546875" style="2" customWidth="1"/>
    <col min="12818" max="13056" width="9.140625" style="2"/>
    <col min="13057" max="13057" width="5.42578125" style="2" customWidth="1"/>
    <col min="13058" max="13061" width="7.5703125" style="2" customWidth="1"/>
    <col min="13062" max="13062" width="6.42578125" style="2" customWidth="1"/>
    <col min="13063" max="13065" width="9.5703125" style="2" customWidth="1"/>
    <col min="13066" max="13066" width="7.42578125" style="2" bestFit="1" customWidth="1"/>
    <col min="13067" max="13067" width="7.140625" style="2" bestFit="1" customWidth="1"/>
    <col min="13068" max="13073" width="4.85546875" style="2" customWidth="1"/>
    <col min="13074" max="13312" width="9.140625" style="2"/>
    <col min="13313" max="13313" width="5.42578125" style="2" customWidth="1"/>
    <col min="13314" max="13317" width="7.5703125" style="2" customWidth="1"/>
    <col min="13318" max="13318" width="6.42578125" style="2" customWidth="1"/>
    <col min="13319" max="13321" width="9.5703125" style="2" customWidth="1"/>
    <col min="13322" max="13322" width="7.42578125" style="2" bestFit="1" customWidth="1"/>
    <col min="13323" max="13323" width="7.140625" style="2" bestFit="1" customWidth="1"/>
    <col min="13324" max="13329" width="4.85546875" style="2" customWidth="1"/>
    <col min="13330" max="13568" width="9.140625" style="2"/>
    <col min="13569" max="13569" width="5.42578125" style="2" customWidth="1"/>
    <col min="13570" max="13573" width="7.5703125" style="2" customWidth="1"/>
    <col min="13574" max="13574" width="6.42578125" style="2" customWidth="1"/>
    <col min="13575" max="13577" width="9.5703125" style="2" customWidth="1"/>
    <col min="13578" max="13578" width="7.42578125" style="2" bestFit="1" customWidth="1"/>
    <col min="13579" max="13579" width="7.140625" style="2" bestFit="1" customWidth="1"/>
    <col min="13580" max="13585" width="4.85546875" style="2" customWidth="1"/>
    <col min="13586" max="13824" width="9.140625" style="2"/>
    <col min="13825" max="13825" width="5.42578125" style="2" customWidth="1"/>
    <col min="13826" max="13829" width="7.5703125" style="2" customWidth="1"/>
    <col min="13830" max="13830" width="6.42578125" style="2" customWidth="1"/>
    <col min="13831" max="13833" width="9.5703125" style="2" customWidth="1"/>
    <col min="13834" max="13834" width="7.42578125" style="2" bestFit="1" customWidth="1"/>
    <col min="13835" max="13835" width="7.140625" style="2" bestFit="1" customWidth="1"/>
    <col min="13836" max="13841" width="4.85546875" style="2" customWidth="1"/>
    <col min="13842" max="14080" width="9.140625" style="2"/>
    <col min="14081" max="14081" width="5.42578125" style="2" customWidth="1"/>
    <col min="14082" max="14085" width="7.5703125" style="2" customWidth="1"/>
    <col min="14086" max="14086" width="6.42578125" style="2" customWidth="1"/>
    <col min="14087" max="14089" width="9.5703125" style="2" customWidth="1"/>
    <col min="14090" max="14090" width="7.42578125" style="2" bestFit="1" customWidth="1"/>
    <col min="14091" max="14091" width="7.140625" style="2" bestFit="1" customWidth="1"/>
    <col min="14092" max="14097" width="4.85546875" style="2" customWidth="1"/>
    <col min="14098" max="14336" width="9.140625" style="2"/>
    <col min="14337" max="14337" width="5.42578125" style="2" customWidth="1"/>
    <col min="14338" max="14341" width="7.5703125" style="2" customWidth="1"/>
    <col min="14342" max="14342" width="6.42578125" style="2" customWidth="1"/>
    <col min="14343" max="14345" width="9.5703125" style="2" customWidth="1"/>
    <col min="14346" max="14346" width="7.42578125" style="2" bestFit="1" customWidth="1"/>
    <col min="14347" max="14347" width="7.140625" style="2" bestFit="1" customWidth="1"/>
    <col min="14348" max="14353" width="4.85546875" style="2" customWidth="1"/>
    <col min="14354" max="14592" width="9.140625" style="2"/>
    <col min="14593" max="14593" width="5.42578125" style="2" customWidth="1"/>
    <col min="14594" max="14597" width="7.5703125" style="2" customWidth="1"/>
    <col min="14598" max="14598" width="6.42578125" style="2" customWidth="1"/>
    <col min="14599" max="14601" width="9.5703125" style="2" customWidth="1"/>
    <col min="14602" max="14602" width="7.42578125" style="2" bestFit="1" customWidth="1"/>
    <col min="14603" max="14603" width="7.140625" style="2" bestFit="1" customWidth="1"/>
    <col min="14604" max="14609" width="4.85546875" style="2" customWidth="1"/>
    <col min="14610" max="14848" width="9.140625" style="2"/>
    <col min="14849" max="14849" width="5.42578125" style="2" customWidth="1"/>
    <col min="14850" max="14853" width="7.5703125" style="2" customWidth="1"/>
    <col min="14854" max="14854" width="6.42578125" style="2" customWidth="1"/>
    <col min="14855" max="14857" width="9.5703125" style="2" customWidth="1"/>
    <col min="14858" max="14858" width="7.42578125" style="2" bestFit="1" customWidth="1"/>
    <col min="14859" max="14859" width="7.140625" style="2" bestFit="1" customWidth="1"/>
    <col min="14860" max="14865" width="4.85546875" style="2" customWidth="1"/>
    <col min="14866" max="15104" width="9.140625" style="2"/>
    <col min="15105" max="15105" width="5.42578125" style="2" customWidth="1"/>
    <col min="15106" max="15109" width="7.5703125" style="2" customWidth="1"/>
    <col min="15110" max="15110" width="6.42578125" style="2" customWidth="1"/>
    <col min="15111" max="15113" width="9.5703125" style="2" customWidth="1"/>
    <col min="15114" max="15114" width="7.42578125" style="2" bestFit="1" customWidth="1"/>
    <col min="15115" max="15115" width="7.140625" style="2" bestFit="1" customWidth="1"/>
    <col min="15116" max="15121" width="4.85546875" style="2" customWidth="1"/>
    <col min="15122" max="15360" width="9.140625" style="2"/>
    <col min="15361" max="15361" width="5.42578125" style="2" customWidth="1"/>
    <col min="15362" max="15365" width="7.5703125" style="2" customWidth="1"/>
    <col min="15366" max="15366" width="6.42578125" style="2" customWidth="1"/>
    <col min="15367" max="15369" width="9.5703125" style="2" customWidth="1"/>
    <col min="15370" max="15370" width="7.42578125" style="2" bestFit="1" customWidth="1"/>
    <col min="15371" max="15371" width="7.140625" style="2" bestFit="1" customWidth="1"/>
    <col min="15372" max="15377" width="4.85546875" style="2" customWidth="1"/>
    <col min="15378" max="15616" width="9.140625" style="2"/>
    <col min="15617" max="15617" width="5.42578125" style="2" customWidth="1"/>
    <col min="15618" max="15621" width="7.5703125" style="2" customWidth="1"/>
    <col min="15622" max="15622" width="6.42578125" style="2" customWidth="1"/>
    <col min="15623" max="15625" width="9.5703125" style="2" customWidth="1"/>
    <col min="15626" max="15626" width="7.42578125" style="2" bestFit="1" customWidth="1"/>
    <col min="15627" max="15627" width="7.140625" style="2" bestFit="1" customWidth="1"/>
    <col min="15628" max="15633" width="4.85546875" style="2" customWidth="1"/>
    <col min="15634" max="15872" width="9.140625" style="2"/>
    <col min="15873" max="15873" width="5.42578125" style="2" customWidth="1"/>
    <col min="15874" max="15877" width="7.5703125" style="2" customWidth="1"/>
    <col min="15878" max="15878" width="6.42578125" style="2" customWidth="1"/>
    <col min="15879" max="15881" width="9.5703125" style="2" customWidth="1"/>
    <col min="15882" max="15882" width="7.42578125" style="2" bestFit="1" customWidth="1"/>
    <col min="15883" max="15883" width="7.140625" style="2" bestFit="1" customWidth="1"/>
    <col min="15884" max="15889" width="4.85546875" style="2" customWidth="1"/>
    <col min="15890" max="16128" width="9.140625" style="2"/>
    <col min="16129" max="16129" width="5.42578125" style="2" customWidth="1"/>
    <col min="16130" max="16133" width="7.5703125" style="2" customWidth="1"/>
    <col min="16134" max="16134" width="6.42578125" style="2" customWidth="1"/>
    <col min="16135" max="16137" width="9.5703125" style="2" customWidth="1"/>
    <col min="16138" max="16138" width="7.42578125" style="2" bestFit="1" customWidth="1"/>
    <col min="16139" max="16139" width="7.140625" style="2" bestFit="1" customWidth="1"/>
    <col min="16140" max="16145" width="4.85546875" style="2" customWidth="1"/>
    <col min="16146" max="16384" width="9.140625" style="2"/>
  </cols>
  <sheetData>
    <row r="1" spans="2:17" ht="15.75" x14ac:dyDescent="0.25">
      <c r="B1" s="51" t="s">
        <v>0</v>
      </c>
      <c r="C1" s="52"/>
      <c r="D1" s="52"/>
      <c r="E1" s="52"/>
      <c r="F1" s="52"/>
      <c r="G1" s="52"/>
      <c r="H1" s="52"/>
      <c r="I1" s="52"/>
      <c r="J1" s="52"/>
      <c r="K1" s="52"/>
    </row>
    <row r="2" spans="2:17" x14ac:dyDescent="0.2">
      <c r="B2" s="1"/>
      <c r="C2" s="53" t="s">
        <v>1</v>
      </c>
      <c r="D2" s="54"/>
      <c r="E2" s="3" t="s">
        <v>2</v>
      </c>
      <c r="F2" s="3" t="s">
        <v>3</v>
      </c>
      <c r="G2" s="3" t="s">
        <v>4</v>
      </c>
      <c r="H2" s="4"/>
      <c r="I2" s="4"/>
      <c r="J2" s="4"/>
      <c r="K2" s="1"/>
    </row>
    <row r="3" spans="2:17" x14ac:dyDescent="0.2">
      <c r="B3" s="1"/>
      <c r="C3" s="1"/>
      <c r="D3" s="1"/>
      <c r="E3" s="1"/>
      <c r="F3" s="1"/>
      <c r="G3" s="1"/>
      <c r="J3" s="4"/>
      <c r="K3" s="1"/>
    </row>
    <row r="4" spans="2:17" x14ac:dyDescent="0.2">
      <c r="B4" s="6" t="s">
        <v>5</v>
      </c>
      <c r="C4" s="6" t="s">
        <v>6</v>
      </c>
      <c r="D4" s="6" t="s">
        <v>7</v>
      </c>
      <c r="E4" s="6" t="s">
        <v>8</v>
      </c>
      <c r="F4" s="6" t="s">
        <v>9</v>
      </c>
      <c r="G4" s="6" t="s">
        <v>10</v>
      </c>
      <c r="I4" s="7"/>
      <c r="J4" s="4"/>
    </row>
    <row r="5" spans="2:17" x14ac:dyDescent="0.2">
      <c r="B5" s="8">
        <f>SUM(K16:K10015)</f>
        <v>2986697090.4087691</v>
      </c>
      <c r="C5" s="8">
        <f>SUMPRODUCT(K16:K10015,B16:B10015)</f>
        <v>17066913.523816057</v>
      </c>
      <c r="D5" s="8">
        <f>SUMPRODUCT(K16:K10015,B16:B10015,B16:B10015)</f>
        <v>128309.40937436142</v>
      </c>
      <c r="E5" s="8">
        <f>SUMPRODUCT(K16:K10015,D16:D10015)</f>
        <v>49013.137024431227</v>
      </c>
      <c r="F5" s="8">
        <f>SUMPRODUCT(K16:K10015,D16:D10015,B16:B10015)</f>
        <v>18782.093461531509</v>
      </c>
      <c r="G5" s="9">
        <f>( S_xx*S_1 - S_x*S_x )</f>
        <v>91941802421057.5</v>
      </c>
      <c r="H5" s="4"/>
      <c r="I5" s="4"/>
      <c r="J5" s="4"/>
    </row>
    <row r="6" spans="2:17" x14ac:dyDescent="0.2">
      <c r="B6" s="1"/>
      <c r="C6" s="1"/>
      <c r="D6" s="1"/>
      <c r="E6" s="1"/>
      <c r="F6" s="1"/>
      <c r="G6" s="1"/>
      <c r="H6" s="4"/>
      <c r="I6" s="4"/>
      <c r="J6" s="4"/>
      <c r="K6" s="1"/>
    </row>
    <row r="7" spans="2:17" ht="15" x14ac:dyDescent="0.25">
      <c r="B7" s="55" t="s">
        <v>11</v>
      </c>
      <c r="C7" s="56"/>
      <c r="D7" s="1"/>
      <c r="E7" s="1"/>
      <c r="F7" s="10" t="s">
        <v>12</v>
      </c>
      <c r="G7" s="11">
        <f>COUNT(K16:K10015)</f>
        <v>15</v>
      </c>
      <c r="H7" s="12"/>
      <c r="I7" s="13"/>
      <c r="J7" s="4"/>
      <c r="K7" s="4"/>
    </row>
    <row r="8" spans="2:17" x14ac:dyDescent="0.2">
      <c r="B8" s="14" t="s">
        <v>13</v>
      </c>
      <c r="C8" s="15">
        <f>( S_yx*S_1 - S_x*S_y ) / delta</f>
        <v>0.60103151631883378</v>
      </c>
      <c r="D8" s="15">
        <f>SQRT( S_1 / delta )</f>
        <v>5.6995305091512355E-3</v>
      </c>
      <c r="E8" s="1"/>
      <c r="F8" s="10" t="s">
        <v>14</v>
      </c>
      <c r="G8" s="16">
        <f>G7-2</f>
        <v>13</v>
      </c>
      <c r="H8" s="12"/>
      <c r="I8" s="13"/>
      <c r="J8" s="4"/>
      <c r="K8" s="4"/>
    </row>
    <row r="9" spans="2:17" x14ac:dyDescent="0.2">
      <c r="B9" s="17" t="s">
        <v>15</v>
      </c>
      <c r="C9" s="15">
        <f>( S_xx*S_y - S_yx*S_x ) / delta</f>
        <v>-3.4180700178336279E-3</v>
      </c>
      <c r="D9" s="15">
        <f>SQRT( S_xx / delta )</f>
        <v>3.7357064843554424E-5</v>
      </c>
      <c r="E9" s="1"/>
      <c r="F9" s="18" t="s">
        <v>16</v>
      </c>
      <c r="G9" s="19">
        <f>SUMPRODUCT(I16:I10015,I16:I10015,K16:K10015)</f>
        <v>9022.1453957144458</v>
      </c>
      <c r="H9" s="12"/>
      <c r="I9" s="13"/>
      <c r="J9" s="4"/>
      <c r="K9" s="4"/>
    </row>
    <row r="10" spans="2:17" x14ac:dyDescent="0.2">
      <c r="B10" s="1"/>
      <c r="C10" s="1"/>
      <c r="D10" s="13"/>
      <c r="E10" s="1"/>
      <c r="F10" s="12"/>
      <c r="G10" s="20"/>
      <c r="H10" s="12"/>
      <c r="I10" s="13"/>
      <c r="J10" s="4"/>
      <c r="K10" s="4"/>
    </row>
    <row r="11" spans="2:17" ht="13.5" thickBot="1" x14ac:dyDescent="0.25">
      <c r="B11" s="12"/>
      <c r="C11" s="1"/>
      <c r="D11" s="1"/>
      <c r="E11" s="1"/>
      <c r="F11" s="12"/>
      <c r="G11" s="20"/>
      <c r="H11" s="12"/>
      <c r="I11" s="13"/>
      <c r="J11" s="4"/>
      <c r="K11" s="4"/>
    </row>
    <row r="12" spans="2:17" x14ac:dyDescent="0.2">
      <c r="B12" s="12"/>
      <c r="C12" s="1"/>
      <c r="D12" s="13"/>
      <c r="E12" s="21" t="s">
        <v>17</v>
      </c>
      <c r="F12" s="12"/>
      <c r="G12" s="20"/>
      <c r="H12" s="12"/>
      <c r="I12" s="13"/>
      <c r="J12" s="4"/>
      <c r="K12" s="4"/>
    </row>
    <row r="13" spans="2:17" ht="13.5" thickBot="1" x14ac:dyDescent="0.25">
      <c r="B13" s="1"/>
      <c r="C13" s="1"/>
      <c r="D13" s="1"/>
      <c r="E13" s="22">
        <v>7.9068794128733366E-3</v>
      </c>
      <c r="F13" s="1"/>
      <c r="G13" s="1"/>
      <c r="H13" s="4"/>
      <c r="I13" s="4"/>
      <c r="J13" s="4"/>
      <c r="K13" s="1"/>
    </row>
    <row r="14" spans="2:17" ht="13.5" thickBot="1" x14ac:dyDescent="0.25">
      <c r="B14" s="23"/>
      <c r="C14" s="23"/>
      <c r="D14" s="23"/>
      <c r="E14" s="23"/>
      <c r="F14" s="23"/>
      <c r="G14" s="1"/>
      <c r="I14" s="5" t="s">
        <v>18</v>
      </c>
      <c r="J14" s="5" t="s">
        <v>19</v>
      </c>
    </row>
    <row r="15" spans="2:17" x14ac:dyDescent="0.2">
      <c r="B15" s="24" t="s">
        <v>20</v>
      </c>
      <c r="C15" s="25" t="s">
        <v>21</v>
      </c>
      <c r="D15" s="25" t="s">
        <v>22</v>
      </c>
      <c r="E15" s="26" t="s">
        <v>23</v>
      </c>
      <c r="F15" s="27" t="s">
        <v>24</v>
      </c>
      <c r="G15" s="28" t="s">
        <v>25</v>
      </c>
      <c r="H15" s="29" t="s">
        <v>26</v>
      </c>
      <c r="I15" s="29" t="s">
        <v>27</v>
      </c>
      <c r="J15" s="29" t="s">
        <v>28</v>
      </c>
      <c r="K15" s="6" t="s">
        <v>29</v>
      </c>
      <c r="L15" s="30" t="s">
        <v>30</v>
      </c>
      <c r="M15" s="30" t="s">
        <v>31</v>
      </c>
      <c r="N15" s="30" t="s">
        <v>32</v>
      </c>
      <c r="O15" s="30" t="s">
        <v>33</v>
      </c>
      <c r="P15" s="30" t="s">
        <v>34</v>
      </c>
      <c r="Q15" s="30" t="s">
        <v>35</v>
      </c>
    </row>
    <row r="16" spans="2:17" ht="15" x14ac:dyDescent="0.25">
      <c r="B16">
        <v>0.41437499999999999</v>
      </c>
      <c r="C16" s="44">
        <v>1.6279338899353363E-2</v>
      </c>
      <c r="D16" s="50">
        <v>0.45532328666666672</v>
      </c>
      <c r="E16" s="31">
        <v>3.7246732178123805E-3</v>
      </c>
      <c r="F16" s="32">
        <v>1</v>
      </c>
      <c r="G16" s="33">
        <f t="shared" ref="G16:G47" si="0">IF(E16&gt;0,IF(AND(DyDx&lt;&gt;0,C16&gt;0),SQRT(E16^2+(DyDx*C16)^2),E16),IF(AND(DyDx&lt;&gt;0,C16&gt;0),SQRT((C16*DyDx)^2),""))</f>
        <v>3.726896711895271E-3</v>
      </c>
      <c r="H16" s="34">
        <f t="shared" ref="H16:H47" si="1">IF(AND(ISNONTEXT(B16),NOT(ISBLANK(B16))),B16*a+b,"")</f>
        <v>0.24563436455678311</v>
      </c>
      <c r="I16" s="34">
        <f t="shared" ref="I16:I79" si="2">IF(AND(ISNONTEXT(H16),ISNONTEXT(D16),NOT(ISBLANK(D16))),D16-H16,"")</f>
        <v>0.2096889221098836</v>
      </c>
      <c r="J16" s="35">
        <f t="shared" ref="J16:J79" si="3">IF(AND(ISNONTEXT(I16),F16=1),I16/G16,"")</f>
        <v>56.263679495225048</v>
      </c>
      <c r="K16" s="36">
        <f t="shared" ref="K16:K79" si="4">IF(AND(F16=1,ISNONTEXT(G16),G16&gt;0),1/G16^2,"")</f>
        <v>71995.489102343665</v>
      </c>
      <c r="L16" s="37">
        <f>IF(AND(ISNONTEXT($I16),$F16=1),I16,NA())</f>
        <v>0.2096889221098836</v>
      </c>
      <c r="M16" s="37" t="e">
        <f t="shared" ref="M16:M79" si="5">IF(AND(ISNONTEXT(I16),NOT(ISBLANK(F16)),F16=0),I16,NA())</f>
        <v>#N/A</v>
      </c>
      <c r="N16" s="37">
        <f t="shared" ref="N16:N79" si="6">IF(AND(ISNONTEXT(J16),F16=1),J16,NA())</f>
        <v>56.263679495225048</v>
      </c>
      <c r="O16" s="37" t="e">
        <f t="shared" ref="O16:O79" si="7">IF(AND(ISNONTEXT(I16),NOT(ISBLANK(F16)),F16=0),I16/G16,NA())</f>
        <v>#N/A</v>
      </c>
      <c r="P16" s="37">
        <f t="shared" ref="P16:P79" si="8">IF(AND(ISNONTEXT($F16),$F16=1),D16,NA())</f>
        <v>0.45532328666666672</v>
      </c>
      <c r="Q16" s="37" t="e">
        <f t="shared" ref="Q16:Q79" si="9">IF(AND(ISNONTEXT($F16),NOT(ISBLANK(F16)),$F16=0),D16,NA())</f>
        <v>#N/A</v>
      </c>
    </row>
    <row r="17" spans="2:17" ht="15" x14ac:dyDescent="0.25">
      <c r="B17">
        <v>0.43029999999999996</v>
      </c>
      <c r="C17" s="44">
        <v>7.9964398328256164E-2</v>
      </c>
      <c r="D17" s="50">
        <v>0.43444658499999994</v>
      </c>
      <c r="E17" s="31">
        <v>9.8691913947813095E-3</v>
      </c>
      <c r="F17" s="32">
        <v>1</v>
      </c>
      <c r="G17" s="33">
        <f t="shared" si="0"/>
        <v>9.889423779559035E-3</v>
      </c>
      <c r="H17" s="34">
        <f t="shared" si="1"/>
        <v>0.25520579145416056</v>
      </c>
      <c r="I17" s="34">
        <f t="shared" si="2"/>
        <v>0.17924079354583938</v>
      </c>
      <c r="J17" s="35">
        <f t="shared" si="3"/>
        <v>18.124493149572729</v>
      </c>
      <c r="K17" s="36">
        <f t="shared" si="4"/>
        <v>10224.875409660912</v>
      </c>
      <c r="L17" s="37">
        <f>IF(AND(ISNONTEXT(I17),F17=1),I17,NA())</f>
        <v>0.17924079354583938</v>
      </c>
      <c r="M17" s="37" t="e">
        <f t="shared" si="5"/>
        <v>#N/A</v>
      </c>
      <c r="N17" s="37">
        <f t="shared" si="6"/>
        <v>18.124493149572729</v>
      </c>
      <c r="O17" s="37" t="e">
        <f t="shared" si="7"/>
        <v>#N/A</v>
      </c>
      <c r="P17" s="37">
        <f t="shared" si="8"/>
        <v>0.43444658499999994</v>
      </c>
      <c r="Q17" s="37" t="e">
        <f t="shared" si="9"/>
        <v>#N/A</v>
      </c>
    </row>
    <row r="18" spans="2:17" ht="15" x14ac:dyDescent="0.25">
      <c r="B18">
        <v>0.38677500000000004</v>
      </c>
      <c r="C18" s="44">
        <v>5.5292150211399452E-2</v>
      </c>
      <c r="D18" s="50">
        <v>0.402846655</v>
      </c>
      <c r="E18" s="31">
        <v>1.1828137635756164E-2</v>
      </c>
      <c r="F18" s="32">
        <v>1</v>
      </c>
      <c r="G18" s="33">
        <f t="shared" si="0"/>
        <v>1.1836214496036446E-2</v>
      </c>
      <c r="H18" s="34">
        <f t="shared" si="1"/>
        <v>0.22904589470638334</v>
      </c>
      <c r="I18" s="34">
        <f t="shared" si="2"/>
        <v>0.17380076029361666</v>
      </c>
      <c r="J18" s="35">
        <f t="shared" si="3"/>
        <v>14.683813000500857</v>
      </c>
      <c r="K18" s="36">
        <f t="shared" si="4"/>
        <v>7137.9638852607504</v>
      </c>
      <c r="L18" s="37">
        <f>IF(AND(ISNONTEXT($I18),$F18=1),I18,NA())</f>
        <v>0.17380076029361666</v>
      </c>
      <c r="M18" s="37" t="e">
        <f t="shared" si="5"/>
        <v>#N/A</v>
      </c>
      <c r="N18" s="37">
        <f t="shared" si="6"/>
        <v>14.683813000500857</v>
      </c>
      <c r="O18" s="37" t="e">
        <f t="shared" si="7"/>
        <v>#N/A</v>
      </c>
      <c r="P18" s="37">
        <f t="shared" si="8"/>
        <v>0.402846655</v>
      </c>
      <c r="Q18" s="37" t="e">
        <f t="shared" si="9"/>
        <v>#N/A</v>
      </c>
    </row>
    <row r="19" spans="2:17" ht="15" x14ac:dyDescent="0.25">
      <c r="B19">
        <v>0.35622500000000001</v>
      </c>
      <c r="C19" s="44">
        <v>6.3780967968509225E-2</v>
      </c>
      <c r="D19" s="50">
        <v>0.36528207666666662</v>
      </c>
      <c r="E19" s="31">
        <v>1.3687646436766329E-2</v>
      </c>
      <c r="F19" s="32">
        <v>1</v>
      </c>
      <c r="G19" s="33">
        <f t="shared" si="0"/>
        <v>1.36969336700953E-2</v>
      </c>
      <c r="H19" s="34">
        <f t="shared" si="1"/>
        <v>0.21068438188284294</v>
      </c>
      <c r="I19" s="34">
        <f t="shared" si="2"/>
        <v>0.15459769478382368</v>
      </c>
      <c r="J19" s="35">
        <f t="shared" si="3"/>
        <v>11.287029528467302</v>
      </c>
      <c r="K19" s="36">
        <f t="shared" si="4"/>
        <v>5330.320154151972</v>
      </c>
      <c r="L19" s="37">
        <f>IF(AND(ISNONTEXT(I19),F19=1),I19,NA())</f>
        <v>0.15459769478382368</v>
      </c>
      <c r="M19" s="37" t="e">
        <f t="shared" si="5"/>
        <v>#N/A</v>
      </c>
      <c r="N19" s="37">
        <f t="shared" si="6"/>
        <v>11.287029528467302</v>
      </c>
      <c r="O19" s="37" t="e">
        <f t="shared" si="7"/>
        <v>#N/A</v>
      </c>
      <c r="P19" s="37">
        <f t="shared" si="8"/>
        <v>0.36528207666666662</v>
      </c>
      <c r="Q19" s="37" t="e">
        <f t="shared" si="9"/>
        <v>#N/A</v>
      </c>
    </row>
    <row r="20" spans="2:17" ht="15" x14ac:dyDescent="0.25">
      <c r="B20">
        <v>0.32692500000000002</v>
      </c>
      <c r="C20" s="44">
        <v>6.6395985383153971E-2</v>
      </c>
      <c r="D20" s="50">
        <v>0.32252980166666667</v>
      </c>
      <c r="E20" s="31">
        <v>1.4942041568526724E-2</v>
      </c>
      <c r="F20" s="32">
        <v>1</v>
      </c>
      <c r="G20" s="33">
        <f t="shared" si="0"/>
        <v>1.4951261336028601E-2</v>
      </c>
      <c r="H20" s="34">
        <f t="shared" si="1"/>
        <v>0.19307415845470113</v>
      </c>
      <c r="I20" s="34">
        <f t="shared" si="2"/>
        <v>0.12945564321196554</v>
      </c>
      <c r="J20" s="35">
        <f t="shared" si="3"/>
        <v>8.6585098275295032</v>
      </c>
      <c r="K20" s="36">
        <f t="shared" si="4"/>
        <v>4473.4679958694378</v>
      </c>
      <c r="L20" s="37">
        <f t="shared" ref="L20:L83" si="10">IF(AND(ISNONTEXT($I20),$F20=1),I20,NA())</f>
        <v>0.12945564321196554</v>
      </c>
      <c r="M20" s="37" t="e">
        <f t="shared" si="5"/>
        <v>#N/A</v>
      </c>
      <c r="N20" s="37">
        <f t="shared" si="6"/>
        <v>8.6585098275295032</v>
      </c>
      <c r="O20" s="37" t="e">
        <f t="shared" si="7"/>
        <v>#N/A</v>
      </c>
      <c r="P20" s="37">
        <f t="shared" si="8"/>
        <v>0.32252980166666667</v>
      </c>
      <c r="Q20" s="37" t="e">
        <f t="shared" si="9"/>
        <v>#N/A</v>
      </c>
    </row>
    <row r="21" spans="2:17" ht="15" x14ac:dyDescent="0.25">
      <c r="B21">
        <v>0.29055000000000003</v>
      </c>
      <c r="C21" s="44">
        <v>5.7785313878181789E-2</v>
      </c>
      <c r="D21" s="50">
        <v>0.27517450666666665</v>
      </c>
      <c r="E21" s="31">
        <v>1.7560076313219423E-2</v>
      </c>
      <c r="F21" s="32">
        <v>1</v>
      </c>
      <c r="G21" s="33">
        <f t="shared" si="0"/>
        <v>1.7566019444219986E-2</v>
      </c>
      <c r="H21" s="34">
        <f t="shared" si="1"/>
        <v>0.17121163704860357</v>
      </c>
      <c r="I21" s="34">
        <f t="shared" si="2"/>
        <v>0.10396286961806309</v>
      </c>
      <c r="J21" s="35">
        <f t="shared" si="3"/>
        <v>5.9184079778684051</v>
      </c>
      <c r="K21" s="36">
        <f t="shared" si="4"/>
        <v>3240.8078467639748</v>
      </c>
      <c r="L21" s="37">
        <f t="shared" si="10"/>
        <v>0.10396286961806309</v>
      </c>
      <c r="M21" s="37" t="e">
        <f t="shared" si="5"/>
        <v>#N/A</v>
      </c>
      <c r="N21" s="37">
        <f t="shared" si="6"/>
        <v>5.9184079778684051</v>
      </c>
      <c r="O21" s="37" t="e">
        <f t="shared" si="7"/>
        <v>#N/A</v>
      </c>
      <c r="P21" s="37">
        <f t="shared" si="8"/>
        <v>0.27517450666666665</v>
      </c>
      <c r="Q21" s="37" t="e">
        <f t="shared" si="9"/>
        <v>#N/A</v>
      </c>
    </row>
    <row r="22" spans="2:17" ht="15" x14ac:dyDescent="0.25">
      <c r="B22">
        <v>0.250025</v>
      </c>
      <c r="C22" s="44">
        <v>5.6057799412749056E-2</v>
      </c>
      <c r="D22" s="50">
        <v>0.22658157333333331</v>
      </c>
      <c r="E22" s="31">
        <v>1.4426127549410304E-2</v>
      </c>
      <c r="F22" s="32">
        <v>1</v>
      </c>
      <c r="G22" s="33">
        <f t="shared" si="0"/>
        <v>1.4432935244537069E-2</v>
      </c>
      <c r="H22" s="34">
        <f t="shared" si="1"/>
        <v>0.14685483484978279</v>
      </c>
      <c r="I22" s="34">
        <f t="shared" si="2"/>
        <v>7.9726738483550524E-2</v>
      </c>
      <c r="J22" s="35">
        <f t="shared" si="3"/>
        <v>5.5239448617167088</v>
      </c>
      <c r="K22" s="36">
        <f t="shared" si="4"/>
        <v>4800.5464226266777</v>
      </c>
      <c r="L22" s="37">
        <f t="shared" si="10"/>
        <v>7.9726738483550524E-2</v>
      </c>
      <c r="M22" s="37" t="e">
        <f t="shared" si="5"/>
        <v>#N/A</v>
      </c>
      <c r="N22" s="37">
        <f t="shared" si="6"/>
        <v>5.5239448617167088</v>
      </c>
      <c r="O22" s="37" t="e">
        <f t="shared" si="7"/>
        <v>#N/A</v>
      </c>
      <c r="P22" s="37">
        <f t="shared" si="8"/>
        <v>0.22658157333333331</v>
      </c>
      <c r="Q22" s="37" t="e">
        <f t="shared" si="9"/>
        <v>#N/A</v>
      </c>
    </row>
    <row r="23" spans="2:17" ht="15" x14ac:dyDescent="0.25">
      <c r="B23">
        <v>0.19392500000000001</v>
      </c>
      <c r="C23" s="44">
        <v>5.2309625070344389E-2</v>
      </c>
      <c r="D23" s="50">
        <v>0.18711347133333334</v>
      </c>
      <c r="E23" s="31">
        <v>1.3153636545408102E-2</v>
      </c>
      <c r="F23" s="32">
        <v>1</v>
      </c>
      <c r="G23" s="33">
        <f t="shared" si="0"/>
        <v>1.3160137697121379E-2</v>
      </c>
      <c r="H23" s="34">
        <f t="shared" si="1"/>
        <v>0.11313696678429622</v>
      </c>
      <c r="I23" s="34">
        <f t="shared" si="2"/>
        <v>7.397650454903712E-2</v>
      </c>
      <c r="J23" s="35">
        <f t="shared" si="3"/>
        <v>5.6212561184081373</v>
      </c>
      <c r="K23" s="36">
        <f t="shared" si="4"/>
        <v>5774.0312919448643</v>
      </c>
      <c r="L23" s="37">
        <f t="shared" si="10"/>
        <v>7.397650454903712E-2</v>
      </c>
      <c r="M23" s="37" t="e">
        <f t="shared" si="5"/>
        <v>#N/A</v>
      </c>
      <c r="N23" s="37">
        <f t="shared" si="6"/>
        <v>5.6212561184081373</v>
      </c>
      <c r="O23" s="37" t="e">
        <f t="shared" si="7"/>
        <v>#N/A</v>
      </c>
      <c r="P23" s="37">
        <f t="shared" si="8"/>
        <v>0.18711347133333334</v>
      </c>
      <c r="Q23" s="37" t="e">
        <f t="shared" si="9"/>
        <v>#N/A</v>
      </c>
    </row>
    <row r="24" spans="2:17" ht="15" x14ac:dyDescent="0.25">
      <c r="B24">
        <v>0.15145</v>
      </c>
      <c r="C24" s="44">
        <v>4.2324254275769559E-2</v>
      </c>
      <c r="D24" s="50">
        <v>0.14570835999999998</v>
      </c>
      <c r="E24" s="31">
        <v>1.4191360848048834E-2</v>
      </c>
      <c r="F24" s="32">
        <v>1</v>
      </c>
      <c r="G24" s="33">
        <f t="shared" si="0"/>
        <v>1.4195306097411691E-2</v>
      </c>
      <c r="H24" s="34">
        <f t="shared" si="1"/>
        <v>8.7608153128653748E-2</v>
      </c>
      <c r="I24" s="34">
        <f t="shared" si="2"/>
        <v>5.8100206871346233E-2</v>
      </c>
      <c r="J24" s="35">
        <f t="shared" si="3"/>
        <v>4.0929168045161042</v>
      </c>
      <c r="K24" s="36">
        <f t="shared" si="4"/>
        <v>4962.6137720094348</v>
      </c>
      <c r="L24" s="37">
        <f t="shared" si="10"/>
        <v>5.8100206871346233E-2</v>
      </c>
      <c r="M24" s="37" t="e">
        <f t="shared" si="5"/>
        <v>#N/A</v>
      </c>
      <c r="N24" s="37">
        <f t="shared" si="6"/>
        <v>4.0929168045161042</v>
      </c>
      <c r="O24" s="37" t="e">
        <f t="shared" si="7"/>
        <v>#N/A</v>
      </c>
      <c r="P24" s="37">
        <f t="shared" si="8"/>
        <v>0.14570835999999998</v>
      </c>
      <c r="Q24" s="37" t="e">
        <f t="shared" si="9"/>
        <v>#N/A</v>
      </c>
    </row>
    <row r="25" spans="2:17" ht="15" x14ac:dyDescent="0.25">
      <c r="B25">
        <v>0.113625</v>
      </c>
      <c r="C25" s="44">
        <v>3.7676874538634421E-2</v>
      </c>
      <c r="D25" s="50">
        <v>0.11007723333333332</v>
      </c>
      <c r="E25" s="31">
        <v>1.0082516625728335E-2</v>
      </c>
      <c r="F25" s="32">
        <v>1</v>
      </c>
      <c r="G25" s="33">
        <f t="shared" si="0"/>
        <v>1.0086916763461167E-2</v>
      </c>
      <c r="H25" s="34">
        <f t="shared" si="1"/>
        <v>6.4874136023893858E-2</v>
      </c>
      <c r="I25" s="34">
        <f t="shared" si="2"/>
        <v>4.5203097309439458E-2</v>
      </c>
      <c r="J25" s="35">
        <f t="shared" si="3"/>
        <v>4.4813592071249255</v>
      </c>
      <c r="K25" s="36">
        <f t="shared" si="4"/>
        <v>9828.4068480263923</v>
      </c>
      <c r="L25" s="37">
        <f t="shared" si="10"/>
        <v>4.5203097309439458E-2</v>
      </c>
      <c r="M25" s="37" t="e">
        <f t="shared" si="5"/>
        <v>#N/A</v>
      </c>
      <c r="N25" s="37">
        <f t="shared" si="6"/>
        <v>4.4813592071249255</v>
      </c>
      <c r="O25" s="37" t="e">
        <f t="shared" si="7"/>
        <v>#N/A</v>
      </c>
      <c r="P25" s="37">
        <f t="shared" si="8"/>
        <v>0.11007723333333332</v>
      </c>
      <c r="Q25" s="37" t="e">
        <f t="shared" si="9"/>
        <v>#N/A</v>
      </c>
    </row>
    <row r="26" spans="2:17" ht="15" x14ac:dyDescent="0.25">
      <c r="B26">
        <v>7.4200000000000002E-2</v>
      </c>
      <c r="C26" s="44">
        <v>2.9175760487089288E-2</v>
      </c>
      <c r="D26" s="50">
        <v>7.5934598333333325E-2</v>
      </c>
      <c r="E26" s="31">
        <v>1.4930978536344511E-2</v>
      </c>
      <c r="F26" s="32">
        <v>1</v>
      </c>
      <c r="G26" s="33">
        <f t="shared" si="0"/>
        <v>1.493276054750031E-2</v>
      </c>
      <c r="H26" s="34">
        <f t="shared" si="1"/>
        <v>4.117846849302384E-2</v>
      </c>
      <c r="I26" s="34">
        <f t="shared" si="2"/>
        <v>3.4756129840309485E-2</v>
      </c>
      <c r="J26" s="35">
        <f t="shared" si="3"/>
        <v>2.3275086833242988</v>
      </c>
      <c r="K26" s="36">
        <f t="shared" si="4"/>
        <v>4484.5595759025873</v>
      </c>
      <c r="L26" s="37">
        <f t="shared" si="10"/>
        <v>3.4756129840309485E-2</v>
      </c>
      <c r="M26" s="37" t="e">
        <f t="shared" si="5"/>
        <v>#N/A</v>
      </c>
      <c r="N26" s="37">
        <f t="shared" si="6"/>
        <v>2.3275086833242988</v>
      </c>
      <c r="O26" s="37" t="e">
        <f t="shared" si="7"/>
        <v>#N/A</v>
      </c>
      <c r="P26" s="37">
        <f t="shared" si="8"/>
        <v>7.5934598333333325E-2</v>
      </c>
      <c r="Q26" s="37" t="e">
        <f t="shared" si="9"/>
        <v>#N/A</v>
      </c>
    </row>
    <row r="27" spans="2:17" ht="15" x14ac:dyDescent="0.25">
      <c r="B27">
        <v>4.2674999999999998E-2</v>
      </c>
      <c r="C27" s="44">
        <v>1.9254528688077512E-2</v>
      </c>
      <c r="D27" s="50">
        <v>3.6073991666666659E-2</v>
      </c>
      <c r="E27" s="31">
        <v>1.3061446682176769E-2</v>
      </c>
      <c r="F27" s="32">
        <v>1</v>
      </c>
      <c r="G27" s="33">
        <f t="shared" si="0"/>
        <v>1.3062333919878292E-2</v>
      </c>
      <c r="H27" s="34">
        <f t="shared" si="1"/>
        <v>2.2230949941072602E-2</v>
      </c>
      <c r="I27" s="34">
        <f t="shared" si="2"/>
        <v>1.3843041725594057E-2</v>
      </c>
      <c r="J27" s="35">
        <f t="shared" si="3"/>
        <v>1.059767864648421</v>
      </c>
      <c r="K27" s="36">
        <f t="shared" si="4"/>
        <v>5860.8207190588328</v>
      </c>
      <c r="L27" s="37">
        <f t="shared" si="10"/>
        <v>1.3843041725594057E-2</v>
      </c>
      <c r="M27" s="37" t="e">
        <f t="shared" si="5"/>
        <v>#N/A</v>
      </c>
      <c r="N27" s="37">
        <f t="shared" si="6"/>
        <v>1.059767864648421</v>
      </c>
      <c r="O27" s="37" t="e">
        <f t="shared" si="7"/>
        <v>#N/A</v>
      </c>
      <c r="P27" s="37">
        <f t="shared" si="8"/>
        <v>3.6073991666666659E-2</v>
      </c>
      <c r="Q27" s="37" t="e">
        <f t="shared" si="9"/>
        <v>#N/A</v>
      </c>
    </row>
    <row r="28" spans="2:17" ht="15" x14ac:dyDescent="0.25">
      <c r="B28">
        <v>1.985E-2</v>
      </c>
      <c r="C28" s="44">
        <v>8.9164174419998962E-3</v>
      </c>
      <c r="D28" s="50">
        <v>3.6211600000000121E-3</v>
      </c>
      <c r="E28" s="31">
        <v>5.8031064919862943E-3</v>
      </c>
      <c r="F28" s="32">
        <v>1</v>
      </c>
      <c r="G28" s="33">
        <f t="shared" si="0"/>
        <v>5.8035347292510692E-3</v>
      </c>
      <c r="H28" s="34">
        <f t="shared" si="1"/>
        <v>8.512405581095223E-3</v>
      </c>
      <c r="I28" s="34">
        <f t="shared" si="2"/>
        <v>-4.8912455810952108E-3</v>
      </c>
      <c r="J28" s="35">
        <f t="shared" si="3"/>
        <v>-0.84280456812677906</v>
      </c>
      <c r="K28" s="36">
        <f t="shared" si="4"/>
        <v>29690.316325111136</v>
      </c>
      <c r="L28" s="37">
        <f t="shared" si="10"/>
        <v>-4.8912455810952108E-3</v>
      </c>
      <c r="M28" s="37" t="e">
        <f t="shared" si="5"/>
        <v>#N/A</v>
      </c>
      <c r="N28" s="37">
        <f t="shared" si="6"/>
        <v>-0.84280456812677906</v>
      </c>
      <c r="O28" s="37" t="e">
        <f t="shared" si="7"/>
        <v>#N/A</v>
      </c>
      <c r="P28" s="37">
        <f t="shared" si="8"/>
        <v>3.6211600000000121E-3</v>
      </c>
      <c r="Q28" s="37" t="e">
        <f t="shared" si="9"/>
        <v>#N/A</v>
      </c>
    </row>
    <row r="29" spans="2:17" ht="15" x14ac:dyDescent="0.25">
      <c r="B29">
        <v>8.6250000000000007E-3</v>
      </c>
      <c r="C29" s="44">
        <v>3.9130391002390958E-3</v>
      </c>
      <c r="D29" s="50">
        <v>0</v>
      </c>
      <c r="E29" s="31">
        <v>0</v>
      </c>
      <c r="F29" s="32">
        <v>1</v>
      </c>
      <c r="G29" s="33">
        <f t="shared" si="0"/>
        <v>3.0939928303448911E-5</v>
      </c>
      <c r="H29" s="34">
        <f t="shared" si="1"/>
        <v>1.7658268104163142E-3</v>
      </c>
      <c r="I29" s="34">
        <f t="shared" si="2"/>
        <v>-1.7658268104163142E-3</v>
      </c>
      <c r="J29" s="35">
        <f t="shared" si="3"/>
        <v>-57.072750560300278</v>
      </c>
      <c r="K29" s="36">
        <f t="shared" si="4"/>
        <v>1044627354.4957368</v>
      </c>
      <c r="L29" s="37">
        <f t="shared" si="10"/>
        <v>-1.7658268104163142E-3</v>
      </c>
      <c r="M29" s="37" t="e">
        <f t="shared" si="5"/>
        <v>#N/A</v>
      </c>
      <c r="N29" s="37">
        <f t="shared" si="6"/>
        <v>-57.072750560300278</v>
      </c>
      <c r="O29" s="37" t="e">
        <f t="shared" si="7"/>
        <v>#N/A</v>
      </c>
      <c r="P29" s="37">
        <f t="shared" si="8"/>
        <v>0</v>
      </c>
      <c r="Q29" s="37" t="e">
        <f t="shared" si="9"/>
        <v>#N/A</v>
      </c>
    </row>
    <row r="30" spans="2:17" ht="15" x14ac:dyDescent="0.25">
      <c r="B30">
        <v>4.1250000000000002E-3</v>
      </c>
      <c r="C30" s="44">
        <v>2.8699956445959979E-3</v>
      </c>
      <c r="D30" s="50">
        <v>0</v>
      </c>
      <c r="E30" s="31">
        <v>0</v>
      </c>
      <c r="F30" s="32">
        <v>1</v>
      </c>
      <c r="G30" s="33">
        <f t="shared" si="0"/>
        <v>2.2692709477292236E-5</v>
      </c>
      <c r="H30" s="34">
        <f t="shared" si="1"/>
        <v>-9.3881501301843829E-4</v>
      </c>
      <c r="I30" s="34">
        <f t="shared" si="2"/>
        <v>9.3881501301843829E-4</v>
      </c>
      <c r="J30" s="35">
        <f t="shared" si="3"/>
        <v>41.370776546444404</v>
      </c>
      <c r="K30" s="36">
        <f t="shared" si="4"/>
        <v>1941901931.6936836</v>
      </c>
      <c r="L30" s="37">
        <f t="shared" si="10"/>
        <v>9.3881501301843829E-4</v>
      </c>
      <c r="M30" s="37" t="e">
        <f t="shared" si="5"/>
        <v>#N/A</v>
      </c>
      <c r="N30" s="37">
        <f t="shared" si="6"/>
        <v>41.370776546444404</v>
      </c>
      <c r="O30" s="37" t="e">
        <f t="shared" si="7"/>
        <v>#N/A</v>
      </c>
      <c r="P30" s="37">
        <f t="shared" si="8"/>
        <v>0</v>
      </c>
      <c r="Q30" s="37" t="e">
        <f t="shared" si="9"/>
        <v>#N/A</v>
      </c>
    </row>
    <row r="31" spans="2:17" x14ac:dyDescent="0.2">
      <c r="D31" s="40"/>
      <c r="E31" s="31"/>
      <c r="F31" s="32"/>
      <c r="G31" s="33" t="str">
        <f t="shared" si="0"/>
        <v/>
      </c>
      <c r="H31" s="34" t="str">
        <f t="shared" si="1"/>
        <v/>
      </c>
      <c r="I31" s="34" t="str">
        <f t="shared" si="2"/>
        <v/>
      </c>
      <c r="J31" s="35" t="str">
        <f t="shared" si="3"/>
        <v/>
      </c>
      <c r="K31" s="36" t="str">
        <f t="shared" si="4"/>
        <v/>
      </c>
      <c r="L31" s="37" t="e">
        <f t="shared" si="10"/>
        <v>#N/A</v>
      </c>
      <c r="M31" s="37" t="e">
        <f t="shared" si="5"/>
        <v>#N/A</v>
      </c>
      <c r="N31" s="37" t="e">
        <f t="shared" si="6"/>
        <v>#N/A</v>
      </c>
      <c r="O31" s="37" t="e">
        <f t="shared" si="7"/>
        <v>#N/A</v>
      </c>
      <c r="P31" s="37" t="e">
        <f t="shared" si="8"/>
        <v>#N/A</v>
      </c>
      <c r="Q31" s="37" t="e">
        <f t="shared" si="9"/>
        <v>#N/A</v>
      </c>
    </row>
    <row r="32" spans="2:17" x14ac:dyDescent="0.2">
      <c r="D32" s="40"/>
      <c r="E32" s="31"/>
      <c r="F32" s="32"/>
      <c r="G32" s="33" t="str">
        <f t="shared" si="0"/>
        <v/>
      </c>
      <c r="H32" s="34" t="str">
        <f t="shared" si="1"/>
        <v/>
      </c>
      <c r="I32" s="34" t="str">
        <f t="shared" si="2"/>
        <v/>
      </c>
      <c r="J32" s="35" t="str">
        <f t="shared" si="3"/>
        <v/>
      </c>
      <c r="K32" s="36" t="str">
        <f t="shared" si="4"/>
        <v/>
      </c>
      <c r="L32" s="37" t="e">
        <f t="shared" si="10"/>
        <v>#N/A</v>
      </c>
      <c r="M32" s="37" t="e">
        <f t="shared" si="5"/>
        <v>#N/A</v>
      </c>
      <c r="N32" s="37" t="e">
        <f t="shared" si="6"/>
        <v>#N/A</v>
      </c>
      <c r="O32" s="37" t="e">
        <f t="shared" si="7"/>
        <v>#N/A</v>
      </c>
      <c r="P32" s="37" t="e">
        <f t="shared" si="8"/>
        <v>#N/A</v>
      </c>
      <c r="Q32" s="37" t="e">
        <f t="shared" si="9"/>
        <v>#N/A</v>
      </c>
    </row>
    <row r="33" spans="4:17" x14ac:dyDescent="0.2">
      <c r="D33" s="40"/>
      <c r="E33" s="31"/>
      <c r="F33" s="32"/>
      <c r="G33" s="33" t="str">
        <f t="shared" si="0"/>
        <v/>
      </c>
      <c r="H33" s="34" t="str">
        <f t="shared" si="1"/>
        <v/>
      </c>
      <c r="I33" s="34" t="str">
        <f t="shared" si="2"/>
        <v/>
      </c>
      <c r="J33" s="35" t="str">
        <f t="shared" si="3"/>
        <v/>
      </c>
      <c r="K33" s="36" t="str">
        <f t="shared" si="4"/>
        <v/>
      </c>
      <c r="L33" s="37" t="e">
        <f t="shared" si="10"/>
        <v>#N/A</v>
      </c>
      <c r="M33" s="37" t="e">
        <f t="shared" si="5"/>
        <v>#N/A</v>
      </c>
      <c r="N33" s="37" t="e">
        <f t="shared" si="6"/>
        <v>#N/A</v>
      </c>
      <c r="O33" s="37" t="e">
        <f t="shared" si="7"/>
        <v>#N/A</v>
      </c>
      <c r="P33" s="37" t="e">
        <f t="shared" si="8"/>
        <v>#N/A</v>
      </c>
      <c r="Q33" s="37" t="e">
        <f t="shared" si="9"/>
        <v>#N/A</v>
      </c>
    </row>
    <row r="34" spans="4:17" x14ac:dyDescent="0.2">
      <c r="D34" s="40"/>
      <c r="E34" s="31"/>
      <c r="F34" s="32"/>
      <c r="G34" s="33" t="str">
        <f t="shared" si="0"/>
        <v/>
      </c>
      <c r="H34" s="34" t="str">
        <f t="shared" si="1"/>
        <v/>
      </c>
      <c r="I34" s="34" t="str">
        <f t="shared" si="2"/>
        <v/>
      </c>
      <c r="J34" s="35" t="str">
        <f t="shared" si="3"/>
        <v/>
      </c>
      <c r="K34" s="36" t="str">
        <f t="shared" si="4"/>
        <v/>
      </c>
      <c r="L34" s="37" t="e">
        <f t="shared" si="10"/>
        <v>#N/A</v>
      </c>
      <c r="M34" s="37" t="e">
        <f t="shared" si="5"/>
        <v>#N/A</v>
      </c>
      <c r="N34" s="37" t="e">
        <f t="shared" si="6"/>
        <v>#N/A</v>
      </c>
      <c r="O34" s="37" t="e">
        <f t="shared" si="7"/>
        <v>#N/A</v>
      </c>
      <c r="P34" s="37" t="e">
        <f t="shared" si="8"/>
        <v>#N/A</v>
      </c>
      <c r="Q34" s="37" t="e">
        <f t="shared" si="9"/>
        <v>#N/A</v>
      </c>
    </row>
    <row r="35" spans="4:17" x14ac:dyDescent="0.2">
      <c r="D35" s="40"/>
      <c r="E35" s="31"/>
      <c r="F35" s="32"/>
      <c r="G35" s="33" t="str">
        <f t="shared" si="0"/>
        <v/>
      </c>
      <c r="H35" s="34" t="str">
        <f t="shared" si="1"/>
        <v/>
      </c>
      <c r="I35" s="34" t="str">
        <f t="shared" si="2"/>
        <v/>
      </c>
      <c r="J35" s="35" t="str">
        <f t="shared" si="3"/>
        <v/>
      </c>
      <c r="K35" s="36" t="str">
        <f t="shared" si="4"/>
        <v/>
      </c>
      <c r="L35" s="37" t="e">
        <f t="shared" si="10"/>
        <v>#N/A</v>
      </c>
      <c r="M35" s="37" t="e">
        <f t="shared" si="5"/>
        <v>#N/A</v>
      </c>
      <c r="N35" s="37" t="e">
        <f t="shared" si="6"/>
        <v>#N/A</v>
      </c>
      <c r="O35" s="37" t="e">
        <f t="shared" si="7"/>
        <v>#N/A</v>
      </c>
      <c r="P35" s="37" t="e">
        <f t="shared" si="8"/>
        <v>#N/A</v>
      </c>
      <c r="Q35" s="37" t="e">
        <f t="shared" si="9"/>
        <v>#N/A</v>
      </c>
    </row>
    <row r="36" spans="4:17" x14ac:dyDescent="0.2">
      <c r="D36" s="40"/>
      <c r="E36" s="31"/>
      <c r="F36" s="32"/>
      <c r="G36" s="33" t="str">
        <f t="shared" si="0"/>
        <v/>
      </c>
      <c r="H36" s="34" t="str">
        <f t="shared" si="1"/>
        <v/>
      </c>
      <c r="I36" s="34" t="str">
        <f t="shared" si="2"/>
        <v/>
      </c>
      <c r="J36" s="35" t="str">
        <f t="shared" si="3"/>
        <v/>
      </c>
      <c r="K36" s="36" t="str">
        <f t="shared" si="4"/>
        <v/>
      </c>
      <c r="L36" s="37" t="e">
        <f t="shared" si="10"/>
        <v>#N/A</v>
      </c>
      <c r="M36" s="37" t="e">
        <f t="shared" si="5"/>
        <v>#N/A</v>
      </c>
      <c r="N36" s="37" t="e">
        <f t="shared" si="6"/>
        <v>#N/A</v>
      </c>
      <c r="O36" s="37" t="e">
        <f t="shared" si="7"/>
        <v>#N/A</v>
      </c>
      <c r="P36" s="37" t="e">
        <f t="shared" si="8"/>
        <v>#N/A</v>
      </c>
      <c r="Q36" s="37" t="e">
        <f t="shared" si="9"/>
        <v>#N/A</v>
      </c>
    </row>
    <row r="37" spans="4:17" x14ac:dyDescent="0.2">
      <c r="D37" s="40"/>
      <c r="E37" s="31"/>
      <c r="F37" s="32"/>
      <c r="G37" s="33" t="str">
        <f t="shared" si="0"/>
        <v/>
      </c>
      <c r="H37" s="34" t="str">
        <f t="shared" si="1"/>
        <v/>
      </c>
      <c r="I37" s="34" t="str">
        <f t="shared" si="2"/>
        <v/>
      </c>
      <c r="J37" s="35" t="str">
        <f t="shared" si="3"/>
        <v/>
      </c>
      <c r="K37" s="36" t="str">
        <f t="shared" si="4"/>
        <v/>
      </c>
      <c r="L37" s="37" t="e">
        <f t="shared" si="10"/>
        <v>#N/A</v>
      </c>
      <c r="M37" s="37" t="e">
        <f t="shared" si="5"/>
        <v>#N/A</v>
      </c>
      <c r="N37" s="37" t="e">
        <f t="shared" si="6"/>
        <v>#N/A</v>
      </c>
      <c r="O37" s="37" t="e">
        <f t="shared" si="7"/>
        <v>#N/A</v>
      </c>
      <c r="P37" s="37" t="e">
        <f t="shared" si="8"/>
        <v>#N/A</v>
      </c>
      <c r="Q37" s="37" t="e">
        <f t="shared" si="9"/>
        <v>#N/A</v>
      </c>
    </row>
    <row r="38" spans="4:17" x14ac:dyDescent="0.2">
      <c r="D38" s="40"/>
      <c r="E38" s="31"/>
      <c r="F38" s="32"/>
      <c r="G38" s="33" t="str">
        <f t="shared" si="0"/>
        <v/>
      </c>
      <c r="H38" s="34" t="str">
        <f t="shared" si="1"/>
        <v/>
      </c>
      <c r="I38" s="34" t="str">
        <f t="shared" si="2"/>
        <v/>
      </c>
      <c r="J38" s="35" t="str">
        <f t="shared" si="3"/>
        <v/>
      </c>
      <c r="K38" s="36" t="str">
        <f t="shared" si="4"/>
        <v/>
      </c>
      <c r="L38" s="37" t="e">
        <f t="shared" si="10"/>
        <v>#N/A</v>
      </c>
      <c r="M38" s="37" t="e">
        <f t="shared" si="5"/>
        <v>#N/A</v>
      </c>
      <c r="N38" s="37" t="e">
        <f t="shared" si="6"/>
        <v>#N/A</v>
      </c>
      <c r="O38" s="37" t="e">
        <f t="shared" si="7"/>
        <v>#N/A</v>
      </c>
      <c r="P38" s="37" t="e">
        <f t="shared" si="8"/>
        <v>#N/A</v>
      </c>
      <c r="Q38" s="37" t="e">
        <f t="shared" si="9"/>
        <v>#N/A</v>
      </c>
    </row>
    <row r="39" spans="4:17" x14ac:dyDescent="0.2">
      <c r="D39" s="40"/>
      <c r="E39" s="31"/>
      <c r="F39" s="32"/>
      <c r="G39" s="33" t="str">
        <f t="shared" si="0"/>
        <v/>
      </c>
      <c r="H39" s="34" t="str">
        <f t="shared" si="1"/>
        <v/>
      </c>
      <c r="I39" s="34" t="str">
        <f t="shared" si="2"/>
        <v/>
      </c>
      <c r="J39" s="35" t="str">
        <f t="shared" si="3"/>
        <v/>
      </c>
      <c r="K39" s="36" t="str">
        <f t="shared" si="4"/>
        <v/>
      </c>
      <c r="L39" s="37" t="e">
        <f t="shared" si="10"/>
        <v>#N/A</v>
      </c>
      <c r="M39" s="37" t="e">
        <f t="shared" si="5"/>
        <v>#N/A</v>
      </c>
      <c r="N39" s="37" t="e">
        <f t="shared" si="6"/>
        <v>#N/A</v>
      </c>
      <c r="O39" s="37" t="e">
        <f t="shared" si="7"/>
        <v>#N/A</v>
      </c>
      <c r="P39" s="37" t="e">
        <f t="shared" si="8"/>
        <v>#N/A</v>
      </c>
      <c r="Q39" s="37" t="e">
        <f t="shared" si="9"/>
        <v>#N/A</v>
      </c>
    </row>
    <row r="40" spans="4:17" x14ac:dyDescent="0.2">
      <c r="D40" s="40"/>
      <c r="E40" s="31"/>
      <c r="F40" s="32"/>
      <c r="G40" s="33" t="str">
        <f t="shared" si="0"/>
        <v/>
      </c>
      <c r="H40" s="34" t="str">
        <f t="shared" si="1"/>
        <v/>
      </c>
      <c r="I40" s="34" t="str">
        <f t="shared" si="2"/>
        <v/>
      </c>
      <c r="J40" s="35" t="str">
        <f t="shared" si="3"/>
        <v/>
      </c>
      <c r="K40" s="36" t="str">
        <f t="shared" si="4"/>
        <v/>
      </c>
      <c r="L40" s="37" t="e">
        <f t="shared" si="10"/>
        <v>#N/A</v>
      </c>
      <c r="M40" s="37" t="e">
        <f t="shared" si="5"/>
        <v>#N/A</v>
      </c>
      <c r="N40" s="37" t="e">
        <f t="shared" si="6"/>
        <v>#N/A</v>
      </c>
      <c r="O40" s="37" t="e">
        <f t="shared" si="7"/>
        <v>#N/A</v>
      </c>
      <c r="P40" s="37" t="e">
        <f t="shared" si="8"/>
        <v>#N/A</v>
      </c>
      <c r="Q40" s="37" t="e">
        <f t="shared" si="9"/>
        <v>#N/A</v>
      </c>
    </row>
    <row r="41" spans="4:17" x14ac:dyDescent="0.2">
      <c r="D41" s="40"/>
      <c r="E41" s="31"/>
      <c r="F41" s="32"/>
      <c r="G41" s="33" t="str">
        <f t="shared" si="0"/>
        <v/>
      </c>
      <c r="H41" s="34" t="str">
        <f t="shared" si="1"/>
        <v/>
      </c>
      <c r="I41" s="34" t="str">
        <f t="shared" si="2"/>
        <v/>
      </c>
      <c r="J41" s="35" t="str">
        <f t="shared" si="3"/>
        <v/>
      </c>
      <c r="K41" s="36" t="str">
        <f t="shared" si="4"/>
        <v/>
      </c>
      <c r="L41" s="37" t="e">
        <f t="shared" si="10"/>
        <v>#N/A</v>
      </c>
      <c r="M41" s="37" t="e">
        <f t="shared" si="5"/>
        <v>#N/A</v>
      </c>
      <c r="N41" s="37" t="e">
        <f t="shared" si="6"/>
        <v>#N/A</v>
      </c>
      <c r="O41" s="37" t="e">
        <f t="shared" si="7"/>
        <v>#N/A</v>
      </c>
      <c r="P41" s="37" t="e">
        <f t="shared" si="8"/>
        <v>#N/A</v>
      </c>
      <c r="Q41" s="37" t="e">
        <f t="shared" si="9"/>
        <v>#N/A</v>
      </c>
    </row>
    <row r="42" spans="4:17" x14ac:dyDescent="0.2">
      <c r="D42" s="40"/>
      <c r="E42" s="31"/>
      <c r="F42" s="32"/>
      <c r="G42" s="33" t="str">
        <f t="shared" si="0"/>
        <v/>
      </c>
      <c r="H42" s="34" t="str">
        <f t="shared" si="1"/>
        <v/>
      </c>
      <c r="I42" s="34" t="str">
        <f t="shared" si="2"/>
        <v/>
      </c>
      <c r="J42" s="35" t="str">
        <f t="shared" si="3"/>
        <v/>
      </c>
      <c r="K42" s="36" t="str">
        <f t="shared" si="4"/>
        <v/>
      </c>
      <c r="L42" s="37" t="e">
        <f t="shared" si="10"/>
        <v>#N/A</v>
      </c>
      <c r="M42" s="37" t="e">
        <f t="shared" si="5"/>
        <v>#N/A</v>
      </c>
      <c r="N42" s="37" t="e">
        <f t="shared" si="6"/>
        <v>#N/A</v>
      </c>
      <c r="O42" s="37" t="e">
        <f t="shared" si="7"/>
        <v>#N/A</v>
      </c>
      <c r="P42" s="37" t="e">
        <f t="shared" si="8"/>
        <v>#N/A</v>
      </c>
      <c r="Q42" s="37" t="e">
        <f t="shared" si="9"/>
        <v>#N/A</v>
      </c>
    </row>
    <row r="43" spans="4:17" x14ac:dyDescent="0.2">
      <c r="D43" s="40"/>
      <c r="E43" s="31"/>
      <c r="F43" s="32"/>
      <c r="G43" s="33" t="str">
        <f t="shared" si="0"/>
        <v/>
      </c>
      <c r="H43" s="34" t="str">
        <f t="shared" si="1"/>
        <v/>
      </c>
      <c r="I43" s="34" t="str">
        <f t="shared" si="2"/>
        <v/>
      </c>
      <c r="J43" s="35" t="str">
        <f t="shared" si="3"/>
        <v/>
      </c>
      <c r="K43" s="36" t="str">
        <f t="shared" si="4"/>
        <v/>
      </c>
      <c r="L43" s="37" t="e">
        <f t="shared" si="10"/>
        <v>#N/A</v>
      </c>
      <c r="M43" s="37" t="e">
        <f t="shared" si="5"/>
        <v>#N/A</v>
      </c>
      <c r="N43" s="37" t="e">
        <f t="shared" si="6"/>
        <v>#N/A</v>
      </c>
      <c r="O43" s="37" t="e">
        <f t="shared" si="7"/>
        <v>#N/A</v>
      </c>
      <c r="P43" s="37" t="e">
        <f t="shared" si="8"/>
        <v>#N/A</v>
      </c>
      <c r="Q43" s="37" t="e">
        <f t="shared" si="9"/>
        <v>#N/A</v>
      </c>
    </row>
    <row r="44" spans="4:17" x14ac:dyDescent="0.2">
      <c r="D44" s="40"/>
      <c r="E44" s="31"/>
      <c r="F44" s="32"/>
      <c r="G44" s="33" t="str">
        <f t="shared" si="0"/>
        <v/>
      </c>
      <c r="H44" s="34" t="str">
        <f t="shared" si="1"/>
        <v/>
      </c>
      <c r="I44" s="34" t="str">
        <f t="shared" si="2"/>
        <v/>
      </c>
      <c r="J44" s="35" t="str">
        <f t="shared" si="3"/>
        <v/>
      </c>
      <c r="K44" s="36" t="str">
        <f t="shared" si="4"/>
        <v/>
      </c>
      <c r="L44" s="37" t="e">
        <f t="shared" si="10"/>
        <v>#N/A</v>
      </c>
      <c r="M44" s="37" t="e">
        <f t="shared" si="5"/>
        <v>#N/A</v>
      </c>
      <c r="N44" s="37" t="e">
        <f t="shared" si="6"/>
        <v>#N/A</v>
      </c>
      <c r="O44" s="37" t="e">
        <f t="shared" si="7"/>
        <v>#N/A</v>
      </c>
      <c r="P44" s="37" t="e">
        <f t="shared" si="8"/>
        <v>#N/A</v>
      </c>
      <c r="Q44" s="37" t="e">
        <f t="shared" si="9"/>
        <v>#N/A</v>
      </c>
    </row>
    <row r="45" spans="4:17" x14ac:dyDescent="0.2">
      <c r="D45" s="40"/>
      <c r="E45" s="31"/>
      <c r="F45" s="32"/>
      <c r="G45" s="33" t="str">
        <f t="shared" si="0"/>
        <v/>
      </c>
      <c r="H45" s="34" t="str">
        <f t="shared" si="1"/>
        <v/>
      </c>
      <c r="I45" s="34" t="str">
        <f t="shared" si="2"/>
        <v/>
      </c>
      <c r="J45" s="35" t="str">
        <f t="shared" si="3"/>
        <v/>
      </c>
      <c r="K45" s="36" t="str">
        <f t="shared" si="4"/>
        <v/>
      </c>
      <c r="L45" s="37" t="e">
        <f t="shared" si="10"/>
        <v>#N/A</v>
      </c>
      <c r="M45" s="37" t="e">
        <f t="shared" si="5"/>
        <v>#N/A</v>
      </c>
      <c r="N45" s="37" t="e">
        <f t="shared" si="6"/>
        <v>#N/A</v>
      </c>
      <c r="O45" s="37" t="e">
        <f t="shared" si="7"/>
        <v>#N/A</v>
      </c>
      <c r="P45" s="37" t="e">
        <f t="shared" si="8"/>
        <v>#N/A</v>
      </c>
      <c r="Q45" s="37" t="e">
        <f t="shared" si="9"/>
        <v>#N/A</v>
      </c>
    </row>
    <row r="46" spans="4:17" x14ac:dyDescent="0.2">
      <c r="D46" s="40"/>
      <c r="E46" s="31"/>
      <c r="F46" s="32"/>
      <c r="G46" s="33" t="str">
        <f t="shared" si="0"/>
        <v/>
      </c>
      <c r="H46" s="34" t="str">
        <f t="shared" si="1"/>
        <v/>
      </c>
      <c r="I46" s="34" t="str">
        <f t="shared" si="2"/>
        <v/>
      </c>
      <c r="J46" s="35" t="str">
        <f t="shared" si="3"/>
        <v/>
      </c>
      <c r="K46" s="36" t="str">
        <f t="shared" si="4"/>
        <v/>
      </c>
      <c r="L46" s="37" t="e">
        <f t="shared" si="10"/>
        <v>#N/A</v>
      </c>
      <c r="M46" s="37" t="e">
        <f t="shared" si="5"/>
        <v>#N/A</v>
      </c>
      <c r="N46" s="37" t="e">
        <f t="shared" si="6"/>
        <v>#N/A</v>
      </c>
      <c r="O46" s="37" t="e">
        <f t="shared" si="7"/>
        <v>#N/A</v>
      </c>
      <c r="P46" s="37" t="e">
        <f t="shared" si="8"/>
        <v>#N/A</v>
      </c>
      <c r="Q46" s="37" t="e">
        <f t="shared" si="9"/>
        <v>#N/A</v>
      </c>
    </row>
    <row r="47" spans="4:17" x14ac:dyDescent="0.2">
      <c r="D47" s="40"/>
      <c r="E47" s="31"/>
      <c r="F47" s="32"/>
      <c r="G47" s="33" t="str">
        <f t="shared" si="0"/>
        <v/>
      </c>
      <c r="H47" s="34" t="str">
        <f t="shared" si="1"/>
        <v/>
      </c>
      <c r="I47" s="34" t="str">
        <f t="shared" si="2"/>
        <v/>
      </c>
      <c r="J47" s="35" t="str">
        <f t="shared" si="3"/>
        <v/>
      </c>
      <c r="K47" s="36" t="str">
        <f t="shared" si="4"/>
        <v/>
      </c>
      <c r="L47" s="37" t="e">
        <f t="shared" si="10"/>
        <v>#N/A</v>
      </c>
      <c r="M47" s="37" t="e">
        <f t="shared" si="5"/>
        <v>#N/A</v>
      </c>
      <c r="N47" s="37" t="e">
        <f t="shared" si="6"/>
        <v>#N/A</v>
      </c>
      <c r="O47" s="37" t="e">
        <f t="shared" si="7"/>
        <v>#N/A</v>
      </c>
      <c r="P47" s="37" t="e">
        <f t="shared" si="8"/>
        <v>#N/A</v>
      </c>
      <c r="Q47" s="37" t="e">
        <f t="shared" si="9"/>
        <v>#N/A</v>
      </c>
    </row>
    <row r="48" spans="4:17" x14ac:dyDescent="0.2">
      <c r="D48" s="40"/>
      <c r="E48" s="31"/>
      <c r="F48" s="32"/>
      <c r="G48" s="33" t="str">
        <f t="shared" ref="G48:G79" si="11">IF(E48&gt;0,IF(AND(DyDx&lt;&gt;0,C48&gt;0),SQRT(E48^2+(DyDx*C48)^2),E48),IF(AND(DyDx&lt;&gt;0,C48&gt;0),SQRT((C48*DyDx)^2),""))</f>
        <v/>
      </c>
      <c r="H48" s="34" t="str">
        <f t="shared" ref="H48:H79" si="12">IF(AND(ISNONTEXT(B48),NOT(ISBLANK(B48))),B48*a+b,"")</f>
        <v/>
      </c>
      <c r="I48" s="34" t="str">
        <f t="shared" si="2"/>
        <v/>
      </c>
      <c r="J48" s="35" t="str">
        <f t="shared" si="3"/>
        <v/>
      </c>
      <c r="K48" s="36" t="str">
        <f t="shared" si="4"/>
        <v/>
      </c>
      <c r="L48" s="37" t="e">
        <f t="shared" si="10"/>
        <v>#N/A</v>
      </c>
      <c r="M48" s="37" t="e">
        <f t="shared" si="5"/>
        <v>#N/A</v>
      </c>
      <c r="N48" s="37" t="e">
        <f t="shared" si="6"/>
        <v>#N/A</v>
      </c>
      <c r="O48" s="37" t="e">
        <f t="shared" si="7"/>
        <v>#N/A</v>
      </c>
      <c r="P48" s="37" t="e">
        <f t="shared" si="8"/>
        <v>#N/A</v>
      </c>
      <c r="Q48" s="37" t="e">
        <f t="shared" si="9"/>
        <v>#N/A</v>
      </c>
    </row>
    <row r="49" spans="4:17" x14ac:dyDescent="0.2">
      <c r="D49" s="40"/>
      <c r="E49" s="31"/>
      <c r="F49" s="32"/>
      <c r="G49" s="33" t="str">
        <f t="shared" si="11"/>
        <v/>
      </c>
      <c r="H49" s="34" t="str">
        <f t="shared" si="12"/>
        <v/>
      </c>
      <c r="I49" s="34" t="str">
        <f t="shared" si="2"/>
        <v/>
      </c>
      <c r="J49" s="35" t="str">
        <f t="shared" si="3"/>
        <v/>
      </c>
      <c r="K49" s="36" t="str">
        <f t="shared" si="4"/>
        <v/>
      </c>
      <c r="L49" s="37" t="e">
        <f t="shared" si="10"/>
        <v>#N/A</v>
      </c>
      <c r="M49" s="37" t="e">
        <f t="shared" si="5"/>
        <v>#N/A</v>
      </c>
      <c r="N49" s="37" t="e">
        <f t="shared" si="6"/>
        <v>#N/A</v>
      </c>
      <c r="O49" s="37" t="e">
        <f t="shared" si="7"/>
        <v>#N/A</v>
      </c>
      <c r="P49" s="37" t="e">
        <f t="shared" si="8"/>
        <v>#N/A</v>
      </c>
      <c r="Q49" s="37" t="e">
        <f t="shared" si="9"/>
        <v>#N/A</v>
      </c>
    </row>
    <row r="50" spans="4:17" x14ac:dyDescent="0.2">
      <c r="D50" s="40"/>
      <c r="E50" s="31"/>
      <c r="F50" s="32"/>
      <c r="G50" s="33" t="str">
        <f t="shared" si="11"/>
        <v/>
      </c>
      <c r="H50" s="34" t="str">
        <f t="shared" si="12"/>
        <v/>
      </c>
      <c r="I50" s="34" t="str">
        <f t="shared" si="2"/>
        <v/>
      </c>
      <c r="J50" s="35" t="str">
        <f t="shared" si="3"/>
        <v/>
      </c>
      <c r="K50" s="36" t="str">
        <f t="shared" si="4"/>
        <v/>
      </c>
      <c r="L50" s="37" t="e">
        <f t="shared" si="10"/>
        <v>#N/A</v>
      </c>
      <c r="M50" s="37" t="e">
        <f t="shared" si="5"/>
        <v>#N/A</v>
      </c>
      <c r="N50" s="37" t="e">
        <f t="shared" si="6"/>
        <v>#N/A</v>
      </c>
      <c r="O50" s="37" t="e">
        <f t="shared" si="7"/>
        <v>#N/A</v>
      </c>
      <c r="P50" s="37" t="e">
        <f t="shared" si="8"/>
        <v>#N/A</v>
      </c>
      <c r="Q50" s="37" t="e">
        <f t="shared" si="9"/>
        <v>#N/A</v>
      </c>
    </row>
    <row r="51" spans="4:17" x14ac:dyDescent="0.2">
      <c r="D51" s="40"/>
      <c r="E51" s="31"/>
      <c r="F51" s="32"/>
      <c r="G51" s="33" t="str">
        <f t="shared" si="11"/>
        <v/>
      </c>
      <c r="H51" s="34" t="str">
        <f t="shared" si="12"/>
        <v/>
      </c>
      <c r="I51" s="34" t="str">
        <f t="shared" si="2"/>
        <v/>
      </c>
      <c r="J51" s="35" t="str">
        <f t="shared" si="3"/>
        <v/>
      </c>
      <c r="K51" s="36" t="str">
        <f t="shared" si="4"/>
        <v/>
      </c>
      <c r="L51" s="37" t="e">
        <f t="shared" si="10"/>
        <v>#N/A</v>
      </c>
      <c r="M51" s="37" t="e">
        <f t="shared" si="5"/>
        <v>#N/A</v>
      </c>
      <c r="N51" s="37" t="e">
        <f t="shared" si="6"/>
        <v>#N/A</v>
      </c>
      <c r="O51" s="37" t="e">
        <f t="shared" si="7"/>
        <v>#N/A</v>
      </c>
      <c r="P51" s="37" t="e">
        <f t="shared" si="8"/>
        <v>#N/A</v>
      </c>
      <c r="Q51" s="37" t="e">
        <f t="shared" si="9"/>
        <v>#N/A</v>
      </c>
    </row>
    <row r="52" spans="4:17" x14ac:dyDescent="0.2">
      <c r="D52" s="40"/>
      <c r="E52" s="31"/>
      <c r="F52" s="32"/>
      <c r="G52" s="33" t="str">
        <f t="shared" si="11"/>
        <v/>
      </c>
      <c r="H52" s="34" t="str">
        <f t="shared" si="12"/>
        <v/>
      </c>
      <c r="I52" s="34" t="str">
        <f t="shared" si="2"/>
        <v/>
      </c>
      <c r="J52" s="35" t="str">
        <f t="shared" si="3"/>
        <v/>
      </c>
      <c r="K52" s="36" t="str">
        <f t="shared" si="4"/>
        <v/>
      </c>
      <c r="L52" s="37" t="e">
        <f t="shared" si="10"/>
        <v>#N/A</v>
      </c>
      <c r="M52" s="37" t="e">
        <f t="shared" si="5"/>
        <v>#N/A</v>
      </c>
      <c r="N52" s="37" t="e">
        <f t="shared" si="6"/>
        <v>#N/A</v>
      </c>
      <c r="O52" s="37" t="e">
        <f t="shared" si="7"/>
        <v>#N/A</v>
      </c>
      <c r="P52" s="37" t="e">
        <f t="shared" si="8"/>
        <v>#N/A</v>
      </c>
      <c r="Q52" s="37" t="e">
        <f t="shared" si="9"/>
        <v>#N/A</v>
      </c>
    </row>
    <row r="53" spans="4:17" x14ac:dyDescent="0.2">
      <c r="D53" s="40"/>
      <c r="E53" s="31"/>
      <c r="F53" s="32"/>
      <c r="G53" s="33" t="str">
        <f t="shared" si="11"/>
        <v/>
      </c>
      <c r="H53" s="34" t="str">
        <f t="shared" si="12"/>
        <v/>
      </c>
      <c r="I53" s="34" t="str">
        <f t="shared" si="2"/>
        <v/>
      </c>
      <c r="J53" s="35" t="str">
        <f t="shared" si="3"/>
        <v/>
      </c>
      <c r="K53" s="36" t="str">
        <f t="shared" si="4"/>
        <v/>
      </c>
      <c r="L53" s="37" t="e">
        <f t="shared" si="10"/>
        <v>#N/A</v>
      </c>
      <c r="M53" s="37" t="e">
        <f t="shared" si="5"/>
        <v>#N/A</v>
      </c>
      <c r="N53" s="37" t="e">
        <f t="shared" si="6"/>
        <v>#N/A</v>
      </c>
      <c r="O53" s="37" t="e">
        <f t="shared" si="7"/>
        <v>#N/A</v>
      </c>
      <c r="P53" s="37" t="e">
        <f t="shared" si="8"/>
        <v>#N/A</v>
      </c>
      <c r="Q53" s="37" t="e">
        <f t="shared" si="9"/>
        <v>#N/A</v>
      </c>
    </row>
    <row r="54" spans="4:17" x14ac:dyDescent="0.2">
      <c r="D54" s="40"/>
      <c r="E54" s="31"/>
      <c r="F54" s="32"/>
      <c r="G54" s="33" t="str">
        <f t="shared" si="11"/>
        <v/>
      </c>
      <c r="H54" s="34" t="str">
        <f t="shared" si="12"/>
        <v/>
      </c>
      <c r="I54" s="34" t="str">
        <f t="shared" si="2"/>
        <v/>
      </c>
      <c r="J54" s="35" t="str">
        <f t="shared" si="3"/>
        <v/>
      </c>
      <c r="K54" s="36" t="str">
        <f t="shared" si="4"/>
        <v/>
      </c>
      <c r="L54" s="37" t="e">
        <f t="shared" si="10"/>
        <v>#N/A</v>
      </c>
      <c r="M54" s="37" t="e">
        <f t="shared" si="5"/>
        <v>#N/A</v>
      </c>
      <c r="N54" s="37" t="e">
        <f t="shared" si="6"/>
        <v>#N/A</v>
      </c>
      <c r="O54" s="37" t="e">
        <f t="shared" si="7"/>
        <v>#N/A</v>
      </c>
      <c r="P54" s="37" t="e">
        <f t="shared" si="8"/>
        <v>#N/A</v>
      </c>
      <c r="Q54" s="37" t="e">
        <f t="shared" si="9"/>
        <v>#N/A</v>
      </c>
    </row>
    <row r="55" spans="4:17" x14ac:dyDescent="0.2">
      <c r="D55" s="40"/>
      <c r="E55" s="31"/>
      <c r="F55" s="32"/>
      <c r="G55" s="33" t="str">
        <f t="shared" si="11"/>
        <v/>
      </c>
      <c r="H55" s="34" t="str">
        <f t="shared" si="12"/>
        <v/>
      </c>
      <c r="I55" s="34" t="str">
        <f t="shared" si="2"/>
        <v/>
      </c>
      <c r="J55" s="35" t="str">
        <f t="shared" si="3"/>
        <v/>
      </c>
      <c r="K55" s="36" t="str">
        <f t="shared" si="4"/>
        <v/>
      </c>
      <c r="L55" s="37" t="e">
        <f t="shared" si="10"/>
        <v>#N/A</v>
      </c>
      <c r="M55" s="37" t="e">
        <f t="shared" si="5"/>
        <v>#N/A</v>
      </c>
      <c r="N55" s="37" t="e">
        <f t="shared" si="6"/>
        <v>#N/A</v>
      </c>
      <c r="O55" s="37" t="e">
        <f t="shared" si="7"/>
        <v>#N/A</v>
      </c>
      <c r="P55" s="37" t="e">
        <f t="shared" si="8"/>
        <v>#N/A</v>
      </c>
      <c r="Q55" s="37" t="e">
        <f t="shared" si="9"/>
        <v>#N/A</v>
      </c>
    </row>
    <row r="56" spans="4:17" x14ac:dyDescent="0.2">
      <c r="D56" s="40"/>
      <c r="E56" s="31"/>
      <c r="F56" s="32"/>
      <c r="G56" s="33" t="str">
        <f t="shared" si="11"/>
        <v/>
      </c>
      <c r="H56" s="34" t="str">
        <f t="shared" si="12"/>
        <v/>
      </c>
      <c r="I56" s="34" t="str">
        <f t="shared" si="2"/>
        <v/>
      </c>
      <c r="J56" s="35" t="str">
        <f t="shared" si="3"/>
        <v/>
      </c>
      <c r="K56" s="36" t="str">
        <f t="shared" si="4"/>
        <v/>
      </c>
      <c r="L56" s="37" t="e">
        <f t="shared" si="10"/>
        <v>#N/A</v>
      </c>
      <c r="M56" s="37" t="e">
        <f t="shared" si="5"/>
        <v>#N/A</v>
      </c>
      <c r="N56" s="37" t="e">
        <f t="shared" si="6"/>
        <v>#N/A</v>
      </c>
      <c r="O56" s="37" t="e">
        <f t="shared" si="7"/>
        <v>#N/A</v>
      </c>
      <c r="P56" s="37" t="e">
        <f t="shared" si="8"/>
        <v>#N/A</v>
      </c>
      <c r="Q56" s="37" t="e">
        <f t="shared" si="9"/>
        <v>#N/A</v>
      </c>
    </row>
    <row r="57" spans="4:17" x14ac:dyDescent="0.2">
      <c r="D57" s="40"/>
      <c r="E57" s="31"/>
      <c r="F57" s="32"/>
      <c r="G57" s="33" t="str">
        <f t="shared" si="11"/>
        <v/>
      </c>
      <c r="H57" s="34" t="str">
        <f t="shared" si="12"/>
        <v/>
      </c>
      <c r="I57" s="34" t="str">
        <f t="shared" si="2"/>
        <v/>
      </c>
      <c r="J57" s="35" t="str">
        <f t="shared" si="3"/>
        <v/>
      </c>
      <c r="K57" s="36" t="str">
        <f t="shared" si="4"/>
        <v/>
      </c>
      <c r="L57" s="37" t="e">
        <f t="shared" si="10"/>
        <v>#N/A</v>
      </c>
      <c r="M57" s="37" t="e">
        <f t="shared" si="5"/>
        <v>#N/A</v>
      </c>
      <c r="N57" s="37" t="e">
        <f t="shared" si="6"/>
        <v>#N/A</v>
      </c>
      <c r="O57" s="37" t="e">
        <f t="shared" si="7"/>
        <v>#N/A</v>
      </c>
      <c r="P57" s="37" t="e">
        <f t="shared" si="8"/>
        <v>#N/A</v>
      </c>
      <c r="Q57" s="37" t="e">
        <f t="shared" si="9"/>
        <v>#N/A</v>
      </c>
    </row>
    <row r="58" spans="4:17" x14ac:dyDescent="0.2">
      <c r="D58" s="40"/>
      <c r="E58" s="31"/>
      <c r="F58" s="32"/>
      <c r="G58" s="33" t="str">
        <f t="shared" si="11"/>
        <v/>
      </c>
      <c r="H58" s="34" t="str">
        <f t="shared" si="12"/>
        <v/>
      </c>
      <c r="I58" s="34" t="str">
        <f t="shared" si="2"/>
        <v/>
      </c>
      <c r="J58" s="35" t="str">
        <f t="shared" si="3"/>
        <v/>
      </c>
      <c r="K58" s="36" t="str">
        <f t="shared" si="4"/>
        <v/>
      </c>
      <c r="L58" s="37" t="e">
        <f t="shared" si="10"/>
        <v>#N/A</v>
      </c>
      <c r="M58" s="37" t="e">
        <f t="shared" si="5"/>
        <v>#N/A</v>
      </c>
      <c r="N58" s="37" t="e">
        <f t="shared" si="6"/>
        <v>#N/A</v>
      </c>
      <c r="O58" s="37" t="e">
        <f t="shared" si="7"/>
        <v>#N/A</v>
      </c>
      <c r="P58" s="37" t="e">
        <f t="shared" si="8"/>
        <v>#N/A</v>
      </c>
      <c r="Q58" s="37" t="e">
        <f t="shared" si="9"/>
        <v>#N/A</v>
      </c>
    </row>
    <row r="59" spans="4:17" x14ac:dyDescent="0.2">
      <c r="D59" s="40"/>
      <c r="E59" s="31"/>
      <c r="F59" s="32"/>
      <c r="G59" s="33" t="str">
        <f t="shared" si="11"/>
        <v/>
      </c>
      <c r="H59" s="34" t="str">
        <f t="shared" si="12"/>
        <v/>
      </c>
      <c r="I59" s="34" t="str">
        <f t="shared" si="2"/>
        <v/>
      </c>
      <c r="J59" s="35" t="str">
        <f t="shared" si="3"/>
        <v/>
      </c>
      <c r="K59" s="36" t="str">
        <f t="shared" si="4"/>
        <v/>
      </c>
      <c r="L59" s="37" t="e">
        <f t="shared" si="10"/>
        <v>#N/A</v>
      </c>
      <c r="M59" s="37" t="e">
        <f t="shared" si="5"/>
        <v>#N/A</v>
      </c>
      <c r="N59" s="37" t="e">
        <f t="shared" si="6"/>
        <v>#N/A</v>
      </c>
      <c r="O59" s="37" t="e">
        <f t="shared" si="7"/>
        <v>#N/A</v>
      </c>
      <c r="P59" s="37" t="e">
        <f t="shared" si="8"/>
        <v>#N/A</v>
      </c>
      <c r="Q59" s="37" t="e">
        <f t="shared" si="9"/>
        <v>#N/A</v>
      </c>
    </row>
    <row r="60" spans="4:17" x14ac:dyDescent="0.2">
      <c r="D60" s="40"/>
      <c r="E60" s="31"/>
      <c r="F60" s="32"/>
      <c r="G60" s="33" t="str">
        <f t="shared" si="11"/>
        <v/>
      </c>
      <c r="H60" s="34" t="str">
        <f t="shared" si="12"/>
        <v/>
      </c>
      <c r="I60" s="34" t="str">
        <f t="shared" si="2"/>
        <v/>
      </c>
      <c r="J60" s="35" t="str">
        <f t="shared" si="3"/>
        <v/>
      </c>
      <c r="K60" s="36" t="str">
        <f t="shared" si="4"/>
        <v/>
      </c>
      <c r="L60" s="37" t="e">
        <f t="shared" si="10"/>
        <v>#N/A</v>
      </c>
      <c r="M60" s="37" t="e">
        <f t="shared" si="5"/>
        <v>#N/A</v>
      </c>
      <c r="N60" s="37" t="e">
        <f t="shared" si="6"/>
        <v>#N/A</v>
      </c>
      <c r="O60" s="37" t="e">
        <f t="shared" si="7"/>
        <v>#N/A</v>
      </c>
      <c r="P60" s="37" t="e">
        <f t="shared" si="8"/>
        <v>#N/A</v>
      </c>
      <c r="Q60" s="37" t="e">
        <f t="shared" si="9"/>
        <v>#N/A</v>
      </c>
    </row>
    <row r="61" spans="4:17" x14ac:dyDescent="0.2">
      <c r="D61" s="40"/>
      <c r="E61" s="31"/>
      <c r="F61" s="32"/>
      <c r="G61" s="33" t="str">
        <f t="shared" si="11"/>
        <v/>
      </c>
      <c r="H61" s="34" t="str">
        <f t="shared" si="12"/>
        <v/>
      </c>
      <c r="I61" s="34" t="str">
        <f t="shared" si="2"/>
        <v/>
      </c>
      <c r="J61" s="35" t="str">
        <f t="shared" si="3"/>
        <v/>
      </c>
      <c r="K61" s="36" t="str">
        <f t="shared" si="4"/>
        <v/>
      </c>
      <c r="L61" s="37" t="e">
        <f t="shared" si="10"/>
        <v>#N/A</v>
      </c>
      <c r="M61" s="37" t="e">
        <f t="shared" si="5"/>
        <v>#N/A</v>
      </c>
      <c r="N61" s="37" t="e">
        <f t="shared" si="6"/>
        <v>#N/A</v>
      </c>
      <c r="O61" s="37" t="e">
        <f t="shared" si="7"/>
        <v>#N/A</v>
      </c>
      <c r="P61" s="37" t="e">
        <f t="shared" si="8"/>
        <v>#N/A</v>
      </c>
      <c r="Q61" s="37" t="e">
        <f t="shared" si="9"/>
        <v>#N/A</v>
      </c>
    </row>
    <row r="62" spans="4:17" x14ac:dyDescent="0.2">
      <c r="D62" s="40"/>
      <c r="E62" s="31"/>
      <c r="F62" s="32"/>
      <c r="G62" s="33" t="str">
        <f t="shared" si="11"/>
        <v/>
      </c>
      <c r="H62" s="34" t="str">
        <f t="shared" si="12"/>
        <v/>
      </c>
      <c r="I62" s="34" t="str">
        <f t="shared" si="2"/>
        <v/>
      </c>
      <c r="J62" s="35" t="str">
        <f t="shared" si="3"/>
        <v/>
      </c>
      <c r="K62" s="36" t="str">
        <f t="shared" si="4"/>
        <v/>
      </c>
      <c r="L62" s="37" t="e">
        <f t="shared" si="10"/>
        <v>#N/A</v>
      </c>
      <c r="M62" s="37" t="e">
        <f t="shared" si="5"/>
        <v>#N/A</v>
      </c>
      <c r="N62" s="37" t="e">
        <f t="shared" si="6"/>
        <v>#N/A</v>
      </c>
      <c r="O62" s="37" t="e">
        <f t="shared" si="7"/>
        <v>#N/A</v>
      </c>
      <c r="P62" s="37" t="e">
        <f t="shared" si="8"/>
        <v>#N/A</v>
      </c>
      <c r="Q62" s="37" t="e">
        <f t="shared" si="9"/>
        <v>#N/A</v>
      </c>
    </row>
    <row r="63" spans="4:17" x14ac:dyDescent="0.2">
      <c r="D63" s="40"/>
      <c r="E63" s="31"/>
      <c r="F63" s="32"/>
      <c r="G63" s="33" t="str">
        <f t="shared" si="11"/>
        <v/>
      </c>
      <c r="H63" s="34" t="str">
        <f t="shared" si="12"/>
        <v/>
      </c>
      <c r="I63" s="34" t="str">
        <f t="shared" si="2"/>
        <v/>
      </c>
      <c r="J63" s="35" t="str">
        <f t="shared" si="3"/>
        <v/>
      </c>
      <c r="K63" s="36" t="str">
        <f t="shared" si="4"/>
        <v/>
      </c>
      <c r="L63" s="37" t="e">
        <f t="shared" si="10"/>
        <v>#N/A</v>
      </c>
      <c r="M63" s="37" t="e">
        <f t="shared" si="5"/>
        <v>#N/A</v>
      </c>
      <c r="N63" s="37" t="e">
        <f t="shared" si="6"/>
        <v>#N/A</v>
      </c>
      <c r="O63" s="37" t="e">
        <f t="shared" si="7"/>
        <v>#N/A</v>
      </c>
      <c r="P63" s="37" t="e">
        <f t="shared" si="8"/>
        <v>#N/A</v>
      </c>
      <c r="Q63" s="37" t="e">
        <f t="shared" si="9"/>
        <v>#N/A</v>
      </c>
    </row>
    <row r="64" spans="4:17" x14ac:dyDescent="0.2">
      <c r="D64" s="40"/>
      <c r="E64" s="31"/>
      <c r="F64" s="32"/>
      <c r="G64" s="33" t="str">
        <f t="shared" si="11"/>
        <v/>
      </c>
      <c r="H64" s="34" t="str">
        <f t="shared" si="12"/>
        <v/>
      </c>
      <c r="I64" s="34" t="str">
        <f t="shared" si="2"/>
        <v/>
      </c>
      <c r="J64" s="35" t="str">
        <f t="shared" si="3"/>
        <v/>
      </c>
      <c r="K64" s="36" t="str">
        <f t="shared" si="4"/>
        <v/>
      </c>
      <c r="L64" s="37" t="e">
        <f t="shared" si="10"/>
        <v>#N/A</v>
      </c>
      <c r="M64" s="37" t="e">
        <f t="shared" si="5"/>
        <v>#N/A</v>
      </c>
      <c r="N64" s="37" t="e">
        <f t="shared" si="6"/>
        <v>#N/A</v>
      </c>
      <c r="O64" s="37" t="e">
        <f t="shared" si="7"/>
        <v>#N/A</v>
      </c>
      <c r="P64" s="37" t="e">
        <f t="shared" si="8"/>
        <v>#N/A</v>
      </c>
      <c r="Q64" s="37" t="e">
        <f t="shared" si="9"/>
        <v>#N/A</v>
      </c>
    </row>
    <row r="65" spans="4:17" x14ac:dyDescent="0.2">
      <c r="D65" s="40"/>
      <c r="E65" s="31"/>
      <c r="F65" s="32"/>
      <c r="G65" s="33" t="str">
        <f t="shared" si="11"/>
        <v/>
      </c>
      <c r="H65" s="34" t="str">
        <f t="shared" si="12"/>
        <v/>
      </c>
      <c r="I65" s="34" t="str">
        <f t="shared" si="2"/>
        <v/>
      </c>
      <c r="J65" s="35" t="str">
        <f t="shared" si="3"/>
        <v/>
      </c>
      <c r="K65" s="36" t="str">
        <f t="shared" si="4"/>
        <v/>
      </c>
      <c r="L65" s="37" t="e">
        <f t="shared" si="10"/>
        <v>#N/A</v>
      </c>
      <c r="M65" s="37" t="e">
        <f t="shared" si="5"/>
        <v>#N/A</v>
      </c>
      <c r="N65" s="37" t="e">
        <f t="shared" si="6"/>
        <v>#N/A</v>
      </c>
      <c r="O65" s="37" t="e">
        <f t="shared" si="7"/>
        <v>#N/A</v>
      </c>
      <c r="P65" s="37" t="e">
        <f t="shared" si="8"/>
        <v>#N/A</v>
      </c>
      <c r="Q65" s="37" t="e">
        <f t="shared" si="9"/>
        <v>#N/A</v>
      </c>
    </row>
    <row r="66" spans="4:17" x14ac:dyDescent="0.2">
      <c r="D66" s="40"/>
      <c r="E66" s="31"/>
      <c r="F66" s="32"/>
      <c r="G66" s="33" t="str">
        <f t="shared" si="11"/>
        <v/>
      </c>
      <c r="H66" s="34" t="str">
        <f t="shared" si="12"/>
        <v/>
      </c>
      <c r="I66" s="34" t="str">
        <f t="shared" si="2"/>
        <v/>
      </c>
      <c r="J66" s="35" t="str">
        <f t="shared" si="3"/>
        <v/>
      </c>
      <c r="K66" s="36" t="str">
        <f t="shared" si="4"/>
        <v/>
      </c>
      <c r="L66" s="37" t="e">
        <f t="shared" si="10"/>
        <v>#N/A</v>
      </c>
      <c r="M66" s="37" t="e">
        <f t="shared" si="5"/>
        <v>#N/A</v>
      </c>
      <c r="N66" s="37" t="e">
        <f t="shared" si="6"/>
        <v>#N/A</v>
      </c>
      <c r="O66" s="37" t="e">
        <f t="shared" si="7"/>
        <v>#N/A</v>
      </c>
      <c r="P66" s="37" t="e">
        <f t="shared" si="8"/>
        <v>#N/A</v>
      </c>
      <c r="Q66" s="37" t="e">
        <f t="shared" si="9"/>
        <v>#N/A</v>
      </c>
    </row>
    <row r="67" spans="4:17" x14ac:dyDescent="0.2">
      <c r="D67" s="40"/>
      <c r="E67" s="31"/>
      <c r="F67" s="32"/>
      <c r="G67" s="33" t="str">
        <f t="shared" si="11"/>
        <v/>
      </c>
      <c r="H67" s="34" t="str">
        <f t="shared" si="12"/>
        <v/>
      </c>
      <c r="I67" s="34" t="str">
        <f t="shared" si="2"/>
        <v/>
      </c>
      <c r="J67" s="35" t="str">
        <f t="shared" si="3"/>
        <v/>
      </c>
      <c r="K67" s="36" t="str">
        <f t="shared" si="4"/>
        <v/>
      </c>
      <c r="L67" s="37" t="e">
        <f t="shared" si="10"/>
        <v>#N/A</v>
      </c>
      <c r="M67" s="37" t="e">
        <f t="shared" si="5"/>
        <v>#N/A</v>
      </c>
      <c r="N67" s="37" t="e">
        <f t="shared" si="6"/>
        <v>#N/A</v>
      </c>
      <c r="O67" s="37" t="e">
        <f t="shared" si="7"/>
        <v>#N/A</v>
      </c>
      <c r="P67" s="37" t="e">
        <f t="shared" si="8"/>
        <v>#N/A</v>
      </c>
      <c r="Q67" s="37" t="e">
        <f t="shared" si="9"/>
        <v>#N/A</v>
      </c>
    </row>
    <row r="68" spans="4:17" x14ac:dyDescent="0.2">
      <c r="D68" s="40"/>
      <c r="E68" s="31"/>
      <c r="F68" s="32"/>
      <c r="G68" s="33" t="str">
        <f t="shared" si="11"/>
        <v/>
      </c>
      <c r="H68" s="34" t="str">
        <f t="shared" si="12"/>
        <v/>
      </c>
      <c r="I68" s="34" t="str">
        <f t="shared" si="2"/>
        <v/>
      </c>
      <c r="J68" s="35" t="str">
        <f t="shared" si="3"/>
        <v/>
      </c>
      <c r="K68" s="36" t="str">
        <f t="shared" si="4"/>
        <v/>
      </c>
      <c r="L68" s="37" t="e">
        <f t="shared" si="10"/>
        <v>#N/A</v>
      </c>
      <c r="M68" s="37" t="e">
        <f t="shared" si="5"/>
        <v>#N/A</v>
      </c>
      <c r="N68" s="37" t="e">
        <f t="shared" si="6"/>
        <v>#N/A</v>
      </c>
      <c r="O68" s="37" t="e">
        <f t="shared" si="7"/>
        <v>#N/A</v>
      </c>
      <c r="P68" s="37" t="e">
        <f t="shared" si="8"/>
        <v>#N/A</v>
      </c>
      <c r="Q68" s="37" t="e">
        <f t="shared" si="9"/>
        <v>#N/A</v>
      </c>
    </row>
    <row r="69" spans="4:17" x14ac:dyDescent="0.2">
      <c r="D69" s="40"/>
      <c r="E69" s="31"/>
      <c r="F69" s="32"/>
      <c r="G69" s="33" t="str">
        <f t="shared" si="11"/>
        <v/>
      </c>
      <c r="H69" s="34" t="str">
        <f t="shared" si="12"/>
        <v/>
      </c>
      <c r="I69" s="34" t="str">
        <f t="shared" si="2"/>
        <v/>
      </c>
      <c r="J69" s="35" t="str">
        <f t="shared" si="3"/>
        <v/>
      </c>
      <c r="K69" s="36" t="str">
        <f t="shared" si="4"/>
        <v/>
      </c>
      <c r="L69" s="37" t="e">
        <f t="shared" si="10"/>
        <v>#N/A</v>
      </c>
      <c r="M69" s="37" t="e">
        <f t="shared" si="5"/>
        <v>#N/A</v>
      </c>
      <c r="N69" s="37" t="e">
        <f t="shared" si="6"/>
        <v>#N/A</v>
      </c>
      <c r="O69" s="37" t="e">
        <f t="shared" si="7"/>
        <v>#N/A</v>
      </c>
      <c r="P69" s="37" t="e">
        <f t="shared" si="8"/>
        <v>#N/A</v>
      </c>
      <c r="Q69" s="37" t="e">
        <f t="shared" si="9"/>
        <v>#N/A</v>
      </c>
    </row>
    <row r="70" spans="4:17" x14ac:dyDescent="0.2">
      <c r="D70" s="40"/>
      <c r="E70" s="31"/>
      <c r="F70" s="32"/>
      <c r="G70" s="33" t="str">
        <f t="shared" si="11"/>
        <v/>
      </c>
      <c r="H70" s="34" t="str">
        <f t="shared" si="12"/>
        <v/>
      </c>
      <c r="I70" s="34" t="str">
        <f t="shared" si="2"/>
        <v/>
      </c>
      <c r="J70" s="35" t="str">
        <f t="shared" si="3"/>
        <v/>
      </c>
      <c r="K70" s="36" t="str">
        <f t="shared" si="4"/>
        <v/>
      </c>
      <c r="L70" s="37" t="e">
        <f t="shared" si="10"/>
        <v>#N/A</v>
      </c>
      <c r="M70" s="37" t="e">
        <f t="shared" si="5"/>
        <v>#N/A</v>
      </c>
      <c r="N70" s="37" t="e">
        <f t="shared" si="6"/>
        <v>#N/A</v>
      </c>
      <c r="O70" s="37" t="e">
        <f t="shared" si="7"/>
        <v>#N/A</v>
      </c>
      <c r="P70" s="37" t="e">
        <f t="shared" si="8"/>
        <v>#N/A</v>
      </c>
      <c r="Q70" s="37" t="e">
        <f t="shared" si="9"/>
        <v>#N/A</v>
      </c>
    </row>
    <row r="71" spans="4:17" x14ac:dyDescent="0.2">
      <c r="D71" s="40"/>
      <c r="E71" s="31"/>
      <c r="F71" s="32"/>
      <c r="G71" s="33" t="str">
        <f t="shared" si="11"/>
        <v/>
      </c>
      <c r="H71" s="34" t="str">
        <f t="shared" si="12"/>
        <v/>
      </c>
      <c r="I71" s="34" t="str">
        <f t="shared" si="2"/>
        <v/>
      </c>
      <c r="J71" s="35" t="str">
        <f t="shared" si="3"/>
        <v/>
      </c>
      <c r="K71" s="36" t="str">
        <f t="shared" si="4"/>
        <v/>
      </c>
      <c r="L71" s="37" t="e">
        <f t="shared" si="10"/>
        <v>#N/A</v>
      </c>
      <c r="M71" s="37" t="e">
        <f t="shared" si="5"/>
        <v>#N/A</v>
      </c>
      <c r="N71" s="37" t="e">
        <f t="shared" si="6"/>
        <v>#N/A</v>
      </c>
      <c r="O71" s="37" t="e">
        <f t="shared" si="7"/>
        <v>#N/A</v>
      </c>
      <c r="P71" s="37" t="e">
        <f t="shared" si="8"/>
        <v>#N/A</v>
      </c>
      <c r="Q71" s="37" t="e">
        <f t="shared" si="9"/>
        <v>#N/A</v>
      </c>
    </row>
    <row r="72" spans="4:17" x14ac:dyDescent="0.2">
      <c r="D72" s="40"/>
      <c r="E72" s="31"/>
      <c r="F72" s="32"/>
      <c r="G72" s="33" t="str">
        <f t="shared" si="11"/>
        <v/>
      </c>
      <c r="H72" s="34" t="str">
        <f t="shared" si="12"/>
        <v/>
      </c>
      <c r="I72" s="34" t="str">
        <f t="shared" si="2"/>
        <v/>
      </c>
      <c r="J72" s="35" t="str">
        <f t="shared" si="3"/>
        <v/>
      </c>
      <c r="K72" s="36" t="str">
        <f t="shared" si="4"/>
        <v/>
      </c>
      <c r="L72" s="37" t="e">
        <f t="shared" si="10"/>
        <v>#N/A</v>
      </c>
      <c r="M72" s="37" t="e">
        <f t="shared" si="5"/>
        <v>#N/A</v>
      </c>
      <c r="N72" s="37" t="e">
        <f t="shared" si="6"/>
        <v>#N/A</v>
      </c>
      <c r="O72" s="37" t="e">
        <f t="shared" si="7"/>
        <v>#N/A</v>
      </c>
      <c r="P72" s="37" t="e">
        <f t="shared" si="8"/>
        <v>#N/A</v>
      </c>
      <c r="Q72" s="37" t="e">
        <f t="shared" si="9"/>
        <v>#N/A</v>
      </c>
    </row>
    <row r="73" spans="4:17" x14ac:dyDescent="0.2">
      <c r="D73" s="40"/>
      <c r="E73" s="31"/>
      <c r="F73" s="32"/>
      <c r="G73" s="33" t="str">
        <f t="shared" si="11"/>
        <v/>
      </c>
      <c r="H73" s="34" t="str">
        <f t="shared" si="12"/>
        <v/>
      </c>
      <c r="I73" s="34" t="str">
        <f t="shared" si="2"/>
        <v/>
      </c>
      <c r="J73" s="35" t="str">
        <f t="shared" si="3"/>
        <v/>
      </c>
      <c r="K73" s="36" t="str">
        <f t="shared" si="4"/>
        <v/>
      </c>
      <c r="L73" s="37" t="e">
        <f t="shared" si="10"/>
        <v>#N/A</v>
      </c>
      <c r="M73" s="37" t="e">
        <f t="shared" si="5"/>
        <v>#N/A</v>
      </c>
      <c r="N73" s="37" t="e">
        <f t="shared" si="6"/>
        <v>#N/A</v>
      </c>
      <c r="O73" s="37" t="e">
        <f t="shared" si="7"/>
        <v>#N/A</v>
      </c>
      <c r="P73" s="37" t="e">
        <f t="shared" si="8"/>
        <v>#N/A</v>
      </c>
      <c r="Q73" s="37" t="e">
        <f t="shared" si="9"/>
        <v>#N/A</v>
      </c>
    </row>
    <row r="74" spans="4:17" x14ac:dyDescent="0.2">
      <c r="D74" s="40"/>
      <c r="E74" s="31"/>
      <c r="F74" s="32"/>
      <c r="G74" s="33" t="str">
        <f t="shared" si="11"/>
        <v/>
      </c>
      <c r="H74" s="34" t="str">
        <f t="shared" si="12"/>
        <v/>
      </c>
      <c r="I74" s="34" t="str">
        <f t="shared" si="2"/>
        <v/>
      </c>
      <c r="J74" s="35" t="str">
        <f t="shared" si="3"/>
        <v/>
      </c>
      <c r="K74" s="36" t="str">
        <f t="shared" si="4"/>
        <v/>
      </c>
      <c r="L74" s="37" t="e">
        <f t="shared" si="10"/>
        <v>#N/A</v>
      </c>
      <c r="M74" s="37" t="e">
        <f t="shared" si="5"/>
        <v>#N/A</v>
      </c>
      <c r="N74" s="37" t="e">
        <f t="shared" si="6"/>
        <v>#N/A</v>
      </c>
      <c r="O74" s="37" t="e">
        <f t="shared" si="7"/>
        <v>#N/A</v>
      </c>
      <c r="P74" s="37" t="e">
        <f t="shared" si="8"/>
        <v>#N/A</v>
      </c>
      <c r="Q74" s="37" t="e">
        <f t="shared" si="9"/>
        <v>#N/A</v>
      </c>
    </row>
    <row r="75" spans="4:17" x14ac:dyDescent="0.2">
      <c r="D75" s="40"/>
      <c r="E75" s="31"/>
      <c r="F75" s="32"/>
      <c r="G75" s="33" t="str">
        <f t="shared" si="11"/>
        <v/>
      </c>
      <c r="H75" s="34" t="str">
        <f t="shared" si="12"/>
        <v/>
      </c>
      <c r="I75" s="34" t="str">
        <f t="shared" si="2"/>
        <v/>
      </c>
      <c r="J75" s="35" t="str">
        <f t="shared" si="3"/>
        <v/>
      </c>
      <c r="K75" s="36" t="str">
        <f t="shared" si="4"/>
        <v/>
      </c>
      <c r="L75" s="37" t="e">
        <f t="shared" si="10"/>
        <v>#N/A</v>
      </c>
      <c r="M75" s="37" t="e">
        <f t="shared" si="5"/>
        <v>#N/A</v>
      </c>
      <c r="N75" s="37" t="e">
        <f t="shared" si="6"/>
        <v>#N/A</v>
      </c>
      <c r="O75" s="37" t="e">
        <f t="shared" si="7"/>
        <v>#N/A</v>
      </c>
      <c r="P75" s="37" t="e">
        <f t="shared" si="8"/>
        <v>#N/A</v>
      </c>
      <c r="Q75" s="37" t="e">
        <f t="shared" si="9"/>
        <v>#N/A</v>
      </c>
    </row>
    <row r="76" spans="4:17" x14ac:dyDescent="0.2">
      <c r="D76" s="40"/>
      <c r="E76" s="31"/>
      <c r="F76" s="32"/>
      <c r="G76" s="33" t="str">
        <f t="shared" si="11"/>
        <v/>
      </c>
      <c r="H76" s="34" t="str">
        <f t="shared" si="12"/>
        <v/>
      </c>
      <c r="I76" s="34" t="str">
        <f t="shared" si="2"/>
        <v/>
      </c>
      <c r="J76" s="35" t="str">
        <f t="shared" si="3"/>
        <v/>
      </c>
      <c r="K76" s="36" t="str">
        <f t="shared" si="4"/>
        <v/>
      </c>
      <c r="L76" s="37" t="e">
        <f t="shared" si="10"/>
        <v>#N/A</v>
      </c>
      <c r="M76" s="37" t="e">
        <f t="shared" si="5"/>
        <v>#N/A</v>
      </c>
      <c r="N76" s="37" t="e">
        <f t="shared" si="6"/>
        <v>#N/A</v>
      </c>
      <c r="O76" s="37" t="e">
        <f t="shared" si="7"/>
        <v>#N/A</v>
      </c>
      <c r="P76" s="37" t="e">
        <f t="shared" si="8"/>
        <v>#N/A</v>
      </c>
      <c r="Q76" s="37" t="e">
        <f t="shared" si="9"/>
        <v>#N/A</v>
      </c>
    </row>
    <row r="77" spans="4:17" x14ac:dyDescent="0.2">
      <c r="D77" s="40"/>
      <c r="E77" s="31"/>
      <c r="F77" s="32"/>
      <c r="G77" s="33" t="str">
        <f t="shared" si="11"/>
        <v/>
      </c>
      <c r="H77" s="34" t="str">
        <f t="shared" si="12"/>
        <v/>
      </c>
      <c r="I77" s="34" t="str">
        <f t="shared" si="2"/>
        <v/>
      </c>
      <c r="J77" s="35" t="str">
        <f t="shared" si="3"/>
        <v/>
      </c>
      <c r="K77" s="36" t="str">
        <f t="shared" si="4"/>
        <v/>
      </c>
      <c r="L77" s="37" t="e">
        <f t="shared" si="10"/>
        <v>#N/A</v>
      </c>
      <c r="M77" s="37" t="e">
        <f t="shared" si="5"/>
        <v>#N/A</v>
      </c>
      <c r="N77" s="37" t="e">
        <f t="shared" si="6"/>
        <v>#N/A</v>
      </c>
      <c r="O77" s="37" t="e">
        <f t="shared" si="7"/>
        <v>#N/A</v>
      </c>
      <c r="P77" s="37" t="e">
        <f t="shared" si="8"/>
        <v>#N/A</v>
      </c>
      <c r="Q77" s="37" t="e">
        <f t="shared" si="9"/>
        <v>#N/A</v>
      </c>
    </row>
    <row r="78" spans="4:17" x14ac:dyDescent="0.2">
      <c r="D78" s="40"/>
      <c r="E78" s="31"/>
      <c r="F78" s="32"/>
      <c r="G78" s="33" t="str">
        <f t="shared" si="11"/>
        <v/>
      </c>
      <c r="H78" s="34" t="str">
        <f t="shared" si="12"/>
        <v/>
      </c>
      <c r="I78" s="34" t="str">
        <f t="shared" si="2"/>
        <v/>
      </c>
      <c r="J78" s="35" t="str">
        <f t="shared" si="3"/>
        <v/>
      </c>
      <c r="K78" s="36" t="str">
        <f t="shared" si="4"/>
        <v/>
      </c>
      <c r="L78" s="37" t="e">
        <f t="shared" si="10"/>
        <v>#N/A</v>
      </c>
      <c r="M78" s="37" t="e">
        <f t="shared" si="5"/>
        <v>#N/A</v>
      </c>
      <c r="N78" s="37" t="e">
        <f t="shared" si="6"/>
        <v>#N/A</v>
      </c>
      <c r="O78" s="37" t="e">
        <f t="shared" si="7"/>
        <v>#N/A</v>
      </c>
      <c r="P78" s="37" t="e">
        <f t="shared" si="8"/>
        <v>#N/A</v>
      </c>
      <c r="Q78" s="37" t="e">
        <f t="shared" si="9"/>
        <v>#N/A</v>
      </c>
    </row>
    <row r="79" spans="4:17" x14ac:dyDescent="0.2">
      <c r="D79" s="40"/>
      <c r="E79" s="31"/>
      <c r="F79" s="32"/>
      <c r="G79" s="33" t="str">
        <f t="shared" si="11"/>
        <v/>
      </c>
      <c r="H79" s="34" t="str">
        <f t="shared" si="12"/>
        <v/>
      </c>
      <c r="I79" s="34" t="str">
        <f t="shared" si="2"/>
        <v/>
      </c>
      <c r="J79" s="35" t="str">
        <f t="shared" si="3"/>
        <v/>
      </c>
      <c r="K79" s="36" t="str">
        <f t="shared" si="4"/>
        <v/>
      </c>
      <c r="L79" s="37" t="e">
        <f t="shared" si="10"/>
        <v>#N/A</v>
      </c>
      <c r="M79" s="37" t="e">
        <f t="shared" si="5"/>
        <v>#N/A</v>
      </c>
      <c r="N79" s="37" t="e">
        <f t="shared" si="6"/>
        <v>#N/A</v>
      </c>
      <c r="O79" s="37" t="e">
        <f t="shared" si="7"/>
        <v>#N/A</v>
      </c>
      <c r="P79" s="37" t="e">
        <f t="shared" si="8"/>
        <v>#N/A</v>
      </c>
      <c r="Q79" s="37" t="e">
        <f t="shared" si="9"/>
        <v>#N/A</v>
      </c>
    </row>
    <row r="80" spans="4:17" x14ac:dyDescent="0.2">
      <c r="D80" s="40"/>
      <c r="E80" s="31"/>
      <c r="F80" s="32"/>
      <c r="G80" s="33" t="str">
        <f t="shared" ref="G80:G106" si="13">IF(E80&gt;0,IF(AND(DyDx&lt;&gt;0,C80&gt;0),SQRT(E80^2+(DyDx*C80)^2),E80),IF(AND(DyDx&lt;&gt;0,C80&gt;0),SQRT((C80*DyDx)^2),""))</f>
        <v/>
      </c>
      <c r="H80" s="34" t="str">
        <f t="shared" ref="H80:H106" si="14">IF(AND(ISNONTEXT(B80),NOT(ISBLANK(B80))),B80*a+b,"")</f>
        <v/>
      </c>
      <c r="I80" s="34" t="str">
        <f t="shared" ref="I80:I106" si="15">IF(AND(ISNONTEXT(H80),ISNONTEXT(D80),NOT(ISBLANK(D80))),D80-H80,"")</f>
        <v/>
      </c>
      <c r="J80" s="35" t="str">
        <f t="shared" ref="J80:J106" si="16">IF(AND(ISNONTEXT(I80),F80=1),I80/G80,"")</f>
        <v/>
      </c>
      <c r="K80" s="36" t="str">
        <f t="shared" ref="K80:K106" si="17">IF(AND(F80=1,ISNONTEXT(G80),G80&gt;0),1/G80^2,"")</f>
        <v/>
      </c>
      <c r="L80" s="37" t="e">
        <f t="shared" si="10"/>
        <v>#N/A</v>
      </c>
      <c r="M80" s="37" t="e">
        <f t="shared" ref="M80:M106" si="18">IF(AND(ISNONTEXT(I80),NOT(ISBLANK(F80)),F80=0),I80,NA())</f>
        <v>#N/A</v>
      </c>
      <c r="N80" s="37" t="e">
        <f t="shared" ref="N80:N106" si="19">IF(AND(ISNONTEXT(J80),F80=1),J80,NA())</f>
        <v>#N/A</v>
      </c>
      <c r="O80" s="37" t="e">
        <f t="shared" ref="O80:O106" si="20">IF(AND(ISNONTEXT(I80),NOT(ISBLANK(F80)),F80=0),I80/G80,NA())</f>
        <v>#N/A</v>
      </c>
      <c r="P80" s="37" t="e">
        <f t="shared" ref="P80:P106" si="21">IF(AND(ISNONTEXT($F80),$F80=1),D80,NA())</f>
        <v>#N/A</v>
      </c>
      <c r="Q80" s="37" t="e">
        <f t="shared" ref="Q80:Q106" si="22">IF(AND(ISNONTEXT($F80),NOT(ISBLANK(F80)),$F80=0),D80,NA())</f>
        <v>#N/A</v>
      </c>
    </row>
    <row r="81" spans="4:17" x14ac:dyDescent="0.2">
      <c r="D81" s="40"/>
      <c r="E81" s="31"/>
      <c r="F81" s="32"/>
      <c r="G81" s="33" t="str">
        <f t="shared" si="13"/>
        <v/>
      </c>
      <c r="H81" s="34" t="str">
        <f t="shared" si="14"/>
        <v/>
      </c>
      <c r="I81" s="34" t="str">
        <f t="shared" si="15"/>
        <v/>
      </c>
      <c r="J81" s="35" t="str">
        <f t="shared" si="16"/>
        <v/>
      </c>
      <c r="K81" s="36" t="str">
        <f t="shared" si="17"/>
        <v/>
      </c>
      <c r="L81" s="37" t="e">
        <f t="shared" si="10"/>
        <v>#N/A</v>
      </c>
      <c r="M81" s="37" t="e">
        <f t="shared" si="18"/>
        <v>#N/A</v>
      </c>
      <c r="N81" s="37" t="e">
        <f t="shared" si="19"/>
        <v>#N/A</v>
      </c>
      <c r="O81" s="37" t="e">
        <f t="shared" si="20"/>
        <v>#N/A</v>
      </c>
      <c r="P81" s="37" t="e">
        <f t="shared" si="21"/>
        <v>#N/A</v>
      </c>
      <c r="Q81" s="37" t="e">
        <f t="shared" si="22"/>
        <v>#N/A</v>
      </c>
    </row>
    <row r="82" spans="4:17" x14ac:dyDescent="0.2">
      <c r="D82" s="40"/>
      <c r="E82" s="31"/>
      <c r="F82" s="32"/>
      <c r="G82" s="33" t="str">
        <f t="shared" si="13"/>
        <v/>
      </c>
      <c r="H82" s="34" t="str">
        <f t="shared" si="14"/>
        <v/>
      </c>
      <c r="I82" s="34" t="str">
        <f t="shared" si="15"/>
        <v/>
      </c>
      <c r="J82" s="35" t="str">
        <f t="shared" si="16"/>
        <v/>
      </c>
      <c r="K82" s="36" t="str">
        <f t="shared" si="17"/>
        <v/>
      </c>
      <c r="L82" s="37" t="e">
        <f t="shared" si="10"/>
        <v>#N/A</v>
      </c>
      <c r="M82" s="37" t="e">
        <f t="shared" si="18"/>
        <v>#N/A</v>
      </c>
      <c r="N82" s="37" t="e">
        <f t="shared" si="19"/>
        <v>#N/A</v>
      </c>
      <c r="O82" s="37" t="e">
        <f t="shared" si="20"/>
        <v>#N/A</v>
      </c>
      <c r="P82" s="37" t="e">
        <f t="shared" si="21"/>
        <v>#N/A</v>
      </c>
      <c r="Q82" s="37" t="e">
        <f t="shared" si="22"/>
        <v>#N/A</v>
      </c>
    </row>
    <row r="83" spans="4:17" x14ac:dyDescent="0.2">
      <c r="D83" s="40"/>
      <c r="E83" s="31"/>
      <c r="F83" s="32"/>
      <c r="G83" s="33" t="str">
        <f t="shared" si="13"/>
        <v/>
      </c>
      <c r="H83" s="34" t="str">
        <f t="shared" si="14"/>
        <v/>
      </c>
      <c r="I83" s="34" t="str">
        <f t="shared" si="15"/>
        <v/>
      </c>
      <c r="J83" s="35" t="str">
        <f t="shared" si="16"/>
        <v/>
      </c>
      <c r="K83" s="36" t="str">
        <f t="shared" si="17"/>
        <v/>
      </c>
      <c r="L83" s="37" t="e">
        <f t="shared" si="10"/>
        <v>#N/A</v>
      </c>
      <c r="M83" s="37" t="e">
        <f t="shared" si="18"/>
        <v>#N/A</v>
      </c>
      <c r="N83" s="37" t="e">
        <f t="shared" si="19"/>
        <v>#N/A</v>
      </c>
      <c r="O83" s="37" t="e">
        <f t="shared" si="20"/>
        <v>#N/A</v>
      </c>
      <c r="P83" s="37" t="e">
        <f t="shared" si="21"/>
        <v>#N/A</v>
      </c>
      <c r="Q83" s="37" t="e">
        <f t="shared" si="22"/>
        <v>#N/A</v>
      </c>
    </row>
    <row r="84" spans="4:17" x14ac:dyDescent="0.2">
      <c r="D84" s="40"/>
      <c r="E84" s="31"/>
      <c r="F84" s="32"/>
      <c r="G84" s="33" t="str">
        <f t="shared" si="13"/>
        <v/>
      </c>
      <c r="H84" s="34" t="str">
        <f t="shared" si="14"/>
        <v/>
      </c>
      <c r="I84" s="34" t="str">
        <f t="shared" si="15"/>
        <v/>
      </c>
      <c r="J84" s="35" t="str">
        <f t="shared" si="16"/>
        <v/>
      </c>
      <c r="K84" s="36" t="str">
        <f t="shared" si="17"/>
        <v/>
      </c>
      <c r="L84" s="37" t="e">
        <f t="shared" ref="L84:L106" si="23">IF(AND(ISNONTEXT($I84),$F84=1),I84,NA())</f>
        <v>#N/A</v>
      </c>
      <c r="M84" s="37" t="e">
        <f t="shared" si="18"/>
        <v>#N/A</v>
      </c>
      <c r="N84" s="37" t="e">
        <f t="shared" si="19"/>
        <v>#N/A</v>
      </c>
      <c r="O84" s="37" t="e">
        <f t="shared" si="20"/>
        <v>#N/A</v>
      </c>
      <c r="P84" s="37" t="e">
        <f t="shared" si="21"/>
        <v>#N/A</v>
      </c>
      <c r="Q84" s="37" t="e">
        <f t="shared" si="22"/>
        <v>#N/A</v>
      </c>
    </row>
    <row r="85" spans="4:17" x14ac:dyDescent="0.2">
      <c r="D85" s="40"/>
      <c r="E85" s="31"/>
      <c r="F85" s="32"/>
      <c r="G85" s="33" t="str">
        <f t="shared" si="13"/>
        <v/>
      </c>
      <c r="H85" s="34" t="str">
        <f t="shared" si="14"/>
        <v/>
      </c>
      <c r="I85" s="34" t="str">
        <f t="shared" si="15"/>
        <v/>
      </c>
      <c r="J85" s="35" t="str">
        <f t="shared" si="16"/>
        <v/>
      </c>
      <c r="K85" s="36" t="str">
        <f t="shared" si="17"/>
        <v/>
      </c>
      <c r="L85" s="37" t="e">
        <f t="shared" si="23"/>
        <v>#N/A</v>
      </c>
      <c r="M85" s="37" t="e">
        <f t="shared" si="18"/>
        <v>#N/A</v>
      </c>
      <c r="N85" s="37" t="e">
        <f t="shared" si="19"/>
        <v>#N/A</v>
      </c>
      <c r="O85" s="37" t="e">
        <f t="shared" si="20"/>
        <v>#N/A</v>
      </c>
      <c r="P85" s="37" t="e">
        <f t="shared" si="21"/>
        <v>#N/A</v>
      </c>
      <c r="Q85" s="37" t="e">
        <f t="shared" si="22"/>
        <v>#N/A</v>
      </c>
    </row>
    <row r="86" spans="4:17" x14ac:dyDescent="0.2">
      <c r="D86" s="40"/>
      <c r="E86" s="31"/>
      <c r="F86" s="32"/>
      <c r="G86" s="33" t="str">
        <f t="shared" si="13"/>
        <v/>
      </c>
      <c r="H86" s="34" t="str">
        <f t="shared" si="14"/>
        <v/>
      </c>
      <c r="I86" s="34" t="str">
        <f t="shared" si="15"/>
        <v/>
      </c>
      <c r="J86" s="35" t="str">
        <f t="shared" si="16"/>
        <v/>
      </c>
      <c r="K86" s="36" t="str">
        <f t="shared" si="17"/>
        <v/>
      </c>
      <c r="L86" s="37" t="e">
        <f t="shared" si="23"/>
        <v>#N/A</v>
      </c>
      <c r="M86" s="37" t="e">
        <f t="shared" si="18"/>
        <v>#N/A</v>
      </c>
      <c r="N86" s="37" t="e">
        <f t="shared" si="19"/>
        <v>#N/A</v>
      </c>
      <c r="O86" s="37" t="e">
        <f t="shared" si="20"/>
        <v>#N/A</v>
      </c>
      <c r="P86" s="37" t="e">
        <f t="shared" si="21"/>
        <v>#N/A</v>
      </c>
      <c r="Q86" s="37" t="e">
        <f t="shared" si="22"/>
        <v>#N/A</v>
      </c>
    </row>
    <row r="87" spans="4:17" x14ac:dyDescent="0.2">
      <c r="D87" s="40"/>
      <c r="E87" s="31"/>
      <c r="F87" s="32"/>
      <c r="G87" s="33" t="str">
        <f t="shared" si="13"/>
        <v/>
      </c>
      <c r="H87" s="34" t="str">
        <f t="shared" si="14"/>
        <v/>
      </c>
      <c r="I87" s="34" t="str">
        <f t="shared" si="15"/>
        <v/>
      </c>
      <c r="J87" s="35" t="str">
        <f t="shared" si="16"/>
        <v/>
      </c>
      <c r="K87" s="36" t="str">
        <f t="shared" si="17"/>
        <v/>
      </c>
      <c r="L87" s="37" t="e">
        <f t="shared" si="23"/>
        <v>#N/A</v>
      </c>
      <c r="M87" s="37" t="e">
        <f t="shared" si="18"/>
        <v>#N/A</v>
      </c>
      <c r="N87" s="37" t="e">
        <f t="shared" si="19"/>
        <v>#N/A</v>
      </c>
      <c r="O87" s="37" t="e">
        <f t="shared" si="20"/>
        <v>#N/A</v>
      </c>
      <c r="P87" s="37" t="e">
        <f t="shared" si="21"/>
        <v>#N/A</v>
      </c>
      <c r="Q87" s="37" t="e">
        <f t="shared" si="22"/>
        <v>#N/A</v>
      </c>
    </row>
    <row r="88" spans="4:17" x14ac:dyDescent="0.2">
      <c r="D88" s="40"/>
      <c r="E88" s="31"/>
      <c r="F88" s="32"/>
      <c r="G88" s="33" t="str">
        <f t="shared" si="13"/>
        <v/>
      </c>
      <c r="H88" s="34" t="str">
        <f t="shared" si="14"/>
        <v/>
      </c>
      <c r="I88" s="34" t="str">
        <f t="shared" si="15"/>
        <v/>
      </c>
      <c r="J88" s="35" t="str">
        <f t="shared" si="16"/>
        <v/>
      </c>
      <c r="K88" s="36" t="str">
        <f t="shared" si="17"/>
        <v/>
      </c>
      <c r="L88" s="37" t="e">
        <f t="shared" si="23"/>
        <v>#N/A</v>
      </c>
      <c r="M88" s="37" t="e">
        <f t="shared" si="18"/>
        <v>#N/A</v>
      </c>
      <c r="N88" s="37" t="e">
        <f t="shared" si="19"/>
        <v>#N/A</v>
      </c>
      <c r="O88" s="37" t="e">
        <f t="shared" si="20"/>
        <v>#N/A</v>
      </c>
      <c r="P88" s="37" t="e">
        <f t="shared" si="21"/>
        <v>#N/A</v>
      </c>
      <c r="Q88" s="37" t="e">
        <f t="shared" si="22"/>
        <v>#N/A</v>
      </c>
    </row>
    <row r="89" spans="4:17" x14ac:dyDescent="0.2">
      <c r="D89" s="40"/>
      <c r="E89" s="31"/>
      <c r="F89" s="32"/>
      <c r="G89" s="33" t="str">
        <f t="shared" si="13"/>
        <v/>
      </c>
      <c r="H89" s="34" t="str">
        <f t="shared" si="14"/>
        <v/>
      </c>
      <c r="I89" s="34" t="str">
        <f t="shared" si="15"/>
        <v/>
      </c>
      <c r="J89" s="35" t="str">
        <f t="shared" si="16"/>
        <v/>
      </c>
      <c r="K89" s="36" t="str">
        <f t="shared" si="17"/>
        <v/>
      </c>
      <c r="L89" s="37" t="e">
        <f t="shared" si="23"/>
        <v>#N/A</v>
      </c>
      <c r="M89" s="37" t="e">
        <f t="shared" si="18"/>
        <v>#N/A</v>
      </c>
      <c r="N89" s="37" t="e">
        <f t="shared" si="19"/>
        <v>#N/A</v>
      </c>
      <c r="O89" s="37" t="e">
        <f t="shared" si="20"/>
        <v>#N/A</v>
      </c>
      <c r="P89" s="37" t="e">
        <f t="shared" si="21"/>
        <v>#N/A</v>
      </c>
      <c r="Q89" s="37" t="e">
        <f t="shared" si="22"/>
        <v>#N/A</v>
      </c>
    </row>
    <row r="90" spans="4:17" x14ac:dyDescent="0.2">
      <c r="D90" s="40"/>
      <c r="E90" s="31"/>
      <c r="F90" s="32"/>
      <c r="G90" s="33" t="str">
        <f t="shared" si="13"/>
        <v/>
      </c>
      <c r="H90" s="34" t="str">
        <f t="shared" si="14"/>
        <v/>
      </c>
      <c r="I90" s="34" t="str">
        <f t="shared" si="15"/>
        <v/>
      </c>
      <c r="J90" s="35" t="str">
        <f t="shared" si="16"/>
        <v/>
      </c>
      <c r="K90" s="36" t="str">
        <f t="shared" si="17"/>
        <v/>
      </c>
      <c r="L90" s="37" t="e">
        <f t="shared" si="23"/>
        <v>#N/A</v>
      </c>
      <c r="M90" s="37" t="e">
        <f t="shared" si="18"/>
        <v>#N/A</v>
      </c>
      <c r="N90" s="37" t="e">
        <f t="shared" si="19"/>
        <v>#N/A</v>
      </c>
      <c r="O90" s="37" t="e">
        <f t="shared" si="20"/>
        <v>#N/A</v>
      </c>
      <c r="P90" s="37" t="e">
        <f t="shared" si="21"/>
        <v>#N/A</v>
      </c>
      <c r="Q90" s="37" t="e">
        <f t="shared" si="22"/>
        <v>#N/A</v>
      </c>
    </row>
    <row r="91" spans="4:17" x14ac:dyDescent="0.2">
      <c r="D91" s="40"/>
      <c r="E91" s="31"/>
      <c r="F91" s="32"/>
      <c r="G91" s="33" t="str">
        <f t="shared" si="13"/>
        <v/>
      </c>
      <c r="H91" s="34" t="str">
        <f t="shared" si="14"/>
        <v/>
      </c>
      <c r="I91" s="34" t="str">
        <f t="shared" si="15"/>
        <v/>
      </c>
      <c r="J91" s="35" t="str">
        <f t="shared" si="16"/>
        <v/>
      </c>
      <c r="K91" s="36" t="str">
        <f t="shared" si="17"/>
        <v/>
      </c>
      <c r="L91" s="37" t="e">
        <f t="shared" si="23"/>
        <v>#N/A</v>
      </c>
      <c r="M91" s="37" t="e">
        <f t="shared" si="18"/>
        <v>#N/A</v>
      </c>
      <c r="N91" s="37" t="e">
        <f t="shared" si="19"/>
        <v>#N/A</v>
      </c>
      <c r="O91" s="37" t="e">
        <f t="shared" si="20"/>
        <v>#N/A</v>
      </c>
      <c r="P91" s="37" t="e">
        <f t="shared" si="21"/>
        <v>#N/A</v>
      </c>
      <c r="Q91" s="37" t="e">
        <f t="shared" si="22"/>
        <v>#N/A</v>
      </c>
    </row>
    <row r="92" spans="4:17" x14ac:dyDescent="0.2">
      <c r="D92" s="40"/>
      <c r="E92" s="31"/>
      <c r="F92" s="32"/>
      <c r="G92" s="33" t="str">
        <f t="shared" si="13"/>
        <v/>
      </c>
      <c r="H92" s="34" t="str">
        <f t="shared" si="14"/>
        <v/>
      </c>
      <c r="I92" s="34" t="str">
        <f t="shared" si="15"/>
        <v/>
      </c>
      <c r="J92" s="35" t="str">
        <f t="shared" si="16"/>
        <v/>
      </c>
      <c r="K92" s="36" t="str">
        <f t="shared" si="17"/>
        <v/>
      </c>
      <c r="L92" s="37" t="e">
        <f t="shared" si="23"/>
        <v>#N/A</v>
      </c>
      <c r="M92" s="37" t="e">
        <f t="shared" si="18"/>
        <v>#N/A</v>
      </c>
      <c r="N92" s="37" t="e">
        <f t="shared" si="19"/>
        <v>#N/A</v>
      </c>
      <c r="O92" s="37" t="e">
        <f t="shared" si="20"/>
        <v>#N/A</v>
      </c>
      <c r="P92" s="37" t="e">
        <f t="shared" si="21"/>
        <v>#N/A</v>
      </c>
      <c r="Q92" s="37" t="e">
        <f t="shared" si="22"/>
        <v>#N/A</v>
      </c>
    </row>
    <row r="93" spans="4:17" x14ac:dyDescent="0.2">
      <c r="D93" s="40"/>
      <c r="E93" s="31"/>
      <c r="F93" s="32"/>
      <c r="G93" s="33" t="str">
        <f t="shared" si="13"/>
        <v/>
      </c>
      <c r="H93" s="34" t="str">
        <f t="shared" si="14"/>
        <v/>
      </c>
      <c r="I93" s="34" t="str">
        <f t="shared" si="15"/>
        <v/>
      </c>
      <c r="J93" s="35" t="str">
        <f t="shared" si="16"/>
        <v/>
      </c>
      <c r="K93" s="36" t="str">
        <f t="shared" si="17"/>
        <v/>
      </c>
      <c r="L93" s="37" t="e">
        <f t="shared" si="23"/>
        <v>#N/A</v>
      </c>
      <c r="M93" s="37" t="e">
        <f t="shared" si="18"/>
        <v>#N/A</v>
      </c>
      <c r="N93" s="37" t="e">
        <f t="shared" si="19"/>
        <v>#N/A</v>
      </c>
      <c r="O93" s="37" t="e">
        <f t="shared" si="20"/>
        <v>#N/A</v>
      </c>
      <c r="P93" s="37" t="e">
        <f t="shared" si="21"/>
        <v>#N/A</v>
      </c>
      <c r="Q93" s="37" t="e">
        <f t="shared" si="22"/>
        <v>#N/A</v>
      </c>
    </row>
    <row r="94" spans="4:17" x14ac:dyDescent="0.2">
      <c r="D94" s="40"/>
      <c r="E94" s="31"/>
      <c r="F94" s="32"/>
      <c r="G94" s="33" t="str">
        <f t="shared" si="13"/>
        <v/>
      </c>
      <c r="H94" s="34" t="str">
        <f t="shared" si="14"/>
        <v/>
      </c>
      <c r="I94" s="34" t="str">
        <f t="shared" si="15"/>
        <v/>
      </c>
      <c r="J94" s="35" t="str">
        <f t="shared" si="16"/>
        <v/>
      </c>
      <c r="K94" s="36" t="str">
        <f t="shared" si="17"/>
        <v/>
      </c>
      <c r="L94" s="37" t="e">
        <f t="shared" si="23"/>
        <v>#N/A</v>
      </c>
      <c r="M94" s="37" t="e">
        <f t="shared" si="18"/>
        <v>#N/A</v>
      </c>
      <c r="N94" s="37" t="e">
        <f t="shared" si="19"/>
        <v>#N/A</v>
      </c>
      <c r="O94" s="37" t="e">
        <f t="shared" si="20"/>
        <v>#N/A</v>
      </c>
      <c r="P94" s="37" t="e">
        <f t="shared" si="21"/>
        <v>#N/A</v>
      </c>
      <c r="Q94" s="37" t="e">
        <f t="shared" si="22"/>
        <v>#N/A</v>
      </c>
    </row>
    <row r="95" spans="4:17" x14ac:dyDescent="0.2">
      <c r="D95" s="40"/>
      <c r="E95" s="31"/>
      <c r="F95" s="32"/>
      <c r="G95" s="33" t="str">
        <f t="shared" si="13"/>
        <v/>
      </c>
      <c r="H95" s="34" t="str">
        <f t="shared" si="14"/>
        <v/>
      </c>
      <c r="I95" s="34" t="str">
        <f t="shared" si="15"/>
        <v/>
      </c>
      <c r="J95" s="35" t="str">
        <f t="shared" si="16"/>
        <v/>
      </c>
      <c r="K95" s="36" t="str">
        <f t="shared" si="17"/>
        <v/>
      </c>
      <c r="L95" s="37" t="e">
        <f t="shared" si="23"/>
        <v>#N/A</v>
      </c>
      <c r="M95" s="37" t="e">
        <f t="shared" si="18"/>
        <v>#N/A</v>
      </c>
      <c r="N95" s="37" t="e">
        <f t="shared" si="19"/>
        <v>#N/A</v>
      </c>
      <c r="O95" s="37" t="e">
        <f t="shared" si="20"/>
        <v>#N/A</v>
      </c>
      <c r="P95" s="37" t="e">
        <f t="shared" si="21"/>
        <v>#N/A</v>
      </c>
      <c r="Q95" s="37" t="e">
        <f t="shared" si="22"/>
        <v>#N/A</v>
      </c>
    </row>
    <row r="96" spans="4:17" x14ac:dyDescent="0.2">
      <c r="D96" s="40"/>
      <c r="E96" s="31"/>
      <c r="F96" s="32"/>
      <c r="G96" s="33" t="str">
        <f t="shared" si="13"/>
        <v/>
      </c>
      <c r="H96" s="34" t="str">
        <f t="shared" si="14"/>
        <v/>
      </c>
      <c r="I96" s="34" t="str">
        <f t="shared" si="15"/>
        <v/>
      </c>
      <c r="J96" s="35" t="str">
        <f t="shared" si="16"/>
        <v/>
      </c>
      <c r="K96" s="36" t="str">
        <f t="shared" si="17"/>
        <v/>
      </c>
      <c r="L96" s="37" t="e">
        <f t="shared" si="23"/>
        <v>#N/A</v>
      </c>
      <c r="M96" s="37" t="e">
        <f t="shared" si="18"/>
        <v>#N/A</v>
      </c>
      <c r="N96" s="37" t="e">
        <f t="shared" si="19"/>
        <v>#N/A</v>
      </c>
      <c r="O96" s="37" t="e">
        <f t="shared" si="20"/>
        <v>#N/A</v>
      </c>
      <c r="P96" s="37" t="e">
        <f t="shared" si="21"/>
        <v>#N/A</v>
      </c>
      <c r="Q96" s="37" t="e">
        <f t="shared" si="22"/>
        <v>#N/A</v>
      </c>
    </row>
    <row r="97" spans="4:17" x14ac:dyDescent="0.2">
      <c r="D97" s="40"/>
      <c r="E97" s="31"/>
      <c r="F97" s="32"/>
      <c r="G97" s="33" t="str">
        <f t="shared" si="13"/>
        <v/>
      </c>
      <c r="H97" s="34" t="str">
        <f t="shared" si="14"/>
        <v/>
      </c>
      <c r="I97" s="34" t="str">
        <f t="shared" si="15"/>
        <v/>
      </c>
      <c r="J97" s="35" t="str">
        <f t="shared" si="16"/>
        <v/>
      </c>
      <c r="K97" s="36" t="str">
        <f t="shared" si="17"/>
        <v/>
      </c>
      <c r="L97" s="37" t="e">
        <f t="shared" si="23"/>
        <v>#N/A</v>
      </c>
      <c r="M97" s="37" t="e">
        <f t="shared" si="18"/>
        <v>#N/A</v>
      </c>
      <c r="N97" s="37" t="e">
        <f t="shared" si="19"/>
        <v>#N/A</v>
      </c>
      <c r="O97" s="37" t="e">
        <f t="shared" si="20"/>
        <v>#N/A</v>
      </c>
      <c r="P97" s="37" t="e">
        <f t="shared" si="21"/>
        <v>#N/A</v>
      </c>
      <c r="Q97" s="37" t="e">
        <f t="shared" si="22"/>
        <v>#N/A</v>
      </c>
    </row>
    <row r="98" spans="4:17" x14ac:dyDescent="0.2">
      <c r="D98" s="40"/>
      <c r="E98" s="31"/>
      <c r="F98" s="32"/>
      <c r="G98" s="33" t="str">
        <f t="shared" si="13"/>
        <v/>
      </c>
      <c r="H98" s="34" t="str">
        <f t="shared" si="14"/>
        <v/>
      </c>
      <c r="I98" s="34" t="str">
        <f t="shared" si="15"/>
        <v/>
      </c>
      <c r="J98" s="35" t="str">
        <f t="shared" si="16"/>
        <v/>
      </c>
      <c r="K98" s="36" t="str">
        <f t="shared" si="17"/>
        <v/>
      </c>
      <c r="L98" s="37" t="e">
        <f t="shared" si="23"/>
        <v>#N/A</v>
      </c>
      <c r="M98" s="37" t="e">
        <f t="shared" si="18"/>
        <v>#N/A</v>
      </c>
      <c r="N98" s="37" t="e">
        <f t="shared" si="19"/>
        <v>#N/A</v>
      </c>
      <c r="O98" s="37" t="e">
        <f t="shared" si="20"/>
        <v>#N/A</v>
      </c>
      <c r="P98" s="37" t="e">
        <f t="shared" si="21"/>
        <v>#N/A</v>
      </c>
      <c r="Q98" s="37" t="e">
        <f t="shared" si="22"/>
        <v>#N/A</v>
      </c>
    </row>
    <row r="99" spans="4:17" x14ac:dyDescent="0.2">
      <c r="D99" s="40"/>
      <c r="E99" s="31"/>
      <c r="F99" s="32"/>
      <c r="G99" s="33" t="str">
        <f t="shared" si="13"/>
        <v/>
      </c>
      <c r="H99" s="34" t="str">
        <f t="shared" si="14"/>
        <v/>
      </c>
      <c r="I99" s="34" t="str">
        <f t="shared" si="15"/>
        <v/>
      </c>
      <c r="J99" s="35" t="str">
        <f t="shared" si="16"/>
        <v/>
      </c>
      <c r="K99" s="36" t="str">
        <f t="shared" si="17"/>
        <v/>
      </c>
      <c r="L99" s="37" t="e">
        <f t="shared" si="23"/>
        <v>#N/A</v>
      </c>
      <c r="M99" s="37" t="e">
        <f t="shared" si="18"/>
        <v>#N/A</v>
      </c>
      <c r="N99" s="37" t="e">
        <f t="shared" si="19"/>
        <v>#N/A</v>
      </c>
      <c r="O99" s="37" t="e">
        <f t="shared" si="20"/>
        <v>#N/A</v>
      </c>
      <c r="P99" s="37" t="e">
        <f t="shared" si="21"/>
        <v>#N/A</v>
      </c>
      <c r="Q99" s="37" t="e">
        <f t="shared" si="22"/>
        <v>#N/A</v>
      </c>
    </row>
    <row r="100" spans="4:17" x14ac:dyDescent="0.2">
      <c r="D100" s="40"/>
      <c r="E100" s="31"/>
      <c r="F100" s="32"/>
      <c r="G100" s="33" t="str">
        <f t="shared" si="13"/>
        <v/>
      </c>
      <c r="H100" s="34" t="str">
        <f t="shared" si="14"/>
        <v/>
      </c>
      <c r="I100" s="34" t="str">
        <f t="shared" si="15"/>
        <v/>
      </c>
      <c r="J100" s="35" t="str">
        <f t="shared" si="16"/>
        <v/>
      </c>
      <c r="K100" s="36" t="str">
        <f t="shared" si="17"/>
        <v/>
      </c>
      <c r="L100" s="37" t="e">
        <f t="shared" si="23"/>
        <v>#N/A</v>
      </c>
      <c r="M100" s="37" t="e">
        <f t="shared" si="18"/>
        <v>#N/A</v>
      </c>
      <c r="N100" s="37" t="e">
        <f t="shared" si="19"/>
        <v>#N/A</v>
      </c>
      <c r="O100" s="37" t="e">
        <f t="shared" si="20"/>
        <v>#N/A</v>
      </c>
      <c r="P100" s="37" t="e">
        <f t="shared" si="21"/>
        <v>#N/A</v>
      </c>
      <c r="Q100" s="37" t="e">
        <f t="shared" si="22"/>
        <v>#N/A</v>
      </c>
    </row>
    <row r="101" spans="4:17" x14ac:dyDescent="0.2">
      <c r="D101" s="40"/>
      <c r="E101" s="31"/>
      <c r="F101" s="32"/>
      <c r="G101" s="33" t="str">
        <f t="shared" si="13"/>
        <v/>
      </c>
      <c r="H101" s="34" t="str">
        <f t="shared" si="14"/>
        <v/>
      </c>
      <c r="I101" s="34" t="str">
        <f t="shared" si="15"/>
        <v/>
      </c>
      <c r="J101" s="35" t="str">
        <f t="shared" si="16"/>
        <v/>
      </c>
      <c r="K101" s="36" t="str">
        <f t="shared" si="17"/>
        <v/>
      </c>
      <c r="L101" s="37" t="e">
        <f t="shared" si="23"/>
        <v>#N/A</v>
      </c>
      <c r="M101" s="37" t="e">
        <f t="shared" si="18"/>
        <v>#N/A</v>
      </c>
      <c r="N101" s="37" t="e">
        <f t="shared" si="19"/>
        <v>#N/A</v>
      </c>
      <c r="O101" s="37" t="e">
        <f t="shared" si="20"/>
        <v>#N/A</v>
      </c>
      <c r="P101" s="37" t="e">
        <f t="shared" si="21"/>
        <v>#N/A</v>
      </c>
      <c r="Q101" s="37" t="e">
        <f t="shared" si="22"/>
        <v>#N/A</v>
      </c>
    </row>
    <row r="102" spans="4:17" x14ac:dyDescent="0.2">
      <c r="D102" s="40"/>
      <c r="E102" s="31"/>
      <c r="F102" s="32">
        <v>0</v>
      </c>
      <c r="G102" s="33" t="str">
        <f t="shared" si="13"/>
        <v/>
      </c>
      <c r="H102" s="34" t="str">
        <f t="shared" si="14"/>
        <v/>
      </c>
      <c r="I102" s="34" t="str">
        <f t="shared" si="15"/>
        <v/>
      </c>
      <c r="J102" s="35" t="str">
        <f t="shared" si="16"/>
        <v/>
      </c>
      <c r="K102" s="36" t="str">
        <f t="shared" si="17"/>
        <v/>
      </c>
      <c r="L102" s="37" t="e">
        <f t="shared" si="23"/>
        <v>#N/A</v>
      </c>
      <c r="M102" s="37" t="e">
        <f t="shared" si="18"/>
        <v>#N/A</v>
      </c>
      <c r="N102" s="37" t="e">
        <f t="shared" si="19"/>
        <v>#N/A</v>
      </c>
      <c r="O102" s="37" t="e">
        <f t="shared" si="20"/>
        <v>#N/A</v>
      </c>
      <c r="P102" s="37" t="e">
        <f t="shared" si="21"/>
        <v>#N/A</v>
      </c>
      <c r="Q102" s="37">
        <f t="shared" si="22"/>
        <v>0</v>
      </c>
    </row>
    <row r="103" spans="4:17" x14ac:dyDescent="0.2">
      <c r="D103" s="40"/>
      <c r="E103" s="31"/>
      <c r="F103" s="32">
        <v>0</v>
      </c>
      <c r="G103" s="33" t="str">
        <f t="shared" si="13"/>
        <v/>
      </c>
      <c r="H103" s="34" t="str">
        <f t="shared" si="14"/>
        <v/>
      </c>
      <c r="I103" s="34" t="str">
        <f t="shared" si="15"/>
        <v/>
      </c>
      <c r="J103" s="35" t="str">
        <f t="shared" si="16"/>
        <v/>
      </c>
      <c r="K103" s="36" t="str">
        <f t="shared" si="17"/>
        <v/>
      </c>
      <c r="L103" s="37" t="e">
        <f t="shared" si="23"/>
        <v>#N/A</v>
      </c>
      <c r="M103" s="37" t="e">
        <f t="shared" si="18"/>
        <v>#N/A</v>
      </c>
      <c r="N103" s="37" t="e">
        <f t="shared" si="19"/>
        <v>#N/A</v>
      </c>
      <c r="O103" s="37" t="e">
        <f t="shared" si="20"/>
        <v>#N/A</v>
      </c>
      <c r="P103" s="37" t="e">
        <f t="shared" si="21"/>
        <v>#N/A</v>
      </c>
      <c r="Q103" s="37">
        <f t="shared" si="22"/>
        <v>0</v>
      </c>
    </row>
    <row r="104" spans="4:17" x14ac:dyDescent="0.2">
      <c r="D104" s="40"/>
      <c r="E104" s="31"/>
      <c r="F104" s="32">
        <v>0</v>
      </c>
      <c r="G104" s="33" t="str">
        <f t="shared" si="13"/>
        <v/>
      </c>
      <c r="H104" s="34" t="str">
        <f t="shared" si="14"/>
        <v/>
      </c>
      <c r="I104" s="34" t="str">
        <f t="shared" si="15"/>
        <v/>
      </c>
      <c r="J104" s="35" t="str">
        <f t="shared" si="16"/>
        <v/>
      </c>
      <c r="K104" s="36" t="str">
        <f t="shared" si="17"/>
        <v/>
      </c>
      <c r="L104" s="37" t="e">
        <f t="shared" si="23"/>
        <v>#N/A</v>
      </c>
      <c r="M104" s="37" t="e">
        <f t="shared" si="18"/>
        <v>#N/A</v>
      </c>
      <c r="N104" s="37" t="e">
        <f t="shared" si="19"/>
        <v>#N/A</v>
      </c>
      <c r="O104" s="37" t="e">
        <f t="shared" si="20"/>
        <v>#N/A</v>
      </c>
      <c r="P104" s="37" t="e">
        <f t="shared" si="21"/>
        <v>#N/A</v>
      </c>
      <c r="Q104" s="37">
        <f t="shared" si="22"/>
        <v>0</v>
      </c>
    </row>
    <row r="105" spans="4:17" x14ac:dyDescent="0.2">
      <c r="D105" s="40"/>
      <c r="E105" s="31"/>
      <c r="F105" s="32">
        <v>0</v>
      </c>
      <c r="G105" s="33" t="str">
        <f t="shared" si="13"/>
        <v/>
      </c>
      <c r="H105" s="34" t="str">
        <f t="shared" si="14"/>
        <v/>
      </c>
      <c r="I105" s="34" t="str">
        <f t="shared" si="15"/>
        <v/>
      </c>
      <c r="J105" s="35" t="str">
        <f t="shared" si="16"/>
        <v/>
      </c>
      <c r="K105" s="36" t="str">
        <f t="shared" si="17"/>
        <v/>
      </c>
      <c r="L105" s="37" t="e">
        <f t="shared" si="23"/>
        <v>#N/A</v>
      </c>
      <c r="M105" s="37" t="e">
        <f t="shared" si="18"/>
        <v>#N/A</v>
      </c>
      <c r="N105" s="37" t="e">
        <f t="shared" si="19"/>
        <v>#N/A</v>
      </c>
      <c r="O105" s="37" t="e">
        <f t="shared" si="20"/>
        <v>#N/A</v>
      </c>
      <c r="P105" s="37" t="e">
        <f t="shared" si="21"/>
        <v>#N/A</v>
      </c>
      <c r="Q105" s="37">
        <f t="shared" si="22"/>
        <v>0</v>
      </c>
    </row>
    <row r="106" spans="4:17" x14ac:dyDescent="0.2">
      <c r="D106" s="40"/>
      <c r="E106" s="31"/>
      <c r="F106" s="32">
        <v>0</v>
      </c>
      <c r="G106" s="33" t="str">
        <f t="shared" si="13"/>
        <v/>
      </c>
      <c r="H106" s="34" t="str">
        <f t="shared" si="14"/>
        <v/>
      </c>
      <c r="I106" s="34" t="str">
        <f t="shared" si="15"/>
        <v/>
      </c>
      <c r="J106" s="35" t="str">
        <f t="shared" si="16"/>
        <v/>
      </c>
      <c r="K106" s="36" t="str">
        <f t="shared" si="17"/>
        <v/>
      </c>
      <c r="L106" s="37" t="e">
        <f t="shared" si="23"/>
        <v>#N/A</v>
      </c>
      <c r="M106" s="37" t="e">
        <f t="shared" si="18"/>
        <v>#N/A</v>
      </c>
      <c r="N106" s="37" t="e">
        <f t="shared" si="19"/>
        <v>#N/A</v>
      </c>
      <c r="O106" s="37" t="e">
        <f t="shared" si="20"/>
        <v>#N/A</v>
      </c>
      <c r="P106" s="37" t="e">
        <f t="shared" si="21"/>
        <v>#N/A</v>
      </c>
      <c r="Q106" s="37">
        <f t="shared" si="22"/>
        <v>0</v>
      </c>
    </row>
  </sheetData>
  <mergeCells count="3">
    <mergeCell ref="B1:K1"/>
    <mergeCell ref="C2:D2"/>
    <mergeCell ref="B7:C7"/>
  </mergeCells>
  <conditionalFormatting sqref="F16:F106">
    <cfRule type="cellIs" dxfId="1" priority="1" stopIfTrue="1" operator="equal">
      <formula>0</formula>
    </cfRule>
    <cfRule type="cellIs" priority="2" stopIfTrue="1" operator="equal">
      <formula>1</formula>
    </cfRule>
    <cfRule type="cellIs" dxfId="0" priority="3" stopIfTrue="1" operator="notEqual">
      <formula>0</formula>
    </cfRule>
  </conditionalFormatting>
  <dataValidations count="9">
    <dataValidation type="textLength" showInputMessage="1" showErrorMessage="1" errorTitle="Campo não editável" error="Estas células fazem parte dos cálculos para ajuste pelo Método dos Mínimos Quadrados e não podem ser modificados" sqref="K16:K106 JG16:JG106 TC16:TC106 ACY16:ACY106 AMU16:AMU106 AWQ16:AWQ106 BGM16:BGM106 BQI16:BQI106 CAE16:CAE106 CKA16:CKA106 CTW16:CTW106 DDS16:DDS106 DNO16:DNO106 DXK16:DXK106 EHG16:EHG106 ERC16:ERC106 FAY16:FAY106 FKU16:FKU106 FUQ16:FUQ106 GEM16:GEM106 GOI16:GOI106 GYE16:GYE106 HIA16:HIA106 HRW16:HRW106 IBS16:IBS106 ILO16:ILO106 IVK16:IVK106 JFG16:JFG106 JPC16:JPC106 JYY16:JYY106 KIU16:KIU106 KSQ16:KSQ106 LCM16:LCM106 LMI16:LMI106 LWE16:LWE106 MGA16:MGA106 MPW16:MPW106 MZS16:MZS106 NJO16:NJO106 NTK16:NTK106 ODG16:ODG106 ONC16:ONC106 OWY16:OWY106 PGU16:PGU106 PQQ16:PQQ106 QAM16:QAM106 QKI16:QKI106 QUE16:QUE106 REA16:REA106 RNW16:RNW106 RXS16:RXS106 SHO16:SHO106 SRK16:SRK106 TBG16:TBG106 TLC16:TLC106 TUY16:TUY106 UEU16:UEU106 UOQ16:UOQ106 UYM16:UYM106 VII16:VII106 VSE16:VSE106 WCA16:WCA106 WLW16:WLW106 WVS16:WVS106 K65552:K65642 JG65552:JG65642 TC65552:TC65642 ACY65552:ACY65642 AMU65552:AMU65642 AWQ65552:AWQ65642 BGM65552:BGM65642 BQI65552:BQI65642 CAE65552:CAE65642 CKA65552:CKA65642 CTW65552:CTW65642 DDS65552:DDS65642 DNO65552:DNO65642 DXK65552:DXK65642 EHG65552:EHG65642 ERC65552:ERC65642 FAY65552:FAY65642 FKU65552:FKU65642 FUQ65552:FUQ65642 GEM65552:GEM65642 GOI65552:GOI65642 GYE65552:GYE65642 HIA65552:HIA65642 HRW65552:HRW65642 IBS65552:IBS65642 ILO65552:ILO65642 IVK65552:IVK65642 JFG65552:JFG65642 JPC65552:JPC65642 JYY65552:JYY65642 KIU65552:KIU65642 KSQ65552:KSQ65642 LCM65552:LCM65642 LMI65552:LMI65642 LWE65552:LWE65642 MGA65552:MGA65642 MPW65552:MPW65642 MZS65552:MZS65642 NJO65552:NJO65642 NTK65552:NTK65642 ODG65552:ODG65642 ONC65552:ONC65642 OWY65552:OWY65642 PGU65552:PGU65642 PQQ65552:PQQ65642 QAM65552:QAM65642 QKI65552:QKI65642 QUE65552:QUE65642 REA65552:REA65642 RNW65552:RNW65642 RXS65552:RXS65642 SHO65552:SHO65642 SRK65552:SRK65642 TBG65552:TBG65642 TLC65552:TLC65642 TUY65552:TUY65642 UEU65552:UEU65642 UOQ65552:UOQ65642 UYM65552:UYM65642 VII65552:VII65642 VSE65552:VSE65642 WCA65552:WCA65642 WLW65552:WLW65642 WVS65552:WVS65642 K131088:K131178 JG131088:JG131178 TC131088:TC131178 ACY131088:ACY131178 AMU131088:AMU131178 AWQ131088:AWQ131178 BGM131088:BGM131178 BQI131088:BQI131178 CAE131088:CAE131178 CKA131088:CKA131178 CTW131088:CTW131178 DDS131088:DDS131178 DNO131088:DNO131178 DXK131088:DXK131178 EHG131088:EHG131178 ERC131088:ERC131178 FAY131088:FAY131178 FKU131088:FKU131178 FUQ131088:FUQ131178 GEM131088:GEM131178 GOI131088:GOI131178 GYE131088:GYE131178 HIA131088:HIA131178 HRW131088:HRW131178 IBS131088:IBS131178 ILO131088:ILO131178 IVK131088:IVK131178 JFG131088:JFG131178 JPC131088:JPC131178 JYY131088:JYY131178 KIU131088:KIU131178 KSQ131088:KSQ131178 LCM131088:LCM131178 LMI131088:LMI131178 LWE131088:LWE131178 MGA131088:MGA131178 MPW131088:MPW131178 MZS131088:MZS131178 NJO131088:NJO131178 NTK131088:NTK131178 ODG131088:ODG131178 ONC131088:ONC131178 OWY131088:OWY131178 PGU131088:PGU131178 PQQ131088:PQQ131178 QAM131088:QAM131178 QKI131088:QKI131178 QUE131088:QUE131178 REA131088:REA131178 RNW131088:RNW131178 RXS131088:RXS131178 SHO131088:SHO131178 SRK131088:SRK131178 TBG131088:TBG131178 TLC131088:TLC131178 TUY131088:TUY131178 UEU131088:UEU131178 UOQ131088:UOQ131178 UYM131088:UYM131178 VII131088:VII131178 VSE131088:VSE131178 WCA131088:WCA131178 WLW131088:WLW131178 WVS131088:WVS131178 K196624:K196714 JG196624:JG196714 TC196624:TC196714 ACY196624:ACY196714 AMU196624:AMU196714 AWQ196624:AWQ196714 BGM196624:BGM196714 BQI196624:BQI196714 CAE196624:CAE196714 CKA196624:CKA196714 CTW196624:CTW196714 DDS196624:DDS196714 DNO196624:DNO196714 DXK196624:DXK196714 EHG196624:EHG196714 ERC196624:ERC196714 FAY196624:FAY196714 FKU196624:FKU196714 FUQ196624:FUQ196714 GEM196624:GEM196714 GOI196624:GOI196714 GYE196624:GYE196714 HIA196624:HIA196714 HRW196624:HRW196714 IBS196624:IBS196714 ILO196624:ILO196714 IVK196624:IVK196714 JFG196624:JFG196714 JPC196624:JPC196714 JYY196624:JYY196714 KIU196624:KIU196714 KSQ196624:KSQ196714 LCM196624:LCM196714 LMI196624:LMI196714 LWE196624:LWE196714 MGA196624:MGA196714 MPW196624:MPW196714 MZS196624:MZS196714 NJO196624:NJO196714 NTK196624:NTK196714 ODG196624:ODG196714 ONC196624:ONC196714 OWY196624:OWY196714 PGU196624:PGU196714 PQQ196624:PQQ196714 QAM196624:QAM196714 QKI196624:QKI196714 QUE196624:QUE196714 REA196624:REA196714 RNW196624:RNW196714 RXS196624:RXS196714 SHO196624:SHO196714 SRK196624:SRK196714 TBG196624:TBG196714 TLC196624:TLC196714 TUY196624:TUY196714 UEU196624:UEU196714 UOQ196624:UOQ196714 UYM196624:UYM196714 VII196624:VII196714 VSE196624:VSE196714 WCA196624:WCA196714 WLW196624:WLW196714 WVS196624:WVS196714 K262160:K262250 JG262160:JG262250 TC262160:TC262250 ACY262160:ACY262250 AMU262160:AMU262250 AWQ262160:AWQ262250 BGM262160:BGM262250 BQI262160:BQI262250 CAE262160:CAE262250 CKA262160:CKA262250 CTW262160:CTW262250 DDS262160:DDS262250 DNO262160:DNO262250 DXK262160:DXK262250 EHG262160:EHG262250 ERC262160:ERC262250 FAY262160:FAY262250 FKU262160:FKU262250 FUQ262160:FUQ262250 GEM262160:GEM262250 GOI262160:GOI262250 GYE262160:GYE262250 HIA262160:HIA262250 HRW262160:HRW262250 IBS262160:IBS262250 ILO262160:ILO262250 IVK262160:IVK262250 JFG262160:JFG262250 JPC262160:JPC262250 JYY262160:JYY262250 KIU262160:KIU262250 KSQ262160:KSQ262250 LCM262160:LCM262250 LMI262160:LMI262250 LWE262160:LWE262250 MGA262160:MGA262250 MPW262160:MPW262250 MZS262160:MZS262250 NJO262160:NJO262250 NTK262160:NTK262250 ODG262160:ODG262250 ONC262160:ONC262250 OWY262160:OWY262250 PGU262160:PGU262250 PQQ262160:PQQ262250 QAM262160:QAM262250 QKI262160:QKI262250 QUE262160:QUE262250 REA262160:REA262250 RNW262160:RNW262250 RXS262160:RXS262250 SHO262160:SHO262250 SRK262160:SRK262250 TBG262160:TBG262250 TLC262160:TLC262250 TUY262160:TUY262250 UEU262160:UEU262250 UOQ262160:UOQ262250 UYM262160:UYM262250 VII262160:VII262250 VSE262160:VSE262250 WCA262160:WCA262250 WLW262160:WLW262250 WVS262160:WVS262250 K327696:K327786 JG327696:JG327786 TC327696:TC327786 ACY327696:ACY327786 AMU327696:AMU327786 AWQ327696:AWQ327786 BGM327696:BGM327786 BQI327696:BQI327786 CAE327696:CAE327786 CKA327696:CKA327786 CTW327696:CTW327786 DDS327696:DDS327786 DNO327696:DNO327786 DXK327696:DXK327786 EHG327696:EHG327786 ERC327696:ERC327786 FAY327696:FAY327786 FKU327696:FKU327786 FUQ327696:FUQ327786 GEM327696:GEM327786 GOI327696:GOI327786 GYE327696:GYE327786 HIA327696:HIA327786 HRW327696:HRW327786 IBS327696:IBS327786 ILO327696:ILO327786 IVK327696:IVK327786 JFG327696:JFG327786 JPC327696:JPC327786 JYY327696:JYY327786 KIU327696:KIU327786 KSQ327696:KSQ327786 LCM327696:LCM327786 LMI327696:LMI327786 LWE327696:LWE327786 MGA327696:MGA327786 MPW327696:MPW327786 MZS327696:MZS327786 NJO327696:NJO327786 NTK327696:NTK327786 ODG327696:ODG327786 ONC327696:ONC327786 OWY327696:OWY327786 PGU327696:PGU327786 PQQ327696:PQQ327786 QAM327696:QAM327786 QKI327696:QKI327786 QUE327696:QUE327786 REA327696:REA327786 RNW327696:RNW327786 RXS327696:RXS327786 SHO327696:SHO327786 SRK327696:SRK327786 TBG327696:TBG327786 TLC327696:TLC327786 TUY327696:TUY327786 UEU327696:UEU327786 UOQ327696:UOQ327786 UYM327696:UYM327786 VII327696:VII327786 VSE327696:VSE327786 WCA327696:WCA327786 WLW327696:WLW327786 WVS327696:WVS327786 K393232:K393322 JG393232:JG393322 TC393232:TC393322 ACY393232:ACY393322 AMU393232:AMU393322 AWQ393232:AWQ393322 BGM393232:BGM393322 BQI393232:BQI393322 CAE393232:CAE393322 CKA393232:CKA393322 CTW393232:CTW393322 DDS393232:DDS393322 DNO393232:DNO393322 DXK393232:DXK393322 EHG393232:EHG393322 ERC393232:ERC393322 FAY393232:FAY393322 FKU393232:FKU393322 FUQ393232:FUQ393322 GEM393232:GEM393322 GOI393232:GOI393322 GYE393232:GYE393322 HIA393232:HIA393322 HRW393232:HRW393322 IBS393232:IBS393322 ILO393232:ILO393322 IVK393232:IVK393322 JFG393232:JFG393322 JPC393232:JPC393322 JYY393232:JYY393322 KIU393232:KIU393322 KSQ393232:KSQ393322 LCM393232:LCM393322 LMI393232:LMI393322 LWE393232:LWE393322 MGA393232:MGA393322 MPW393232:MPW393322 MZS393232:MZS393322 NJO393232:NJO393322 NTK393232:NTK393322 ODG393232:ODG393322 ONC393232:ONC393322 OWY393232:OWY393322 PGU393232:PGU393322 PQQ393232:PQQ393322 QAM393232:QAM393322 QKI393232:QKI393322 QUE393232:QUE393322 REA393232:REA393322 RNW393232:RNW393322 RXS393232:RXS393322 SHO393232:SHO393322 SRK393232:SRK393322 TBG393232:TBG393322 TLC393232:TLC393322 TUY393232:TUY393322 UEU393232:UEU393322 UOQ393232:UOQ393322 UYM393232:UYM393322 VII393232:VII393322 VSE393232:VSE393322 WCA393232:WCA393322 WLW393232:WLW393322 WVS393232:WVS393322 K458768:K458858 JG458768:JG458858 TC458768:TC458858 ACY458768:ACY458858 AMU458768:AMU458858 AWQ458768:AWQ458858 BGM458768:BGM458858 BQI458768:BQI458858 CAE458768:CAE458858 CKA458768:CKA458858 CTW458768:CTW458858 DDS458768:DDS458858 DNO458768:DNO458858 DXK458768:DXK458858 EHG458768:EHG458858 ERC458768:ERC458858 FAY458768:FAY458858 FKU458768:FKU458858 FUQ458768:FUQ458858 GEM458768:GEM458858 GOI458768:GOI458858 GYE458768:GYE458858 HIA458768:HIA458858 HRW458768:HRW458858 IBS458768:IBS458858 ILO458768:ILO458858 IVK458768:IVK458858 JFG458768:JFG458858 JPC458768:JPC458858 JYY458768:JYY458858 KIU458768:KIU458858 KSQ458768:KSQ458858 LCM458768:LCM458858 LMI458768:LMI458858 LWE458768:LWE458858 MGA458768:MGA458858 MPW458768:MPW458858 MZS458768:MZS458858 NJO458768:NJO458858 NTK458768:NTK458858 ODG458768:ODG458858 ONC458768:ONC458858 OWY458768:OWY458858 PGU458768:PGU458858 PQQ458768:PQQ458858 QAM458768:QAM458858 QKI458768:QKI458858 QUE458768:QUE458858 REA458768:REA458858 RNW458768:RNW458858 RXS458768:RXS458858 SHO458768:SHO458858 SRK458768:SRK458858 TBG458768:TBG458858 TLC458768:TLC458858 TUY458768:TUY458858 UEU458768:UEU458858 UOQ458768:UOQ458858 UYM458768:UYM458858 VII458768:VII458858 VSE458768:VSE458858 WCA458768:WCA458858 WLW458768:WLW458858 WVS458768:WVS458858 K524304:K524394 JG524304:JG524394 TC524304:TC524394 ACY524304:ACY524394 AMU524304:AMU524394 AWQ524304:AWQ524394 BGM524304:BGM524394 BQI524304:BQI524394 CAE524304:CAE524394 CKA524304:CKA524394 CTW524304:CTW524394 DDS524304:DDS524394 DNO524304:DNO524394 DXK524304:DXK524394 EHG524304:EHG524394 ERC524304:ERC524394 FAY524304:FAY524394 FKU524304:FKU524394 FUQ524304:FUQ524394 GEM524304:GEM524394 GOI524304:GOI524394 GYE524304:GYE524394 HIA524304:HIA524394 HRW524304:HRW524394 IBS524304:IBS524394 ILO524304:ILO524394 IVK524304:IVK524394 JFG524304:JFG524394 JPC524304:JPC524394 JYY524304:JYY524394 KIU524304:KIU524394 KSQ524304:KSQ524394 LCM524304:LCM524394 LMI524304:LMI524394 LWE524304:LWE524394 MGA524304:MGA524394 MPW524304:MPW524394 MZS524304:MZS524394 NJO524304:NJO524394 NTK524304:NTK524394 ODG524304:ODG524394 ONC524304:ONC524394 OWY524304:OWY524394 PGU524304:PGU524394 PQQ524304:PQQ524394 QAM524304:QAM524394 QKI524304:QKI524394 QUE524304:QUE524394 REA524304:REA524394 RNW524304:RNW524394 RXS524304:RXS524394 SHO524304:SHO524394 SRK524304:SRK524394 TBG524304:TBG524394 TLC524304:TLC524394 TUY524304:TUY524394 UEU524304:UEU524394 UOQ524304:UOQ524394 UYM524304:UYM524394 VII524304:VII524394 VSE524304:VSE524394 WCA524304:WCA524394 WLW524304:WLW524394 WVS524304:WVS524394 K589840:K589930 JG589840:JG589930 TC589840:TC589930 ACY589840:ACY589930 AMU589840:AMU589930 AWQ589840:AWQ589930 BGM589840:BGM589930 BQI589840:BQI589930 CAE589840:CAE589930 CKA589840:CKA589930 CTW589840:CTW589930 DDS589840:DDS589930 DNO589840:DNO589930 DXK589840:DXK589930 EHG589840:EHG589930 ERC589840:ERC589930 FAY589840:FAY589930 FKU589840:FKU589930 FUQ589840:FUQ589930 GEM589840:GEM589930 GOI589840:GOI589930 GYE589840:GYE589930 HIA589840:HIA589930 HRW589840:HRW589930 IBS589840:IBS589930 ILO589840:ILO589930 IVK589840:IVK589930 JFG589840:JFG589930 JPC589840:JPC589930 JYY589840:JYY589930 KIU589840:KIU589930 KSQ589840:KSQ589930 LCM589840:LCM589930 LMI589840:LMI589930 LWE589840:LWE589930 MGA589840:MGA589930 MPW589840:MPW589930 MZS589840:MZS589930 NJO589840:NJO589930 NTK589840:NTK589930 ODG589840:ODG589930 ONC589840:ONC589930 OWY589840:OWY589930 PGU589840:PGU589930 PQQ589840:PQQ589930 QAM589840:QAM589930 QKI589840:QKI589930 QUE589840:QUE589930 REA589840:REA589930 RNW589840:RNW589930 RXS589840:RXS589930 SHO589840:SHO589930 SRK589840:SRK589930 TBG589840:TBG589930 TLC589840:TLC589930 TUY589840:TUY589930 UEU589840:UEU589930 UOQ589840:UOQ589930 UYM589840:UYM589930 VII589840:VII589930 VSE589840:VSE589930 WCA589840:WCA589930 WLW589840:WLW589930 WVS589840:WVS589930 K655376:K655466 JG655376:JG655466 TC655376:TC655466 ACY655376:ACY655466 AMU655376:AMU655466 AWQ655376:AWQ655466 BGM655376:BGM655466 BQI655376:BQI655466 CAE655376:CAE655466 CKA655376:CKA655466 CTW655376:CTW655466 DDS655376:DDS655466 DNO655376:DNO655466 DXK655376:DXK655466 EHG655376:EHG655466 ERC655376:ERC655466 FAY655376:FAY655466 FKU655376:FKU655466 FUQ655376:FUQ655466 GEM655376:GEM655466 GOI655376:GOI655466 GYE655376:GYE655466 HIA655376:HIA655466 HRW655376:HRW655466 IBS655376:IBS655466 ILO655376:ILO655466 IVK655376:IVK655466 JFG655376:JFG655466 JPC655376:JPC655466 JYY655376:JYY655466 KIU655376:KIU655466 KSQ655376:KSQ655466 LCM655376:LCM655466 LMI655376:LMI655466 LWE655376:LWE655466 MGA655376:MGA655466 MPW655376:MPW655466 MZS655376:MZS655466 NJO655376:NJO655466 NTK655376:NTK655466 ODG655376:ODG655466 ONC655376:ONC655466 OWY655376:OWY655466 PGU655376:PGU655466 PQQ655376:PQQ655466 QAM655376:QAM655466 QKI655376:QKI655466 QUE655376:QUE655466 REA655376:REA655466 RNW655376:RNW655466 RXS655376:RXS655466 SHO655376:SHO655466 SRK655376:SRK655466 TBG655376:TBG655466 TLC655376:TLC655466 TUY655376:TUY655466 UEU655376:UEU655466 UOQ655376:UOQ655466 UYM655376:UYM655466 VII655376:VII655466 VSE655376:VSE655466 WCA655376:WCA655466 WLW655376:WLW655466 WVS655376:WVS655466 K720912:K721002 JG720912:JG721002 TC720912:TC721002 ACY720912:ACY721002 AMU720912:AMU721002 AWQ720912:AWQ721002 BGM720912:BGM721002 BQI720912:BQI721002 CAE720912:CAE721002 CKA720912:CKA721002 CTW720912:CTW721002 DDS720912:DDS721002 DNO720912:DNO721002 DXK720912:DXK721002 EHG720912:EHG721002 ERC720912:ERC721002 FAY720912:FAY721002 FKU720912:FKU721002 FUQ720912:FUQ721002 GEM720912:GEM721002 GOI720912:GOI721002 GYE720912:GYE721002 HIA720912:HIA721002 HRW720912:HRW721002 IBS720912:IBS721002 ILO720912:ILO721002 IVK720912:IVK721002 JFG720912:JFG721002 JPC720912:JPC721002 JYY720912:JYY721002 KIU720912:KIU721002 KSQ720912:KSQ721002 LCM720912:LCM721002 LMI720912:LMI721002 LWE720912:LWE721002 MGA720912:MGA721002 MPW720912:MPW721002 MZS720912:MZS721002 NJO720912:NJO721002 NTK720912:NTK721002 ODG720912:ODG721002 ONC720912:ONC721002 OWY720912:OWY721002 PGU720912:PGU721002 PQQ720912:PQQ721002 QAM720912:QAM721002 QKI720912:QKI721002 QUE720912:QUE721002 REA720912:REA721002 RNW720912:RNW721002 RXS720912:RXS721002 SHO720912:SHO721002 SRK720912:SRK721002 TBG720912:TBG721002 TLC720912:TLC721002 TUY720912:TUY721002 UEU720912:UEU721002 UOQ720912:UOQ721002 UYM720912:UYM721002 VII720912:VII721002 VSE720912:VSE721002 WCA720912:WCA721002 WLW720912:WLW721002 WVS720912:WVS721002 K786448:K786538 JG786448:JG786538 TC786448:TC786538 ACY786448:ACY786538 AMU786448:AMU786538 AWQ786448:AWQ786538 BGM786448:BGM786538 BQI786448:BQI786538 CAE786448:CAE786538 CKA786448:CKA786538 CTW786448:CTW786538 DDS786448:DDS786538 DNO786448:DNO786538 DXK786448:DXK786538 EHG786448:EHG786538 ERC786448:ERC786538 FAY786448:FAY786538 FKU786448:FKU786538 FUQ786448:FUQ786538 GEM786448:GEM786538 GOI786448:GOI786538 GYE786448:GYE786538 HIA786448:HIA786538 HRW786448:HRW786538 IBS786448:IBS786538 ILO786448:ILO786538 IVK786448:IVK786538 JFG786448:JFG786538 JPC786448:JPC786538 JYY786448:JYY786538 KIU786448:KIU786538 KSQ786448:KSQ786538 LCM786448:LCM786538 LMI786448:LMI786538 LWE786448:LWE786538 MGA786448:MGA786538 MPW786448:MPW786538 MZS786448:MZS786538 NJO786448:NJO786538 NTK786448:NTK786538 ODG786448:ODG786538 ONC786448:ONC786538 OWY786448:OWY786538 PGU786448:PGU786538 PQQ786448:PQQ786538 QAM786448:QAM786538 QKI786448:QKI786538 QUE786448:QUE786538 REA786448:REA786538 RNW786448:RNW786538 RXS786448:RXS786538 SHO786448:SHO786538 SRK786448:SRK786538 TBG786448:TBG786538 TLC786448:TLC786538 TUY786448:TUY786538 UEU786448:UEU786538 UOQ786448:UOQ786538 UYM786448:UYM786538 VII786448:VII786538 VSE786448:VSE786538 WCA786448:WCA786538 WLW786448:WLW786538 WVS786448:WVS786538 K851984:K852074 JG851984:JG852074 TC851984:TC852074 ACY851984:ACY852074 AMU851984:AMU852074 AWQ851984:AWQ852074 BGM851984:BGM852074 BQI851984:BQI852074 CAE851984:CAE852074 CKA851984:CKA852074 CTW851984:CTW852074 DDS851984:DDS852074 DNO851984:DNO852074 DXK851984:DXK852074 EHG851984:EHG852074 ERC851984:ERC852074 FAY851984:FAY852074 FKU851984:FKU852074 FUQ851984:FUQ852074 GEM851984:GEM852074 GOI851984:GOI852074 GYE851984:GYE852074 HIA851984:HIA852074 HRW851984:HRW852074 IBS851984:IBS852074 ILO851984:ILO852074 IVK851984:IVK852074 JFG851984:JFG852074 JPC851984:JPC852074 JYY851984:JYY852074 KIU851984:KIU852074 KSQ851984:KSQ852074 LCM851984:LCM852074 LMI851984:LMI852074 LWE851984:LWE852074 MGA851984:MGA852074 MPW851984:MPW852074 MZS851984:MZS852074 NJO851984:NJO852074 NTK851984:NTK852074 ODG851984:ODG852074 ONC851984:ONC852074 OWY851984:OWY852074 PGU851984:PGU852074 PQQ851984:PQQ852074 QAM851984:QAM852074 QKI851984:QKI852074 QUE851984:QUE852074 REA851984:REA852074 RNW851984:RNW852074 RXS851984:RXS852074 SHO851984:SHO852074 SRK851984:SRK852074 TBG851984:TBG852074 TLC851984:TLC852074 TUY851984:TUY852074 UEU851984:UEU852074 UOQ851984:UOQ852074 UYM851984:UYM852074 VII851984:VII852074 VSE851984:VSE852074 WCA851984:WCA852074 WLW851984:WLW852074 WVS851984:WVS852074 K917520:K917610 JG917520:JG917610 TC917520:TC917610 ACY917520:ACY917610 AMU917520:AMU917610 AWQ917520:AWQ917610 BGM917520:BGM917610 BQI917520:BQI917610 CAE917520:CAE917610 CKA917520:CKA917610 CTW917520:CTW917610 DDS917520:DDS917610 DNO917520:DNO917610 DXK917520:DXK917610 EHG917520:EHG917610 ERC917520:ERC917610 FAY917520:FAY917610 FKU917520:FKU917610 FUQ917520:FUQ917610 GEM917520:GEM917610 GOI917520:GOI917610 GYE917520:GYE917610 HIA917520:HIA917610 HRW917520:HRW917610 IBS917520:IBS917610 ILO917520:ILO917610 IVK917520:IVK917610 JFG917520:JFG917610 JPC917520:JPC917610 JYY917520:JYY917610 KIU917520:KIU917610 KSQ917520:KSQ917610 LCM917520:LCM917610 LMI917520:LMI917610 LWE917520:LWE917610 MGA917520:MGA917610 MPW917520:MPW917610 MZS917520:MZS917610 NJO917520:NJO917610 NTK917520:NTK917610 ODG917520:ODG917610 ONC917520:ONC917610 OWY917520:OWY917610 PGU917520:PGU917610 PQQ917520:PQQ917610 QAM917520:QAM917610 QKI917520:QKI917610 QUE917520:QUE917610 REA917520:REA917610 RNW917520:RNW917610 RXS917520:RXS917610 SHO917520:SHO917610 SRK917520:SRK917610 TBG917520:TBG917610 TLC917520:TLC917610 TUY917520:TUY917610 UEU917520:UEU917610 UOQ917520:UOQ917610 UYM917520:UYM917610 VII917520:VII917610 VSE917520:VSE917610 WCA917520:WCA917610 WLW917520:WLW917610 WVS917520:WVS917610 K983056:K983146 JG983056:JG983146 TC983056:TC983146 ACY983056:ACY983146 AMU983056:AMU983146 AWQ983056:AWQ983146 BGM983056:BGM983146 BQI983056:BQI983146 CAE983056:CAE983146 CKA983056:CKA983146 CTW983056:CTW983146 DDS983056:DDS983146 DNO983056:DNO983146 DXK983056:DXK983146 EHG983056:EHG983146 ERC983056:ERC983146 FAY983056:FAY983146 FKU983056:FKU983146 FUQ983056:FUQ983146 GEM983056:GEM983146 GOI983056:GOI983146 GYE983056:GYE983146 HIA983056:HIA983146 HRW983056:HRW983146 IBS983056:IBS983146 ILO983056:ILO983146 IVK983056:IVK983146 JFG983056:JFG983146 JPC983056:JPC983146 JYY983056:JYY983146 KIU983056:KIU983146 KSQ983056:KSQ983146 LCM983056:LCM983146 LMI983056:LMI983146 LWE983056:LWE983146 MGA983056:MGA983146 MPW983056:MPW983146 MZS983056:MZS983146 NJO983056:NJO983146 NTK983056:NTK983146 ODG983056:ODG983146 ONC983056:ONC983146 OWY983056:OWY983146 PGU983056:PGU983146 PQQ983056:PQQ983146 QAM983056:QAM983146 QKI983056:QKI983146 QUE983056:QUE983146 REA983056:REA983146 RNW983056:RNW983146 RXS983056:RXS983146 SHO983056:SHO983146 SRK983056:SRK983146 TBG983056:TBG983146 TLC983056:TLC983146 TUY983056:TUY983146 UEU983056:UEU983146 UOQ983056:UOQ983146 UYM983056:UYM983146 VII983056:VII983146 VSE983056:VSE983146 WCA983056:WCA983146 WLW983056:WLW983146 WVS983056:WVS983146">
      <formula1>50</formula1>
      <formula2>50</formula2>
    </dataValidation>
    <dataValidation type="textLength" allowBlank="1" showInputMessage="1" showErrorMessage="1" errorTitle="Celula não editável" error="Esta celula calcula a incerteza final com base nas incertezas em y e em x." sqref="G16:G106 JC16:JC106 SY16:SY106 ACU16:ACU106 AMQ16:AMQ106 AWM16:AWM106 BGI16:BGI106 BQE16:BQE106 CAA16:CAA106 CJW16:CJW106 CTS16:CTS106 DDO16:DDO106 DNK16:DNK106 DXG16:DXG106 EHC16:EHC106 EQY16:EQY106 FAU16:FAU106 FKQ16:FKQ106 FUM16:FUM106 GEI16:GEI106 GOE16:GOE106 GYA16:GYA106 HHW16:HHW106 HRS16:HRS106 IBO16:IBO106 ILK16:ILK106 IVG16:IVG106 JFC16:JFC106 JOY16:JOY106 JYU16:JYU106 KIQ16:KIQ106 KSM16:KSM106 LCI16:LCI106 LME16:LME106 LWA16:LWA106 MFW16:MFW106 MPS16:MPS106 MZO16:MZO106 NJK16:NJK106 NTG16:NTG106 ODC16:ODC106 OMY16:OMY106 OWU16:OWU106 PGQ16:PGQ106 PQM16:PQM106 QAI16:QAI106 QKE16:QKE106 QUA16:QUA106 RDW16:RDW106 RNS16:RNS106 RXO16:RXO106 SHK16:SHK106 SRG16:SRG106 TBC16:TBC106 TKY16:TKY106 TUU16:TUU106 UEQ16:UEQ106 UOM16:UOM106 UYI16:UYI106 VIE16:VIE106 VSA16:VSA106 WBW16:WBW106 WLS16:WLS106 WVO16:WVO106 G65552:G65642 JC65552:JC65642 SY65552:SY65642 ACU65552:ACU65642 AMQ65552:AMQ65642 AWM65552:AWM65642 BGI65552:BGI65642 BQE65552:BQE65642 CAA65552:CAA65642 CJW65552:CJW65642 CTS65552:CTS65642 DDO65552:DDO65642 DNK65552:DNK65642 DXG65552:DXG65642 EHC65552:EHC65642 EQY65552:EQY65642 FAU65552:FAU65642 FKQ65552:FKQ65642 FUM65552:FUM65642 GEI65552:GEI65642 GOE65552:GOE65642 GYA65552:GYA65642 HHW65552:HHW65642 HRS65552:HRS65642 IBO65552:IBO65642 ILK65552:ILK65642 IVG65552:IVG65642 JFC65552:JFC65642 JOY65552:JOY65642 JYU65552:JYU65642 KIQ65552:KIQ65642 KSM65552:KSM65642 LCI65552:LCI65642 LME65552:LME65642 LWA65552:LWA65642 MFW65552:MFW65642 MPS65552:MPS65642 MZO65552:MZO65642 NJK65552:NJK65642 NTG65552:NTG65642 ODC65552:ODC65642 OMY65552:OMY65642 OWU65552:OWU65642 PGQ65552:PGQ65642 PQM65552:PQM65642 QAI65552:QAI65642 QKE65552:QKE65642 QUA65552:QUA65642 RDW65552:RDW65642 RNS65552:RNS65642 RXO65552:RXO65642 SHK65552:SHK65642 SRG65552:SRG65642 TBC65552:TBC65642 TKY65552:TKY65642 TUU65552:TUU65642 UEQ65552:UEQ65642 UOM65552:UOM65642 UYI65552:UYI65642 VIE65552:VIE65642 VSA65552:VSA65642 WBW65552:WBW65642 WLS65552:WLS65642 WVO65552:WVO65642 G131088:G131178 JC131088:JC131178 SY131088:SY131178 ACU131088:ACU131178 AMQ131088:AMQ131178 AWM131088:AWM131178 BGI131088:BGI131178 BQE131088:BQE131178 CAA131088:CAA131178 CJW131088:CJW131178 CTS131088:CTS131178 DDO131088:DDO131178 DNK131088:DNK131178 DXG131088:DXG131178 EHC131088:EHC131178 EQY131088:EQY131178 FAU131088:FAU131178 FKQ131088:FKQ131178 FUM131088:FUM131178 GEI131088:GEI131178 GOE131088:GOE131178 GYA131088:GYA131178 HHW131088:HHW131178 HRS131088:HRS131178 IBO131088:IBO131178 ILK131088:ILK131178 IVG131088:IVG131178 JFC131088:JFC131178 JOY131088:JOY131178 JYU131088:JYU131178 KIQ131088:KIQ131178 KSM131088:KSM131178 LCI131088:LCI131178 LME131088:LME131178 LWA131088:LWA131178 MFW131088:MFW131178 MPS131088:MPS131178 MZO131088:MZO131178 NJK131088:NJK131178 NTG131088:NTG131178 ODC131088:ODC131178 OMY131088:OMY131178 OWU131088:OWU131178 PGQ131088:PGQ131178 PQM131088:PQM131178 QAI131088:QAI131178 QKE131088:QKE131178 QUA131088:QUA131178 RDW131088:RDW131178 RNS131088:RNS131178 RXO131088:RXO131178 SHK131088:SHK131178 SRG131088:SRG131178 TBC131088:TBC131178 TKY131088:TKY131178 TUU131088:TUU131178 UEQ131088:UEQ131178 UOM131088:UOM131178 UYI131088:UYI131178 VIE131088:VIE131178 VSA131088:VSA131178 WBW131088:WBW131178 WLS131088:WLS131178 WVO131088:WVO131178 G196624:G196714 JC196624:JC196714 SY196624:SY196714 ACU196624:ACU196714 AMQ196624:AMQ196714 AWM196624:AWM196714 BGI196624:BGI196714 BQE196624:BQE196714 CAA196624:CAA196714 CJW196624:CJW196714 CTS196624:CTS196714 DDO196624:DDO196714 DNK196624:DNK196714 DXG196624:DXG196714 EHC196624:EHC196714 EQY196624:EQY196714 FAU196624:FAU196714 FKQ196624:FKQ196714 FUM196624:FUM196714 GEI196624:GEI196714 GOE196624:GOE196714 GYA196624:GYA196714 HHW196624:HHW196714 HRS196624:HRS196714 IBO196624:IBO196714 ILK196624:ILK196714 IVG196624:IVG196714 JFC196624:JFC196714 JOY196624:JOY196714 JYU196624:JYU196714 KIQ196624:KIQ196714 KSM196624:KSM196714 LCI196624:LCI196714 LME196624:LME196714 LWA196624:LWA196714 MFW196624:MFW196714 MPS196624:MPS196714 MZO196624:MZO196714 NJK196624:NJK196714 NTG196624:NTG196714 ODC196624:ODC196714 OMY196624:OMY196714 OWU196624:OWU196714 PGQ196624:PGQ196714 PQM196624:PQM196714 QAI196624:QAI196714 QKE196624:QKE196714 QUA196624:QUA196714 RDW196624:RDW196714 RNS196624:RNS196714 RXO196624:RXO196714 SHK196624:SHK196714 SRG196624:SRG196714 TBC196624:TBC196714 TKY196624:TKY196714 TUU196624:TUU196714 UEQ196624:UEQ196714 UOM196624:UOM196714 UYI196624:UYI196714 VIE196624:VIE196714 VSA196624:VSA196714 WBW196624:WBW196714 WLS196624:WLS196714 WVO196624:WVO196714 G262160:G262250 JC262160:JC262250 SY262160:SY262250 ACU262160:ACU262250 AMQ262160:AMQ262250 AWM262160:AWM262250 BGI262160:BGI262250 BQE262160:BQE262250 CAA262160:CAA262250 CJW262160:CJW262250 CTS262160:CTS262250 DDO262160:DDO262250 DNK262160:DNK262250 DXG262160:DXG262250 EHC262160:EHC262250 EQY262160:EQY262250 FAU262160:FAU262250 FKQ262160:FKQ262250 FUM262160:FUM262250 GEI262160:GEI262250 GOE262160:GOE262250 GYA262160:GYA262250 HHW262160:HHW262250 HRS262160:HRS262250 IBO262160:IBO262250 ILK262160:ILK262250 IVG262160:IVG262250 JFC262160:JFC262250 JOY262160:JOY262250 JYU262160:JYU262250 KIQ262160:KIQ262250 KSM262160:KSM262250 LCI262160:LCI262250 LME262160:LME262250 LWA262160:LWA262250 MFW262160:MFW262250 MPS262160:MPS262250 MZO262160:MZO262250 NJK262160:NJK262250 NTG262160:NTG262250 ODC262160:ODC262250 OMY262160:OMY262250 OWU262160:OWU262250 PGQ262160:PGQ262250 PQM262160:PQM262250 QAI262160:QAI262250 QKE262160:QKE262250 QUA262160:QUA262250 RDW262160:RDW262250 RNS262160:RNS262250 RXO262160:RXO262250 SHK262160:SHK262250 SRG262160:SRG262250 TBC262160:TBC262250 TKY262160:TKY262250 TUU262160:TUU262250 UEQ262160:UEQ262250 UOM262160:UOM262250 UYI262160:UYI262250 VIE262160:VIE262250 VSA262160:VSA262250 WBW262160:WBW262250 WLS262160:WLS262250 WVO262160:WVO262250 G327696:G327786 JC327696:JC327786 SY327696:SY327786 ACU327696:ACU327786 AMQ327696:AMQ327786 AWM327696:AWM327786 BGI327696:BGI327786 BQE327696:BQE327786 CAA327696:CAA327786 CJW327696:CJW327786 CTS327696:CTS327786 DDO327696:DDO327786 DNK327696:DNK327786 DXG327696:DXG327786 EHC327696:EHC327786 EQY327696:EQY327786 FAU327696:FAU327786 FKQ327696:FKQ327786 FUM327696:FUM327786 GEI327696:GEI327786 GOE327696:GOE327786 GYA327696:GYA327786 HHW327696:HHW327786 HRS327696:HRS327786 IBO327696:IBO327786 ILK327696:ILK327786 IVG327696:IVG327786 JFC327696:JFC327786 JOY327696:JOY327786 JYU327696:JYU327786 KIQ327696:KIQ327786 KSM327696:KSM327786 LCI327696:LCI327786 LME327696:LME327786 LWA327696:LWA327786 MFW327696:MFW327786 MPS327696:MPS327786 MZO327696:MZO327786 NJK327696:NJK327786 NTG327696:NTG327786 ODC327696:ODC327786 OMY327696:OMY327786 OWU327696:OWU327786 PGQ327696:PGQ327786 PQM327696:PQM327786 QAI327696:QAI327786 QKE327696:QKE327786 QUA327696:QUA327786 RDW327696:RDW327786 RNS327696:RNS327786 RXO327696:RXO327786 SHK327696:SHK327786 SRG327696:SRG327786 TBC327696:TBC327786 TKY327696:TKY327786 TUU327696:TUU327786 UEQ327696:UEQ327786 UOM327696:UOM327786 UYI327696:UYI327786 VIE327696:VIE327786 VSA327696:VSA327786 WBW327696:WBW327786 WLS327696:WLS327786 WVO327696:WVO327786 G393232:G393322 JC393232:JC393322 SY393232:SY393322 ACU393232:ACU393322 AMQ393232:AMQ393322 AWM393232:AWM393322 BGI393232:BGI393322 BQE393232:BQE393322 CAA393232:CAA393322 CJW393232:CJW393322 CTS393232:CTS393322 DDO393232:DDO393322 DNK393232:DNK393322 DXG393232:DXG393322 EHC393232:EHC393322 EQY393232:EQY393322 FAU393232:FAU393322 FKQ393232:FKQ393322 FUM393232:FUM393322 GEI393232:GEI393322 GOE393232:GOE393322 GYA393232:GYA393322 HHW393232:HHW393322 HRS393232:HRS393322 IBO393232:IBO393322 ILK393232:ILK393322 IVG393232:IVG393322 JFC393232:JFC393322 JOY393232:JOY393322 JYU393232:JYU393322 KIQ393232:KIQ393322 KSM393232:KSM393322 LCI393232:LCI393322 LME393232:LME393322 LWA393232:LWA393322 MFW393232:MFW393322 MPS393232:MPS393322 MZO393232:MZO393322 NJK393232:NJK393322 NTG393232:NTG393322 ODC393232:ODC393322 OMY393232:OMY393322 OWU393232:OWU393322 PGQ393232:PGQ393322 PQM393232:PQM393322 QAI393232:QAI393322 QKE393232:QKE393322 QUA393232:QUA393322 RDW393232:RDW393322 RNS393232:RNS393322 RXO393232:RXO393322 SHK393232:SHK393322 SRG393232:SRG393322 TBC393232:TBC393322 TKY393232:TKY393322 TUU393232:TUU393322 UEQ393232:UEQ393322 UOM393232:UOM393322 UYI393232:UYI393322 VIE393232:VIE393322 VSA393232:VSA393322 WBW393232:WBW393322 WLS393232:WLS393322 WVO393232:WVO393322 G458768:G458858 JC458768:JC458858 SY458768:SY458858 ACU458768:ACU458858 AMQ458768:AMQ458858 AWM458768:AWM458858 BGI458768:BGI458858 BQE458768:BQE458858 CAA458768:CAA458858 CJW458768:CJW458858 CTS458768:CTS458858 DDO458768:DDO458858 DNK458768:DNK458858 DXG458768:DXG458858 EHC458768:EHC458858 EQY458768:EQY458858 FAU458768:FAU458858 FKQ458768:FKQ458858 FUM458768:FUM458858 GEI458768:GEI458858 GOE458768:GOE458858 GYA458768:GYA458858 HHW458768:HHW458858 HRS458768:HRS458858 IBO458768:IBO458858 ILK458768:ILK458858 IVG458768:IVG458858 JFC458768:JFC458858 JOY458768:JOY458858 JYU458768:JYU458858 KIQ458768:KIQ458858 KSM458768:KSM458858 LCI458768:LCI458858 LME458768:LME458858 LWA458768:LWA458858 MFW458768:MFW458858 MPS458768:MPS458858 MZO458768:MZO458858 NJK458768:NJK458858 NTG458768:NTG458858 ODC458768:ODC458858 OMY458768:OMY458858 OWU458768:OWU458858 PGQ458768:PGQ458858 PQM458768:PQM458858 QAI458768:QAI458858 QKE458768:QKE458858 QUA458768:QUA458858 RDW458768:RDW458858 RNS458768:RNS458858 RXO458768:RXO458858 SHK458768:SHK458858 SRG458768:SRG458858 TBC458768:TBC458858 TKY458768:TKY458858 TUU458768:TUU458858 UEQ458768:UEQ458858 UOM458768:UOM458858 UYI458768:UYI458858 VIE458768:VIE458858 VSA458768:VSA458858 WBW458768:WBW458858 WLS458768:WLS458858 WVO458768:WVO458858 G524304:G524394 JC524304:JC524394 SY524304:SY524394 ACU524304:ACU524394 AMQ524304:AMQ524394 AWM524304:AWM524394 BGI524304:BGI524394 BQE524304:BQE524394 CAA524304:CAA524394 CJW524304:CJW524394 CTS524304:CTS524394 DDO524304:DDO524394 DNK524304:DNK524394 DXG524304:DXG524394 EHC524304:EHC524394 EQY524304:EQY524394 FAU524304:FAU524394 FKQ524304:FKQ524394 FUM524304:FUM524394 GEI524304:GEI524394 GOE524304:GOE524394 GYA524304:GYA524394 HHW524304:HHW524394 HRS524304:HRS524394 IBO524304:IBO524394 ILK524304:ILK524394 IVG524304:IVG524394 JFC524304:JFC524394 JOY524304:JOY524394 JYU524304:JYU524394 KIQ524304:KIQ524394 KSM524304:KSM524394 LCI524304:LCI524394 LME524304:LME524394 LWA524304:LWA524394 MFW524304:MFW524394 MPS524304:MPS524394 MZO524304:MZO524394 NJK524304:NJK524394 NTG524304:NTG524394 ODC524304:ODC524394 OMY524304:OMY524394 OWU524304:OWU524394 PGQ524304:PGQ524394 PQM524304:PQM524394 QAI524304:QAI524394 QKE524304:QKE524394 QUA524304:QUA524394 RDW524304:RDW524394 RNS524304:RNS524394 RXO524304:RXO524394 SHK524304:SHK524394 SRG524304:SRG524394 TBC524304:TBC524394 TKY524304:TKY524394 TUU524304:TUU524394 UEQ524304:UEQ524394 UOM524304:UOM524394 UYI524304:UYI524394 VIE524304:VIE524394 VSA524304:VSA524394 WBW524304:WBW524394 WLS524304:WLS524394 WVO524304:WVO524394 G589840:G589930 JC589840:JC589930 SY589840:SY589930 ACU589840:ACU589930 AMQ589840:AMQ589930 AWM589840:AWM589930 BGI589840:BGI589930 BQE589840:BQE589930 CAA589840:CAA589930 CJW589840:CJW589930 CTS589840:CTS589930 DDO589840:DDO589930 DNK589840:DNK589930 DXG589840:DXG589930 EHC589840:EHC589930 EQY589840:EQY589930 FAU589840:FAU589930 FKQ589840:FKQ589930 FUM589840:FUM589930 GEI589840:GEI589930 GOE589840:GOE589930 GYA589840:GYA589930 HHW589840:HHW589930 HRS589840:HRS589930 IBO589840:IBO589930 ILK589840:ILK589930 IVG589840:IVG589930 JFC589840:JFC589930 JOY589840:JOY589930 JYU589840:JYU589930 KIQ589840:KIQ589930 KSM589840:KSM589930 LCI589840:LCI589930 LME589840:LME589930 LWA589840:LWA589930 MFW589840:MFW589930 MPS589840:MPS589930 MZO589840:MZO589930 NJK589840:NJK589930 NTG589840:NTG589930 ODC589840:ODC589930 OMY589840:OMY589930 OWU589840:OWU589930 PGQ589840:PGQ589930 PQM589840:PQM589930 QAI589840:QAI589930 QKE589840:QKE589930 QUA589840:QUA589930 RDW589840:RDW589930 RNS589840:RNS589930 RXO589840:RXO589930 SHK589840:SHK589930 SRG589840:SRG589930 TBC589840:TBC589930 TKY589840:TKY589930 TUU589840:TUU589930 UEQ589840:UEQ589930 UOM589840:UOM589930 UYI589840:UYI589930 VIE589840:VIE589930 VSA589840:VSA589930 WBW589840:WBW589930 WLS589840:WLS589930 WVO589840:WVO589930 G655376:G655466 JC655376:JC655466 SY655376:SY655466 ACU655376:ACU655466 AMQ655376:AMQ655466 AWM655376:AWM655466 BGI655376:BGI655466 BQE655376:BQE655466 CAA655376:CAA655466 CJW655376:CJW655466 CTS655376:CTS655466 DDO655376:DDO655466 DNK655376:DNK655466 DXG655376:DXG655466 EHC655376:EHC655466 EQY655376:EQY655466 FAU655376:FAU655466 FKQ655376:FKQ655466 FUM655376:FUM655466 GEI655376:GEI655466 GOE655376:GOE655466 GYA655376:GYA655466 HHW655376:HHW655466 HRS655376:HRS655466 IBO655376:IBO655466 ILK655376:ILK655466 IVG655376:IVG655466 JFC655376:JFC655466 JOY655376:JOY655466 JYU655376:JYU655466 KIQ655376:KIQ655466 KSM655376:KSM655466 LCI655376:LCI655466 LME655376:LME655466 LWA655376:LWA655466 MFW655376:MFW655466 MPS655376:MPS655466 MZO655376:MZO655466 NJK655376:NJK655466 NTG655376:NTG655466 ODC655376:ODC655466 OMY655376:OMY655466 OWU655376:OWU655466 PGQ655376:PGQ655466 PQM655376:PQM655466 QAI655376:QAI655466 QKE655376:QKE655466 QUA655376:QUA655466 RDW655376:RDW655466 RNS655376:RNS655466 RXO655376:RXO655466 SHK655376:SHK655466 SRG655376:SRG655466 TBC655376:TBC655466 TKY655376:TKY655466 TUU655376:TUU655466 UEQ655376:UEQ655466 UOM655376:UOM655466 UYI655376:UYI655466 VIE655376:VIE655466 VSA655376:VSA655466 WBW655376:WBW655466 WLS655376:WLS655466 WVO655376:WVO655466 G720912:G721002 JC720912:JC721002 SY720912:SY721002 ACU720912:ACU721002 AMQ720912:AMQ721002 AWM720912:AWM721002 BGI720912:BGI721002 BQE720912:BQE721002 CAA720912:CAA721002 CJW720912:CJW721002 CTS720912:CTS721002 DDO720912:DDO721002 DNK720912:DNK721002 DXG720912:DXG721002 EHC720912:EHC721002 EQY720912:EQY721002 FAU720912:FAU721002 FKQ720912:FKQ721002 FUM720912:FUM721002 GEI720912:GEI721002 GOE720912:GOE721002 GYA720912:GYA721002 HHW720912:HHW721002 HRS720912:HRS721002 IBO720912:IBO721002 ILK720912:ILK721002 IVG720912:IVG721002 JFC720912:JFC721002 JOY720912:JOY721002 JYU720912:JYU721002 KIQ720912:KIQ721002 KSM720912:KSM721002 LCI720912:LCI721002 LME720912:LME721002 LWA720912:LWA721002 MFW720912:MFW721002 MPS720912:MPS721002 MZO720912:MZO721002 NJK720912:NJK721002 NTG720912:NTG721002 ODC720912:ODC721002 OMY720912:OMY721002 OWU720912:OWU721002 PGQ720912:PGQ721002 PQM720912:PQM721002 QAI720912:QAI721002 QKE720912:QKE721002 QUA720912:QUA721002 RDW720912:RDW721002 RNS720912:RNS721002 RXO720912:RXO721002 SHK720912:SHK721002 SRG720912:SRG721002 TBC720912:TBC721002 TKY720912:TKY721002 TUU720912:TUU721002 UEQ720912:UEQ721002 UOM720912:UOM721002 UYI720912:UYI721002 VIE720912:VIE721002 VSA720912:VSA721002 WBW720912:WBW721002 WLS720912:WLS721002 WVO720912:WVO721002 G786448:G786538 JC786448:JC786538 SY786448:SY786538 ACU786448:ACU786538 AMQ786448:AMQ786538 AWM786448:AWM786538 BGI786448:BGI786538 BQE786448:BQE786538 CAA786448:CAA786538 CJW786448:CJW786538 CTS786448:CTS786538 DDO786448:DDO786538 DNK786448:DNK786538 DXG786448:DXG786538 EHC786448:EHC786538 EQY786448:EQY786538 FAU786448:FAU786538 FKQ786448:FKQ786538 FUM786448:FUM786538 GEI786448:GEI786538 GOE786448:GOE786538 GYA786448:GYA786538 HHW786448:HHW786538 HRS786448:HRS786538 IBO786448:IBO786538 ILK786448:ILK786538 IVG786448:IVG786538 JFC786448:JFC786538 JOY786448:JOY786538 JYU786448:JYU786538 KIQ786448:KIQ786538 KSM786448:KSM786538 LCI786448:LCI786538 LME786448:LME786538 LWA786448:LWA786538 MFW786448:MFW786538 MPS786448:MPS786538 MZO786448:MZO786538 NJK786448:NJK786538 NTG786448:NTG786538 ODC786448:ODC786538 OMY786448:OMY786538 OWU786448:OWU786538 PGQ786448:PGQ786538 PQM786448:PQM786538 QAI786448:QAI786538 QKE786448:QKE786538 QUA786448:QUA786538 RDW786448:RDW786538 RNS786448:RNS786538 RXO786448:RXO786538 SHK786448:SHK786538 SRG786448:SRG786538 TBC786448:TBC786538 TKY786448:TKY786538 TUU786448:TUU786538 UEQ786448:UEQ786538 UOM786448:UOM786538 UYI786448:UYI786538 VIE786448:VIE786538 VSA786448:VSA786538 WBW786448:WBW786538 WLS786448:WLS786538 WVO786448:WVO786538 G851984:G852074 JC851984:JC852074 SY851984:SY852074 ACU851984:ACU852074 AMQ851984:AMQ852074 AWM851984:AWM852074 BGI851984:BGI852074 BQE851984:BQE852074 CAA851984:CAA852074 CJW851984:CJW852074 CTS851984:CTS852074 DDO851984:DDO852074 DNK851984:DNK852074 DXG851984:DXG852074 EHC851984:EHC852074 EQY851984:EQY852074 FAU851984:FAU852074 FKQ851984:FKQ852074 FUM851984:FUM852074 GEI851984:GEI852074 GOE851984:GOE852074 GYA851984:GYA852074 HHW851984:HHW852074 HRS851984:HRS852074 IBO851984:IBO852074 ILK851984:ILK852074 IVG851984:IVG852074 JFC851984:JFC852074 JOY851984:JOY852074 JYU851984:JYU852074 KIQ851984:KIQ852074 KSM851984:KSM852074 LCI851984:LCI852074 LME851984:LME852074 LWA851984:LWA852074 MFW851984:MFW852074 MPS851984:MPS852074 MZO851984:MZO852074 NJK851984:NJK852074 NTG851984:NTG852074 ODC851984:ODC852074 OMY851984:OMY852074 OWU851984:OWU852074 PGQ851984:PGQ852074 PQM851984:PQM852074 QAI851984:QAI852074 QKE851984:QKE852074 QUA851984:QUA852074 RDW851984:RDW852074 RNS851984:RNS852074 RXO851984:RXO852074 SHK851984:SHK852074 SRG851984:SRG852074 TBC851984:TBC852074 TKY851984:TKY852074 TUU851984:TUU852074 UEQ851984:UEQ852074 UOM851984:UOM852074 UYI851984:UYI852074 VIE851984:VIE852074 VSA851984:VSA852074 WBW851984:WBW852074 WLS851984:WLS852074 WVO851984:WVO852074 G917520:G917610 JC917520:JC917610 SY917520:SY917610 ACU917520:ACU917610 AMQ917520:AMQ917610 AWM917520:AWM917610 BGI917520:BGI917610 BQE917520:BQE917610 CAA917520:CAA917610 CJW917520:CJW917610 CTS917520:CTS917610 DDO917520:DDO917610 DNK917520:DNK917610 DXG917520:DXG917610 EHC917520:EHC917610 EQY917520:EQY917610 FAU917520:FAU917610 FKQ917520:FKQ917610 FUM917520:FUM917610 GEI917520:GEI917610 GOE917520:GOE917610 GYA917520:GYA917610 HHW917520:HHW917610 HRS917520:HRS917610 IBO917520:IBO917610 ILK917520:ILK917610 IVG917520:IVG917610 JFC917520:JFC917610 JOY917520:JOY917610 JYU917520:JYU917610 KIQ917520:KIQ917610 KSM917520:KSM917610 LCI917520:LCI917610 LME917520:LME917610 LWA917520:LWA917610 MFW917520:MFW917610 MPS917520:MPS917610 MZO917520:MZO917610 NJK917520:NJK917610 NTG917520:NTG917610 ODC917520:ODC917610 OMY917520:OMY917610 OWU917520:OWU917610 PGQ917520:PGQ917610 PQM917520:PQM917610 QAI917520:QAI917610 QKE917520:QKE917610 QUA917520:QUA917610 RDW917520:RDW917610 RNS917520:RNS917610 RXO917520:RXO917610 SHK917520:SHK917610 SRG917520:SRG917610 TBC917520:TBC917610 TKY917520:TKY917610 TUU917520:TUU917610 UEQ917520:UEQ917610 UOM917520:UOM917610 UYI917520:UYI917610 VIE917520:VIE917610 VSA917520:VSA917610 WBW917520:WBW917610 WLS917520:WLS917610 WVO917520:WVO917610 G983056:G983146 JC983056:JC983146 SY983056:SY983146 ACU983056:ACU983146 AMQ983056:AMQ983146 AWM983056:AWM983146 BGI983056:BGI983146 BQE983056:BQE983146 CAA983056:CAA983146 CJW983056:CJW983146 CTS983056:CTS983146 DDO983056:DDO983146 DNK983056:DNK983146 DXG983056:DXG983146 EHC983056:EHC983146 EQY983056:EQY983146 FAU983056:FAU983146 FKQ983056:FKQ983146 FUM983056:FUM983146 GEI983056:GEI983146 GOE983056:GOE983146 GYA983056:GYA983146 HHW983056:HHW983146 HRS983056:HRS983146 IBO983056:IBO983146 ILK983056:ILK983146 IVG983056:IVG983146 JFC983056:JFC983146 JOY983056:JOY983146 JYU983056:JYU983146 KIQ983056:KIQ983146 KSM983056:KSM983146 LCI983056:LCI983146 LME983056:LME983146 LWA983056:LWA983146 MFW983056:MFW983146 MPS983056:MPS983146 MZO983056:MZO983146 NJK983056:NJK983146 NTG983056:NTG983146 ODC983056:ODC983146 OMY983056:OMY983146 OWU983056:OWU983146 PGQ983056:PGQ983146 PQM983056:PQM983146 QAI983056:QAI983146 QKE983056:QKE983146 QUA983056:QUA983146 RDW983056:RDW983146 RNS983056:RNS983146 RXO983056:RXO983146 SHK983056:SHK983146 SRG983056:SRG983146 TBC983056:TBC983146 TKY983056:TKY983146 TUU983056:TUU983146 UEQ983056:UEQ983146 UOM983056:UOM983146 UYI983056:UYI983146 VIE983056:VIE983146 VSA983056:VSA983146 WBW983056:WBW983146 WLS983056:WLS983146 WVO983056:WVO983146">
      <formula1>30</formula1>
      <formula2>30</formula2>
    </dataValidation>
    <dataValidation type="textLength" allowBlank="1" showInputMessage="1" showErrorMessage="1" sqref="C8:D9 IY8:IZ9 SU8:SV9 ACQ8:ACR9 AMM8:AMN9 AWI8:AWJ9 BGE8:BGF9 BQA8:BQB9 BZW8:BZX9 CJS8:CJT9 CTO8:CTP9 DDK8:DDL9 DNG8:DNH9 DXC8:DXD9 EGY8:EGZ9 EQU8:EQV9 FAQ8:FAR9 FKM8:FKN9 FUI8:FUJ9 GEE8:GEF9 GOA8:GOB9 GXW8:GXX9 HHS8:HHT9 HRO8:HRP9 IBK8:IBL9 ILG8:ILH9 IVC8:IVD9 JEY8:JEZ9 JOU8:JOV9 JYQ8:JYR9 KIM8:KIN9 KSI8:KSJ9 LCE8:LCF9 LMA8:LMB9 LVW8:LVX9 MFS8:MFT9 MPO8:MPP9 MZK8:MZL9 NJG8:NJH9 NTC8:NTD9 OCY8:OCZ9 OMU8:OMV9 OWQ8:OWR9 PGM8:PGN9 PQI8:PQJ9 QAE8:QAF9 QKA8:QKB9 QTW8:QTX9 RDS8:RDT9 RNO8:RNP9 RXK8:RXL9 SHG8:SHH9 SRC8:SRD9 TAY8:TAZ9 TKU8:TKV9 TUQ8:TUR9 UEM8:UEN9 UOI8:UOJ9 UYE8:UYF9 VIA8:VIB9 VRW8:VRX9 WBS8:WBT9 WLO8:WLP9 WVK8:WVL9 C65544:D65545 IY65544:IZ65545 SU65544:SV65545 ACQ65544:ACR65545 AMM65544:AMN65545 AWI65544:AWJ65545 BGE65544:BGF65545 BQA65544:BQB65545 BZW65544:BZX65545 CJS65544:CJT65545 CTO65544:CTP65545 DDK65544:DDL65545 DNG65544:DNH65545 DXC65544:DXD65545 EGY65544:EGZ65545 EQU65544:EQV65545 FAQ65544:FAR65545 FKM65544:FKN65545 FUI65544:FUJ65545 GEE65544:GEF65545 GOA65544:GOB65545 GXW65544:GXX65545 HHS65544:HHT65545 HRO65544:HRP65545 IBK65544:IBL65545 ILG65544:ILH65545 IVC65544:IVD65545 JEY65544:JEZ65545 JOU65544:JOV65545 JYQ65544:JYR65545 KIM65544:KIN65545 KSI65544:KSJ65545 LCE65544:LCF65545 LMA65544:LMB65545 LVW65544:LVX65545 MFS65544:MFT65545 MPO65544:MPP65545 MZK65544:MZL65545 NJG65544:NJH65545 NTC65544:NTD65545 OCY65544:OCZ65545 OMU65544:OMV65545 OWQ65544:OWR65545 PGM65544:PGN65545 PQI65544:PQJ65545 QAE65544:QAF65545 QKA65544:QKB65545 QTW65544:QTX65545 RDS65544:RDT65545 RNO65544:RNP65545 RXK65544:RXL65545 SHG65544:SHH65545 SRC65544:SRD65545 TAY65544:TAZ65545 TKU65544:TKV65545 TUQ65544:TUR65545 UEM65544:UEN65545 UOI65544:UOJ65545 UYE65544:UYF65545 VIA65544:VIB65545 VRW65544:VRX65545 WBS65544:WBT65545 WLO65544:WLP65545 WVK65544:WVL65545 C131080:D131081 IY131080:IZ131081 SU131080:SV131081 ACQ131080:ACR131081 AMM131080:AMN131081 AWI131080:AWJ131081 BGE131080:BGF131081 BQA131080:BQB131081 BZW131080:BZX131081 CJS131080:CJT131081 CTO131080:CTP131081 DDK131080:DDL131081 DNG131080:DNH131081 DXC131080:DXD131081 EGY131080:EGZ131081 EQU131080:EQV131081 FAQ131080:FAR131081 FKM131080:FKN131081 FUI131080:FUJ131081 GEE131080:GEF131081 GOA131080:GOB131081 GXW131080:GXX131081 HHS131080:HHT131081 HRO131080:HRP131081 IBK131080:IBL131081 ILG131080:ILH131081 IVC131080:IVD131081 JEY131080:JEZ131081 JOU131080:JOV131081 JYQ131080:JYR131081 KIM131080:KIN131081 KSI131080:KSJ131081 LCE131080:LCF131081 LMA131080:LMB131081 LVW131080:LVX131081 MFS131080:MFT131081 MPO131080:MPP131081 MZK131080:MZL131081 NJG131080:NJH131081 NTC131080:NTD131081 OCY131080:OCZ131081 OMU131080:OMV131081 OWQ131080:OWR131081 PGM131080:PGN131081 PQI131080:PQJ131081 QAE131080:QAF131081 QKA131080:QKB131081 QTW131080:QTX131081 RDS131080:RDT131081 RNO131080:RNP131081 RXK131080:RXL131081 SHG131080:SHH131081 SRC131080:SRD131081 TAY131080:TAZ131081 TKU131080:TKV131081 TUQ131080:TUR131081 UEM131080:UEN131081 UOI131080:UOJ131081 UYE131080:UYF131081 VIA131080:VIB131081 VRW131080:VRX131081 WBS131080:WBT131081 WLO131080:WLP131081 WVK131080:WVL131081 C196616:D196617 IY196616:IZ196617 SU196616:SV196617 ACQ196616:ACR196617 AMM196616:AMN196617 AWI196616:AWJ196617 BGE196616:BGF196617 BQA196616:BQB196617 BZW196616:BZX196617 CJS196616:CJT196617 CTO196616:CTP196617 DDK196616:DDL196617 DNG196616:DNH196617 DXC196616:DXD196617 EGY196616:EGZ196617 EQU196616:EQV196617 FAQ196616:FAR196617 FKM196616:FKN196617 FUI196616:FUJ196617 GEE196616:GEF196617 GOA196616:GOB196617 GXW196616:GXX196617 HHS196616:HHT196617 HRO196616:HRP196617 IBK196616:IBL196617 ILG196616:ILH196617 IVC196616:IVD196617 JEY196616:JEZ196617 JOU196616:JOV196617 JYQ196616:JYR196617 KIM196616:KIN196617 KSI196616:KSJ196617 LCE196616:LCF196617 LMA196616:LMB196617 LVW196616:LVX196617 MFS196616:MFT196617 MPO196616:MPP196617 MZK196616:MZL196617 NJG196616:NJH196617 NTC196616:NTD196617 OCY196616:OCZ196617 OMU196616:OMV196617 OWQ196616:OWR196617 PGM196616:PGN196617 PQI196616:PQJ196617 QAE196616:QAF196617 QKA196616:QKB196617 QTW196616:QTX196617 RDS196616:RDT196617 RNO196616:RNP196617 RXK196616:RXL196617 SHG196616:SHH196617 SRC196616:SRD196617 TAY196616:TAZ196617 TKU196616:TKV196617 TUQ196616:TUR196617 UEM196616:UEN196617 UOI196616:UOJ196617 UYE196616:UYF196617 VIA196616:VIB196617 VRW196616:VRX196617 WBS196616:WBT196617 WLO196616:WLP196617 WVK196616:WVL196617 C262152:D262153 IY262152:IZ262153 SU262152:SV262153 ACQ262152:ACR262153 AMM262152:AMN262153 AWI262152:AWJ262153 BGE262152:BGF262153 BQA262152:BQB262153 BZW262152:BZX262153 CJS262152:CJT262153 CTO262152:CTP262153 DDK262152:DDL262153 DNG262152:DNH262153 DXC262152:DXD262153 EGY262152:EGZ262153 EQU262152:EQV262153 FAQ262152:FAR262153 FKM262152:FKN262153 FUI262152:FUJ262153 GEE262152:GEF262153 GOA262152:GOB262153 GXW262152:GXX262153 HHS262152:HHT262153 HRO262152:HRP262153 IBK262152:IBL262153 ILG262152:ILH262153 IVC262152:IVD262153 JEY262152:JEZ262153 JOU262152:JOV262153 JYQ262152:JYR262153 KIM262152:KIN262153 KSI262152:KSJ262153 LCE262152:LCF262153 LMA262152:LMB262153 LVW262152:LVX262153 MFS262152:MFT262153 MPO262152:MPP262153 MZK262152:MZL262153 NJG262152:NJH262153 NTC262152:NTD262153 OCY262152:OCZ262153 OMU262152:OMV262153 OWQ262152:OWR262153 PGM262152:PGN262153 PQI262152:PQJ262153 QAE262152:QAF262153 QKA262152:QKB262153 QTW262152:QTX262153 RDS262152:RDT262153 RNO262152:RNP262153 RXK262152:RXL262153 SHG262152:SHH262153 SRC262152:SRD262153 TAY262152:TAZ262153 TKU262152:TKV262153 TUQ262152:TUR262153 UEM262152:UEN262153 UOI262152:UOJ262153 UYE262152:UYF262153 VIA262152:VIB262153 VRW262152:VRX262153 WBS262152:WBT262153 WLO262152:WLP262153 WVK262152:WVL262153 C327688:D327689 IY327688:IZ327689 SU327688:SV327689 ACQ327688:ACR327689 AMM327688:AMN327689 AWI327688:AWJ327689 BGE327688:BGF327689 BQA327688:BQB327689 BZW327688:BZX327689 CJS327688:CJT327689 CTO327688:CTP327689 DDK327688:DDL327689 DNG327688:DNH327689 DXC327688:DXD327689 EGY327688:EGZ327689 EQU327688:EQV327689 FAQ327688:FAR327689 FKM327688:FKN327689 FUI327688:FUJ327689 GEE327688:GEF327689 GOA327688:GOB327689 GXW327688:GXX327689 HHS327688:HHT327689 HRO327688:HRP327689 IBK327688:IBL327689 ILG327688:ILH327689 IVC327688:IVD327689 JEY327688:JEZ327689 JOU327688:JOV327689 JYQ327688:JYR327689 KIM327688:KIN327689 KSI327688:KSJ327689 LCE327688:LCF327689 LMA327688:LMB327689 LVW327688:LVX327689 MFS327688:MFT327689 MPO327688:MPP327689 MZK327688:MZL327689 NJG327688:NJH327689 NTC327688:NTD327689 OCY327688:OCZ327689 OMU327688:OMV327689 OWQ327688:OWR327689 PGM327688:PGN327689 PQI327688:PQJ327689 QAE327688:QAF327689 QKA327688:QKB327689 QTW327688:QTX327689 RDS327688:RDT327689 RNO327688:RNP327689 RXK327688:RXL327689 SHG327688:SHH327689 SRC327688:SRD327689 TAY327688:TAZ327689 TKU327688:TKV327689 TUQ327688:TUR327689 UEM327688:UEN327689 UOI327688:UOJ327689 UYE327688:UYF327689 VIA327688:VIB327689 VRW327688:VRX327689 WBS327688:WBT327689 WLO327688:WLP327689 WVK327688:WVL327689 C393224:D393225 IY393224:IZ393225 SU393224:SV393225 ACQ393224:ACR393225 AMM393224:AMN393225 AWI393224:AWJ393225 BGE393224:BGF393225 BQA393224:BQB393225 BZW393224:BZX393225 CJS393224:CJT393225 CTO393224:CTP393225 DDK393224:DDL393225 DNG393224:DNH393225 DXC393224:DXD393225 EGY393224:EGZ393225 EQU393224:EQV393225 FAQ393224:FAR393225 FKM393224:FKN393225 FUI393224:FUJ393225 GEE393224:GEF393225 GOA393224:GOB393225 GXW393224:GXX393225 HHS393224:HHT393225 HRO393224:HRP393225 IBK393224:IBL393225 ILG393224:ILH393225 IVC393224:IVD393225 JEY393224:JEZ393225 JOU393224:JOV393225 JYQ393224:JYR393225 KIM393224:KIN393225 KSI393224:KSJ393225 LCE393224:LCF393225 LMA393224:LMB393225 LVW393224:LVX393225 MFS393224:MFT393225 MPO393224:MPP393225 MZK393224:MZL393225 NJG393224:NJH393225 NTC393224:NTD393225 OCY393224:OCZ393225 OMU393224:OMV393225 OWQ393224:OWR393225 PGM393224:PGN393225 PQI393224:PQJ393225 QAE393224:QAF393225 QKA393224:QKB393225 QTW393224:QTX393225 RDS393224:RDT393225 RNO393224:RNP393225 RXK393224:RXL393225 SHG393224:SHH393225 SRC393224:SRD393225 TAY393224:TAZ393225 TKU393224:TKV393225 TUQ393224:TUR393225 UEM393224:UEN393225 UOI393224:UOJ393225 UYE393224:UYF393225 VIA393224:VIB393225 VRW393224:VRX393225 WBS393224:WBT393225 WLO393224:WLP393225 WVK393224:WVL393225 C458760:D458761 IY458760:IZ458761 SU458760:SV458761 ACQ458760:ACR458761 AMM458760:AMN458761 AWI458760:AWJ458761 BGE458760:BGF458761 BQA458760:BQB458761 BZW458760:BZX458761 CJS458760:CJT458761 CTO458760:CTP458761 DDK458760:DDL458761 DNG458760:DNH458761 DXC458760:DXD458761 EGY458760:EGZ458761 EQU458760:EQV458761 FAQ458760:FAR458761 FKM458760:FKN458761 FUI458760:FUJ458761 GEE458760:GEF458761 GOA458760:GOB458761 GXW458760:GXX458761 HHS458760:HHT458761 HRO458760:HRP458761 IBK458760:IBL458761 ILG458760:ILH458761 IVC458760:IVD458761 JEY458760:JEZ458761 JOU458760:JOV458761 JYQ458760:JYR458761 KIM458760:KIN458761 KSI458760:KSJ458761 LCE458760:LCF458761 LMA458760:LMB458761 LVW458760:LVX458761 MFS458760:MFT458761 MPO458760:MPP458761 MZK458760:MZL458761 NJG458760:NJH458761 NTC458760:NTD458761 OCY458760:OCZ458761 OMU458760:OMV458761 OWQ458760:OWR458761 PGM458760:PGN458761 PQI458760:PQJ458761 QAE458760:QAF458761 QKA458760:QKB458761 QTW458760:QTX458761 RDS458760:RDT458761 RNO458760:RNP458761 RXK458760:RXL458761 SHG458760:SHH458761 SRC458760:SRD458761 TAY458760:TAZ458761 TKU458760:TKV458761 TUQ458760:TUR458761 UEM458760:UEN458761 UOI458760:UOJ458761 UYE458760:UYF458761 VIA458760:VIB458761 VRW458760:VRX458761 WBS458760:WBT458761 WLO458760:WLP458761 WVK458760:WVL458761 C524296:D524297 IY524296:IZ524297 SU524296:SV524297 ACQ524296:ACR524297 AMM524296:AMN524297 AWI524296:AWJ524297 BGE524296:BGF524297 BQA524296:BQB524297 BZW524296:BZX524297 CJS524296:CJT524297 CTO524296:CTP524297 DDK524296:DDL524297 DNG524296:DNH524297 DXC524296:DXD524297 EGY524296:EGZ524297 EQU524296:EQV524297 FAQ524296:FAR524297 FKM524296:FKN524297 FUI524296:FUJ524297 GEE524296:GEF524297 GOA524296:GOB524297 GXW524296:GXX524297 HHS524296:HHT524297 HRO524296:HRP524297 IBK524296:IBL524297 ILG524296:ILH524297 IVC524296:IVD524297 JEY524296:JEZ524297 JOU524296:JOV524297 JYQ524296:JYR524297 KIM524296:KIN524297 KSI524296:KSJ524297 LCE524296:LCF524297 LMA524296:LMB524297 LVW524296:LVX524297 MFS524296:MFT524297 MPO524296:MPP524297 MZK524296:MZL524297 NJG524296:NJH524297 NTC524296:NTD524297 OCY524296:OCZ524297 OMU524296:OMV524297 OWQ524296:OWR524297 PGM524296:PGN524297 PQI524296:PQJ524297 QAE524296:QAF524297 QKA524296:QKB524297 QTW524296:QTX524297 RDS524296:RDT524297 RNO524296:RNP524297 RXK524296:RXL524297 SHG524296:SHH524297 SRC524296:SRD524297 TAY524296:TAZ524297 TKU524296:TKV524297 TUQ524296:TUR524297 UEM524296:UEN524297 UOI524296:UOJ524297 UYE524296:UYF524297 VIA524296:VIB524297 VRW524296:VRX524297 WBS524296:WBT524297 WLO524296:WLP524297 WVK524296:WVL524297 C589832:D589833 IY589832:IZ589833 SU589832:SV589833 ACQ589832:ACR589833 AMM589832:AMN589833 AWI589832:AWJ589833 BGE589832:BGF589833 BQA589832:BQB589833 BZW589832:BZX589833 CJS589832:CJT589833 CTO589832:CTP589833 DDK589832:DDL589833 DNG589832:DNH589833 DXC589832:DXD589833 EGY589832:EGZ589833 EQU589832:EQV589833 FAQ589832:FAR589833 FKM589832:FKN589833 FUI589832:FUJ589833 GEE589832:GEF589833 GOA589832:GOB589833 GXW589832:GXX589833 HHS589832:HHT589833 HRO589832:HRP589833 IBK589832:IBL589833 ILG589832:ILH589833 IVC589832:IVD589833 JEY589832:JEZ589833 JOU589832:JOV589833 JYQ589832:JYR589833 KIM589832:KIN589833 KSI589832:KSJ589833 LCE589832:LCF589833 LMA589832:LMB589833 LVW589832:LVX589833 MFS589832:MFT589833 MPO589832:MPP589833 MZK589832:MZL589833 NJG589832:NJH589833 NTC589832:NTD589833 OCY589832:OCZ589833 OMU589832:OMV589833 OWQ589832:OWR589833 PGM589832:PGN589833 PQI589832:PQJ589833 QAE589832:QAF589833 QKA589832:QKB589833 QTW589832:QTX589833 RDS589832:RDT589833 RNO589832:RNP589833 RXK589832:RXL589833 SHG589832:SHH589833 SRC589832:SRD589833 TAY589832:TAZ589833 TKU589832:TKV589833 TUQ589832:TUR589833 UEM589832:UEN589833 UOI589832:UOJ589833 UYE589832:UYF589833 VIA589832:VIB589833 VRW589832:VRX589833 WBS589832:WBT589833 WLO589832:WLP589833 WVK589832:WVL589833 C655368:D655369 IY655368:IZ655369 SU655368:SV655369 ACQ655368:ACR655369 AMM655368:AMN655369 AWI655368:AWJ655369 BGE655368:BGF655369 BQA655368:BQB655369 BZW655368:BZX655369 CJS655368:CJT655369 CTO655368:CTP655369 DDK655368:DDL655369 DNG655368:DNH655369 DXC655368:DXD655369 EGY655368:EGZ655369 EQU655368:EQV655369 FAQ655368:FAR655369 FKM655368:FKN655369 FUI655368:FUJ655369 GEE655368:GEF655369 GOA655368:GOB655369 GXW655368:GXX655369 HHS655368:HHT655369 HRO655368:HRP655369 IBK655368:IBL655369 ILG655368:ILH655369 IVC655368:IVD655369 JEY655368:JEZ655369 JOU655368:JOV655369 JYQ655368:JYR655369 KIM655368:KIN655369 KSI655368:KSJ655369 LCE655368:LCF655369 LMA655368:LMB655369 LVW655368:LVX655369 MFS655368:MFT655369 MPO655368:MPP655369 MZK655368:MZL655369 NJG655368:NJH655369 NTC655368:NTD655369 OCY655368:OCZ655369 OMU655368:OMV655369 OWQ655368:OWR655369 PGM655368:PGN655369 PQI655368:PQJ655369 QAE655368:QAF655369 QKA655368:QKB655369 QTW655368:QTX655369 RDS655368:RDT655369 RNO655368:RNP655369 RXK655368:RXL655369 SHG655368:SHH655369 SRC655368:SRD655369 TAY655368:TAZ655369 TKU655368:TKV655369 TUQ655368:TUR655369 UEM655368:UEN655369 UOI655368:UOJ655369 UYE655368:UYF655369 VIA655368:VIB655369 VRW655368:VRX655369 WBS655368:WBT655369 WLO655368:WLP655369 WVK655368:WVL655369 C720904:D720905 IY720904:IZ720905 SU720904:SV720905 ACQ720904:ACR720905 AMM720904:AMN720905 AWI720904:AWJ720905 BGE720904:BGF720905 BQA720904:BQB720905 BZW720904:BZX720905 CJS720904:CJT720905 CTO720904:CTP720905 DDK720904:DDL720905 DNG720904:DNH720905 DXC720904:DXD720905 EGY720904:EGZ720905 EQU720904:EQV720905 FAQ720904:FAR720905 FKM720904:FKN720905 FUI720904:FUJ720905 GEE720904:GEF720905 GOA720904:GOB720905 GXW720904:GXX720905 HHS720904:HHT720905 HRO720904:HRP720905 IBK720904:IBL720905 ILG720904:ILH720905 IVC720904:IVD720905 JEY720904:JEZ720905 JOU720904:JOV720905 JYQ720904:JYR720905 KIM720904:KIN720905 KSI720904:KSJ720905 LCE720904:LCF720905 LMA720904:LMB720905 LVW720904:LVX720905 MFS720904:MFT720905 MPO720904:MPP720905 MZK720904:MZL720905 NJG720904:NJH720905 NTC720904:NTD720905 OCY720904:OCZ720905 OMU720904:OMV720905 OWQ720904:OWR720905 PGM720904:PGN720905 PQI720904:PQJ720905 QAE720904:QAF720905 QKA720904:QKB720905 QTW720904:QTX720905 RDS720904:RDT720905 RNO720904:RNP720905 RXK720904:RXL720905 SHG720904:SHH720905 SRC720904:SRD720905 TAY720904:TAZ720905 TKU720904:TKV720905 TUQ720904:TUR720905 UEM720904:UEN720905 UOI720904:UOJ720905 UYE720904:UYF720905 VIA720904:VIB720905 VRW720904:VRX720905 WBS720904:WBT720905 WLO720904:WLP720905 WVK720904:WVL720905 C786440:D786441 IY786440:IZ786441 SU786440:SV786441 ACQ786440:ACR786441 AMM786440:AMN786441 AWI786440:AWJ786441 BGE786440:BGF786441 BQA786440:BQB786441 BZW786440:BZX786441 CJS786440:CJT786441 CTO786440:CTP786441 DDK786440:DDL786441 DNG786440:DNH786441 DXC786440:DXD786441 EGY786440:EGZ786441 EQU786440:EQV786441 FAQ786440:FAR786441 FKM786440:FKN786441 FUI786440:FUJ786441 GEE786440:GEF786441 GOA786440:GOB786441 GXW786440:GXX786441 HHS786440:HHT786441 HRO786440:HRP786441 IBK786440:IBL786441 ILG786440:ILH786441 IVC786440:IVD786441 JEY786440:JEZ786441 JOU786440:JOV786441 JYQ786440:JYR786441 KIM786440:KIN786441 KSI786440:KSJ786441 LCE786440:LCF786441 LMA786440:LMB786441 LVW786440:LVX786441 MFS786440:MFT786441 MPO786440:MPP786441 MZK786440:MZL786441 NJG786440:NJH786441 NTC786440:NTD786441 OCY786440:OCZ786441 OMU786440:OMV786441 OWQ786440:OWR786441 PGM786440:PGN786441 PQI786440:PQJ786441 QAE786440:QAF786441 QKA786440:QKB786441 QTW786440:QTX786441 RDS786440:RDT786441 RNO786440:RNP786441 RXK786440:RXL786441 SHG786440:SHH786441 SRC786440:SRD786441 TAY786440:TAZ786441 TKU786440:TKV786441 TUQ786440:TUR786441 UEM786440:UEN786441 UOI786440:UOJ786441 UYE786440:UYF786441 VIA786440:VIB786441 VRW786440:VRX786441 WBS786440:WBT786441 WLO786440:WLP786441 WVK786440:WVL786441 C851976:D851977 IY851976:IZ851977 SU851976:SV851977 ACQ851976:ACR851977 AMM851976:AMN851977 AWI851976:AWJ851977 BGE851976:BGF851977 BQA851976:BQB851977 BZW851976:BZX851977 CJS851976:CJT851977 CTO851976:CTP851977 DDK851976:DDL851977 DNG851976:DNH851977 DXC851976:DXD851977 EGY851976:EGZ851977 EQU851976:EQV851977 FAQ851976:FAR851977 FKM851976:FKN851977 FUI851976:FUJ851977 GEE851976:GEF851977 GOA851976:GOB851977 GXW851976:GXX851977 HHS851976:HHT851977 HRO851976:HRP851977 IBK851976:IBL851977 ILG851976:ILH851977 IVC851976:IVD851977 JEY851976:JEZ851977 JOU851976:JOV851977 JYQ851976:JYR851977 KIM851976:KIN851977 KSI851976:KSJ851977 LCE851976:LCF851977 LMA851976:LMB851977 LVW851976:LVX851977 MFS851976:MFT851977 MPO851976:MPP851977 MZK851976:MZL851977 NJG851976:NJH851977 NTC851976:NTD851977 OCY851976:OCZ851977 OMU851976:OMV851977 OWQ851976:OWR851977 PGM851976:PGN851977 PQI851976:PQJ851977 QAE851976:QAF851977 QKA851976:QKB851977 QTW851976:QTX851977 RDS851976:RDT851977 RNO851976:RNP851977 RXK851976:RXL851977 SHG851976:SHH851977 SRC851976:SRD851977 TAY851976:TAZ851977 TKU851976:TKV851977 TUQ851976:TUR851977 UEM851976:UEN851977 UOI851976:UOJ851977 UYE851976:UYF851977 VIA851976:VIB851977 VRW851976:VRX851977 WBS851976:WBT851977 WLO851976:WLP851977 WVK851976:WVL851977 C917512:D917513 IY917512:IZ917513 SU917512:SV917513 ACQ917512:ACR917513 AMM917512:AMN917513 AWI917512:AWJ917513 BGE917512:BGF917513 BQA917512:BQB917513 BZW917512:BZX917513 CJS917512:CJT917513 CTO917512:CTP917513 DDK917512:DDL917513 DNG917512:DNH917513 DXC917512:DXD917513 EGY917512:EGZ917513 EQU917512:EQV917513 FAQ917512:FAR917513 FKM917512:FKN917513 FUI917512:FUJ917513 GEE917512:GEF917513 GOA917512:GOB917513 GXW917512:GXX917513 HHS917512:HHT917513 HRO917512:HRP917513 IBK917512:IBL917513 ILG917512:ILH917513 IVC917512:IVD917513 JEY917512:JEZ917513 JOU917512:JOV917513 JYQ917512:JYR917513 KIM917512:KIN917513 KSI917512:KSJ917513 LCE917512:LCF917513 LMA917512:LMB917513 LVW917512:LVX917513 MFS917512:MFT917513 MPO917512:MPP917513 MZK917512:MZL917513 NJG917512:NJH917513 NTC917512:NTD917513 OCY917512:OCZ917513 OMU917512:OMV917513 OWQ917512:OWR917513 PGM917512:PGN917513 PQI917512:PQJ917513 QAE917512:QAF917513 QKA917512:QKB917513 QTW917512:QTX917513 RDS917512:RDT917513 RNO917512:RNP917513 RXK917512:RXL917513 SHG917512:SHH917513 SRC917512:SRD917513 TAY917512:TAZ917513 TKU917512:TKV917513 TUQ917512:TUR917513 UEM917512:UEN917513 UOI917512:UOJ917513 UYE917512:UYF917513 VIA917512:VIB917513 VRW917512:VRX917513 WBS917512:WBT917513 WLO917512:WLP917513 WVK917512:WVL917513 C983048:D983049 IY983048:IZ983049 SU983048:SV983049 ACQ983048:ACR983049 AMM983048:AMN983049 AWI983048:AWJ983049 BGE983048:BGF983049 BQA983048:BQB983049 BZW983048:BZX983049 CJS983048:CJT983049 CTO983048:CTP983049 DDK983048:DDL983049 DNG983048:DNH983049 DXC983048:DXD983049 EGY983048:EGZ983049 EQU983048:EQV983049 FAQ983048:FAR983049 FKM983048:FKN983049 FUI983048:FUJ983049 GEE983048:GEF983049 GOA983048:GOB983049 GXW983048:GXX983049 HHS983048:HHT983049 HRO983048:HRP983049 IBK983048:IBL983049 ILG983048:ILH983049 IVC983048:IVD983049 JEY983048:JEZ983049 JOU983048:JOV983049 JYQ983048:JYR983049 KIM983048:KIN983049 KSI983048:KSJ983049 LCE983048:LCF983049 LMA983048:LMB983049 LVW983048:LVX983049 MFS983048:MFT983049 MPO983048:MPP983049 MZK983048:MZL983049 NJG983048:NJH983049 NTC983048:NTD983049 OCY983048:OCZ983049 OMU983048:OMV983049 OWQ983048:OWR983049 PGM983048:PGN983049 PQI983048:PQJ983049 QAE983048:QAF983049 QKA983048:QKB983049 QTW983048:QTX983049 RDS983048:RDT983049 RNO983048:RNP983049 RXK983048:RXL983049 SHG983048:SHH983049 SRC983048:SRD983049 TAY983048:TAZ983049 TKU983048:TKV983049 TUQ983048:TUR983049 UEM983048:UEN983049 UOI983048:UOJ983049 UYE983048:UYF983049 VIA983048:VIB983049 VRW983048:VRX983049 WBS983048:WBT983049 WLO983048:WLP983049 WVK983048:WVL983049">
      <formula1>50</formula1>
      <formula2>50</formula2>
    </dataValidation>
    <dataValidation type="textLength" operator="greaterThan" allowBlank="1" showInputMessage="1" showErrorMessage="1" sqref="G9:G12 JC9:JC12 SY9:SY12 ACU9:ACU12 AMQ9:AMQ12 AWM9:AWM12 BGI9:BGI12 BQE9:BQE12 CAA9:CAA12 CJW9:CJW12 CTS9:CTS12 DDO9:DDO12 DNK9:DNK12 DXG9:DXG12 EHC9:EHC12 EQY9:EQY12 FAU9:FAU12 FKQ9:FKQ12 FUM9:FUM12 GEI9:GEI12 GOE9:GOE12 GYA9:GYA12 HHW9:HHW12 HRS9:HRS12 IBO9:IBO12 ILK9:ILK12 IVG9:IVG12 JFC9:JFC12 JOY9:JOY12 JYU9:JYU12 KIQ9:KIQ12 KSM9:KSM12 LCI9:LCI12 LME9:LME12 LWA9:LWA12 MFW9:MFW12 MPS9:MPS12 MZO9:MZO12 NJK9:NJK12 NTG9:NTG12 ODC9:ODC12 OMY9:OMY12 OWU9:OWU12 PGQ9:PGQ12 PQM9:PQM12 QAI9:QAI12 QKE9:QKE12 QUA9:QUA12 RDW9:RDW12 RNS9:RNS12 RXO9:RXO12 SHK9:SHK12 SRG9:SRG12 TBC9:TBC12 TKY9:TKY12 TUU9:TUU12 UEQ9:UEQ12 UOM9:UOM12 UYI9:UYI12 VIE9:VIE12 VSA9:VSA12 WBW9:WBW12 WLS9:WLS12 WVO9:WVO12 G65545:G65548 JC65545:JC65548 SY65545:SY65548 ACU65545:ACU65548 AMQ65545:AMQ65548 AWM65545:AWM65548 BGI65545:BGI65548 BQE65545:BQE65548 CAA65545:CAA65548 CJW65545:CJW65548 CTS65545:CTS65548 DDO65545:DDO65548 DNK65545:DNK65548 DXG65545:DXG65548 EHC65545:EHC65548 EQY65545:EQY65548 FAU65545:FAU65548 FKQ65545:FKQ65548 FUM65545:FUM65548 GEI65545:GEI65548 GOE65545:GOE65548 GYA65545:GYA65548 HHW65545:HHW65548 HRS65545:HRS65548 IBO65545:IBO65548 ILK65545:ILK65548 IVG65545:IVG65548 JFC65545:JFC65548 JOY65545:JOY65548 JYU65545:JYU65548 KIQ65545:KIQ65548 KSM65545:KSM65548 LCI65545:LCI65548 LME65545:LME65548 LWA65545:LWA65548 MFW65545:MFW65548 MPS65545:MPS65548 MZO65545:MZO65548 NJK65545:NJK65548 NTG65545:NTG65548 ODC65545:ODC65548 OMY65545:OMY65548 OWU65545:OWU65548 PGQ65545:PGQ65548 PQM65545:PQM65548 QAI65545:QAI65548 QKE65545:QKE65548 QUA65545:QUA65548 RDW65545:RDW65548 RNS65545:RNS65548 RXO65545:RXO65548 SHK65545:SHK65548 SRG65545:SRG65548 TBC65545:TBC65548 TKY65545:TKY65548 TUU65545:TUU65548 UEQ65545:UEQ65548 UOM65545:UOM65548 UYI65545:UYI65548 VIE65545:VIE65548 VSA65545:VSA65548 WBW65545:WBW65548 WLS65545:WLS65548 WVO65545:WVO65548 G131081:G131084 JC131081:JC131084 SY131081:SY131084 ACU131081:ACU131084 AMQ131081:AMQ131084 AWM131081:AWM131084 BGI131081:BGI131084 BQE131081:BQE131084 CAA131081:CAA131084 CJW131081:CJW131084 CTS131081:CTS131084 DDO131081:DDO131084 DNK131081:DNK131084 DXG131081:DXG131084 EHC131081:EHC131084 EQY131081:EQY131084 FAU131081:FAU131084 FKQ131081:FKQ131084 FUM131081:FUM131084 GEI131081:GEI131084 GOE131081:GOE131084 GYA131081:GYA131084 HHW131081:HHW131084 HRS131081:HRS131084 IBO131081:IBO131084 ILK131081:ILK131084 IVG131081:IVG131084 JFC131081:JFC131084 JOY131081:JOY131084 JYU131081:JYU131084 KIQ131081:KIQ131084 KSM131081:KSM131084 LCI131081:LCI131084 LME131081:LME131084 LWA131081:LWA131084 MFW131081:MFW131084 MPS131081:MPS131084 MZO131081:MZO131084 NJK131081:NJK131084 NTG131081:NTG131084 ODC131081:ODC131084 OMY131081:OMY131084 OWU131081:OWU131084 PGQ131081:PGQ131084 PQM131081:PQM131084 QAI131081:QAI131084 QKE131081:QKE131084 QUA131081:QUA131084 RDW131081:RDW131084 RNS131081:RNS131084 RXO131081:RXO131084 SHK131081:SHK131084 SRG131081:SRG131084 TBC131081:TBC131084 TKY131081:TKY131084 TUU131081:TUU131084 UEQ131081:UEQ131084 UOM131081:UOM131084 UYI131081:UYI131084 VIE131081:VIE131084 VSA131081:VSA131084 WBW131081:WBW131084 WLS131081:WLS131084 WVO131081:WVO131084 G196617:G196620 JC196617:JC196620 SY196617:SY196620 ACU196617:ACU196620 AMQ196617:AMQ196620 AWM196617:AWM196620 BGI196617:BGI196620 BQE196617:BQE196620 CAA196617:CAA196620 CJW196617:CJW196620 CTS196617:CTS196620 DDO196617:DDO196620 DNK196617:DNK196620 DXG196617:DXG196620 EHC196617:EHC196620 EQY196617:EQY196620 FAU196617:FAU196620 FKQ196617:FKQ196620 FUM196617:FUM196620 GEI196617:GEI196620 GOE196617:GOE196620 GYA196617:GYA196620 HHW196617:HHW196620 HRS196617:HRS196620 IBO196617:IBO196620 ILK196617:ILK196620 IVG196617:IVG196620 JFC196617:JFC196620 JOY196617:JOY196620 JYU196617:JYU196620 KIQ196617:KIQ196620 KSM196617:KSM196620 LCI196617:LCI196620 LME196617:LME196620 LWA196617:LWA196620 MFW196617:MFW196620 MPS196617:MPS196620 MZO196617:MZO196620 NJK196617:NJK196620 NTG196617:NTG196620 ODC196617:ODC196620 OMY196617:OMY196620 OWU196617:OWU196620 PGQ196617:PGQ196620 PQM196617:PQM196620 QAI196617:QAI196620 QKE196617:QKE196620 QUA196617:QUA196620 RDW196617:RDW196620 RNS196617:RNS196620 RXO196617:RXO196620 SHK196617:SHK196620 SRG196617:SRG196620 TBC196617:TBC196620 TKY196617:TKY196620 TUU196617:TUU196620 UEQ196617:UEQ196620 UOM196617:UOM196620 UYI196617:UYI196620 VIE196617:VIE196620 VSA196617:VSA196620 WBW196617:WBW196620 WLS196617:WLS196620 WVO196617:WVO196620 G262153:G262156 JC262153:JC262156 SY262153:SY262156 ACU262153:ACU262156 AMQ262153:AMQ262156 AWM262153:AWM262156 BGI262153:BGI262156 BQE262153:BQE262156 CAA262153:CAA262156 CJW262153:CJW262156 CTS262153:CTS262156 DDO262153:DDO262156 DNK262153:DNK262156 DXG262153:DXG262156 EHC262153:EHC262156 EQY262153:EQY262156 FAU262153:FAU262156 FKQ262153:FKQ262156 FUM262153:FUM262156 GEI262153:GEI262156 GOE262153:GOE262156 GYA262153:GYA262156 HHW262153:HHW262156 HRS262153:HRS262156 IBO262153:IBO262156 ILK262153:ILK262156 IVG262153:IVG262156 JFC262153:JFC262156 JOY262153:JOY262156 JYU262153:JYU262156 KIQ262153:KIQ262156 KSM262153:KSM262156 LCI262153:LCI262156 LME262153:LME262156 LWA262153:LWA262156 MFW262153:MFW262156 MPS262153:MPS262156 MZO262153:MZO262156 NJK262153:NJK262156 NTG262153:NTG262156 ODC262153:ODC262156 OMY262153:OMY262156 OWU262153:OWU262156 PGQ262153:PGQ262156 PQM262153:PQM262156 QAI262153:QAI262156 QKE262153:QKE262156 QUA262153:QUA262156 RDW262153:RDW262156 RNS262153:RNS262156 RXO262153:RXO262156 SHK262153:SHK262156 SRG262153:SRG262156 TBC262153:TBC262156 TKY262153:TKY262156 TUU262153:TUU262156 UEQ262153:UEQ262156 UOM262153:UOM262156 UYI262153:UYI262156 VIE262153:VIE262156 VSA262153:VSA262156 WBW262153:WBW262156 WLS262153:WLS262156 WVO262153:WVO262156 G327689:G327692 JC327689:JC327692 SY327689:SY327692 ACU327689:ACU327692 AMQ327689:AMQ327692 AWM327689:AWM327692 BGI327689:BGI327692 BQE327689:BQE327692 CAA327689:CAA327692 CJW327689:CJW327692 CTS327689:CTS327692 DDO327689:DDO327692 DNK327689:DNK327692 DXG327689:DXG327692 EHC327689:EHC327692 EQY327689:EQY327692 FAU327689:FAU327692 FKQ327689:FKQ327692 FUM327689:FUM327692 GEI327689:GEI327692 GOE327689:GOE327692 GYA327689:GYA327692 HHW327689:HHW327692 HRS327689:HRS327692 IBO327689:IBO327692 ILK327689:ILK327692 IVG327689:IVG327692 JFC327689:JFC327692 JOY327689:JOY327692 JYU327689:JYU327692 KIQ327689:KIQ327692 KSM327689:KSM327692 LCI327689:LCI327692 LME327689:LME327692 LWA327689:LWA327692 MFW327689:MFW327692 MPS327689:MPS327692 MZO327689:MZO327692 NJK327689:NJK327692 NTG327689:NTG327692 ODC327689:ODC327692 OMY327689:OMY327692 OWU327689:OWU327692 PGQ327689:PGQ327692 PQM327689:PQM327692 QAI327689:QAI327692 QKE327689:QKE327692 QUA327689:QUA327692 RDW327689:RDW327692 RNS327689:RNS327692 RXO327689:RXO327692 SHK327689:SHK327692 SRG327689:SRG327692 TBC327689:TBC327692 TKY327689:TKY327692 TUU327689:TUU327692 UEQ327689:UEQ327692 UOM327689:UOM327692 UYI327689:UYI327692 VIE327689:VIE327692 VSA327689:VSA327692 WBW327689:WBW327692 WLS327689:WLS327692 WVO327689:WVO327692 G393225:G393228 JC393225:JC393228 SY393225:SY393228 ACU393225:ACU393228 AMQ393225:AMQ393228 AWM393225:AWM393228 BGI393225:BGI393228 BQE393225:BQE393228 CAA393225:CAA393228 CJW393225:CJW393228 CTS393225:CTS393228 DDO393225:DDO393228 DNK393225:DNK393228 DXG393225:DXG393228 EHC393225:EHC393228 EQY393225:EQY393228 FAU393225:FAU393228 FKQ393225:FKQ393228 FUM393225:FUM393228 GEI393225:GEI393228 GOE393225:GOE393228 GYA393225:GYA393228 HHW393225:HHW393228 HRS393225:HRS393228 IBO393225:IBO393228 ILK393225:ILK393228 IVG393225:IVG393228 JFC393225:JFC393228 JOY393225:JOY393228 JYU393225:JYU393228 KIQ393225:KIQ393228 KSM393225:KSM393228 LCI393225:LCI393228 LME393225:LME393228 LWA393225:LWA393228 MFW393225:MFW393228 MPS393225:MPS393228 MZO393225:MZO393228 NJK393225:NJK393228 NTG393225:NTG393228 ODC393225:ODC393228 OMY393225:OMY393228 OWU393225:OWU393228 PGQ393225:PGQ393228 PQM393225:PQM393228 QAI393225:QAI393228 QKE393225:QKE393228 QUA393225:QUA393228 RDW393225:RDW393228 RNS393225:RNS393228 RXO393225:RXO393228 SHK393225:SHK393228 SRG393225:SRG393228 TBC393225:TBC393228 TKY393225:TKY393228 TUU393225:TUU393228 UEQ393225:UEQ393228 UOM393225:UOM393228 UYI393225:UYI393228 VIE393225:VIE393228 VSA393225:VSA393228 WBW393225:WBW393228 WLS393225:WLS393228 WVO393225:WVO393228 G458761:G458764 JC458761:JC458764 SY458761:SY458764 ACU458761:ACU458764 AMQ458761:AMQ458764 AWM458761:AWM458764 BGI458761:BGI458764 BQE458761:BQE458764 CAA458761:CAA458764 CJW458761:CJW458764 CTS458761:CTS458764 DDO458761:DDO458764 DNK458761:DNK458764 DXG458761:DXG458764 EHC458761:EHC458764 EQY458761:EQY458764 FAU458761:FAU458764 FKQ458761:FKQ458764 FUM458761:FUM458764 GEI458761:GEI458764 GOE458761:GOE458764 GYA458761:GYA458764 HHW458761:HHW458764 HRS458761:HRS458764 IBO458761:IBO458764 ILK458761:ILK458764 IVG458761:IVG458764 JFC458761:JFC458764 JOY458761:JOY458764 JYU458761:JYU458764 KIQ458761:KIQ458764 KSM458761:KSM458764 LCI458761:LCI458764 LME458761:LME458764 LWA458761:LWA458764 MFW458761:MFW458764 MPS458761:MPS458764 MZO458761:MZO458764 NJK458761:NJK458764 NTG458761:NTG458764 ODC458761:ODC458764 OMY458761:OMY458764 OWU458761:OWU458764 PGQ458761:PGQ458764 PQM458761:PQM458764 QAI458761:QAI458764 QKE458761:QKE458764 QUA458761:QUA458764 RDW458761:RDW458764 RNS458761:RNS458764 RXO458761:RXO458764 SHK458761:SHK458764 SRG458761:SRG458764 TBC458761:TBC458764 TKY458761:TKY458764 TUU458761:TUU458764 UEQ458761:UEQ458764 UOM458761:UOM458764 UYI458761:UYI458764 VIE458761:VIE458764 VSA458761:VSA458764 WBW458761:WBW458764 WLS458761:WLS458764 WVO458761:WVO458764 G524297:G524300 JC524297:JC524300 SY524297:SY524300 ACU524297:ACU524300 AMQ524297:AMQ524300 AWM524297:AWM524300 BGI524297:BGI524300 BQE524297:BQE524300 CAA524297:CAA524300 CJW524297:CJW524300 CTS524297:CTS524300 DDO524297:DDO524300 DNK524297:DNK524300 DXG524297:DXG524300 EHC524297:EHC524300 EQY524297:EQY524300 FAU524297:FAU524300 FKQ524297:FKQ524300 FUM524297:FUM524300 GEI524297:GEI524300 GOE524297:GOE524300 GYA524297:GYA524300 HHW524297:HHW524300 HRS524297:HRS524300 IBO524297:IBO524300 ILK524297:ILK524300 IVG524297:IVG524300 JFC524297:JFC524300 JOY524297:JOY524300 JYU524297:JYU524300 KIQ524297:KIQ524300 KSM524297:KSM524300 LCI524297:LCI524300 LME524297:LME524300 LWA524297:LWA524300 MFW524297:MFW524300 MPS524297:MPS524300 MZO524297:MZO524300 NJK524297:NJK524300 NTG524297:NTG524300 ODC524297:ODC524300 OMY524297:OMY524300 OWU524297:OWU524300 PGQ524297:PGQ524300 PQM524297:PQM524300 QAI524297:QAI524300 QKE524297:QKE524300 QUA524297:QUA524300 RDW524297:RDW524300 RNS524297:RNS524300 RXO524297:RXO524300 SHK524297:SHK524300 SRG524297:SRG524300 TBC524297:TBC524300 TKY524297:TKY524300 TUU524297:TUU524300 UEQ524297:UEQ524300 UOM524297:UOM524300 UYI524297:UYI524300 VIE524297:VIE524300 VSA524297:VSA524300 WBW524297:WBW524300 WLS524297:WLS524300 WVO524297:WVO524300 G589833:G589836 JC589833:JC589836 SY589833:SY589836 ACU589833:ACU589836 AMQ589833:AMQ589836 AWM589833:AWM589836 BGI589833:BGI589836 BQE589833:BQE589836 CAA589833:CAA589836 CJW589833:CJW589836 CTS589833:CTS589836 DDO589833:DDO589836 DNK589833:DNK589836 DXG589833:DXG589836 EHC589833:EHC589836 EQY589833:EQY589836 FAU589833:FAU589836 FKQ589833:FKQ589836 FUM589833:FUM589836 GEI589833:GEI589836 GOE589833:GOE589836 GYA589833:GYA589836 HHW589833:HHW589836 HRS589833:HRS589836 IBO589833:IBO589836 ILK589833:ILK589836 IVG589833:IVG589836 JFC589833:JFC589836 JOY589833:JOY589836 JYU589833:JYU589836 KIQ589833:KIQ589836 KSM589833:KSM589836 LCI589833:LCI589836 LME589833:LME589836 LWA589833:LWA589836 MFW589833:MFW589836 MPS589833:MPS589836 MZO589833:MZO589836 NJK589833:NJK589836 NTG589833:NTG589836 ODC589833:ODC589836 OMY589833:OMY589836 OWU589833:OWU589836 PGQ589833:PGQ589836 PQM589833:PQM589836 QAI589833:QAI589836 QKE589833:QKE589836 QUA589833:QUA589836 RDW589833:RDW589836 RNS589833:RNS589836 RXO589833:RXO589836 SHK589833:SHK589836 SRG589833:SRG589836 TBC589833:TBC589836 TKY589833:TKY589836 TUU589833:TUU589836 UEQ589833:UEQ589836 UOM589833:UOM589836 UYI589833:UYI589836 VIE589833:VIE589836 VSA589833:VSA589836 WBW589833:WBW589836 WLS589833:WLS589836 WVO589833:WVO589836 G655369:G655372 JC655369:JC655372 SY655369:SY655372 ACU655369:ACU655372 AMQ655369:AMQ655372 AWM655369:AWM655372 BGI655369:BGI655372 BQE655369:BQE655372 CAA655369:CAA655372 CJW655369:CJW655372 CTS655369:CTS655372 DDO655369:DDO655372 DNK655369:DNK655372 DXG655369:DXG655372 EHC655369:EHC655372 EQY655369:EQY655372 FAU655369:FAU655372 FKQ655369:FKQ655372 FUM655369:FUM655372 GEI655369:GEI655372 GOE655369:GOE655372 GYA655369:GYA655372 HHW655369:HHW655372 HRS655369:HRS655372 IBO655369:IBO655372 ILK655369:ILK655372 IVG655369:IVG655372 JFC655369:JFC655372 JOY655369:JOY655372 JYU655369:JYU655372 KIQ655369:KIQ655372 KSM655369:KSM655372 LCI655369:LCI655372 LME655369:LME655372 LWA655369:LWA655372 MFW655369:MFW655372 MPS655369:MPS655372 MZO655369:MZO655372 NJK655369:NJK655372 NTG655369:NTG655372 ODC655369:ODC655372 OMY655369:OMY655372 OWU655369:OWU655372 PGQ655369:PGQ655372 PQM655369:PQM655372 QAI655369:QAI655372 QKE655369:QKE655372 QUA655369:QUA655372 RDW655369:RDW655372 RNS655369:RNS655372 RXO655369:RXO655372 SHK655369:SHK655372 SRG655369:SRG655372 TBC655369:TBC655372 TKY655369:TKY655372 TUU655369:TUU655372 UEQ655369:UEQ655372 UOM655369:UOM655372 UYI655369:UYI655372 VIE655369:VIE655372 VSA655369:VSA655372 WBW655369:WBW655372 WLS655369:WLS655372 WVO655369:WVO655372 G720905:G720908 JC720905:JC720908 SY720905:SY720908 ACU720905:ACU720908 AMQ720905:AMQ720908 AWM720905:AWM720908 BGI720905:BGI720908 BQE720905:BQE720908 CAA720905:CAA720908 CJW720905:CJW720908 CTS720905:CTS720908 DDO720905:DDO720908 DNK720905:DNK720908 DXG720905:DXG720908 EHC720905:EHC720908 EQY720905:EQY720908 FAU720905:FAU720908 FKQ720905:FKQ720908 FUM720905:FUM720908 GEI720905:GEI720908 GOE720905:GOE720908 GYA720905:GYA720908 HHW720905:HHW720908 HRS720905:HRS720908 IBO720905:IBO720908 ILK720905:ILK720908 IVG720905:IVG720908 JFC720905:JFC720908 JOY720905:JOY720908 JYU720905:JYU720908 KIQ720905:KIQ720908 KSM720905:KSM720908 LCI720905:LCI720908 LME720905:LME720908 LWA720905:LWA720908 MFW720905:MFW720908 MPS720905:MPS720908 MZO720905:MZO720908 NJK720905:NJK720908 NTG720905:NTG720908 ODC720905:ODC720908 OMY720905:OMY720908 OWU720905:OWU720908 PGQ720905:PGQ720908 PQM720905:PQM720908 QAI720905:QAI720908 QKE720905:QKE720908 QUA720905:QUA720908 RDW720905:RDW720908 RNS720905:RNS720908 RXO720905:RXO720908 SHK720905:SHK720908 SRG720905:SRG720908 TBC720905:TBC720908 TKY720905:TKY720908 TUU720905:TUU720908 UEQ720905:UEQ720908 UOM720905:UOM720908 UYI720905:UYI720908 VIE720905:VIE720908 VSA720905:VSA720908 WBW720905:WBW720908 WLS720905:WLS720908 WVO720905:WVO720908 G786441:G786444 JC786441:JC786444 SY786441:SY786444 ACU786441:ACU786444 AMQ786441:AMQ786444 AWM786441:AWM786444 BGI786441:BGI786444 BQE786441:BQE786444 CAA786441:CAA786444 CJW786441:CJW786444 CTS786441:CTS786444 DDO786441:DDO786444 DNK786441:DNK786444 DXG786441:DXG786444 EHC786441:EHC786444 EQY786441:EQY786444 FAU786441:FAU786444 FKQ786441:FKQ786444 FUM786441:FUM786444 GEI786441:GEI786444 GOE786441:GOE786444 GYA786441:GYA786444 HHW786441:HHW786444 HRS786441:HRS786444 IBO786441:IBO786444 ILK786441:ILK786444 IVG786441:IVG786444 JFC786441:JFC786444 JOY786441:JOY786444 JYU786441:JYU786444 KIQ786441:KIQ786444 KSM786441:KSM786444 LCI786441:LCI786444 LME786441:LME786444 LWA786441:LWA786444 MFW786441:MFW786444 MPS786441:MPS786444 MZO786441:MZO786444 NJK786441:NJK786444 NTG786441:NTG786444 ODC786441:ODC786444 OMY786441:OMY786444 OWU786441:OWU786444 PGQ786441:PGQ786444 PQM786441:PQM786444 QAI786441:QAI786444 QKE786441:QKE786444 QUA786441:QUA786444 RDW786441:RDW786444 RNS786441:RNS786444 RXO786441:RXO786444 SHK786441:SHK786444 SRG786441:SRG786444 TBC786441:TBC786444 TKY786441:TKY786444 TUU786441:TUU786444 UEQ786441:UEQ786444 UOM786441:UOM786444 UYI786441:UYI786444 VIE786441:VIE786444 VSA786441:VSA786444 WBW786441:WBW786444 WLS786441:WLS786444 WVO786441:WVO786444 G851977:G851980 JC851977:JC851980 SY851977:SY851980 ACU851977:ACU851980 AMQ851977:AMQ851980 AWM851977:AWM851980 BGI851977:BGI851980 BQE851977:BQE851980 CAA851977:CAA851980 CJW851977:CJW851980 CTS851977:CTS851980 DDO851977:DDO851980 DNK851977:DNK851980 DXG851977:DXG851980 EHC851977:EHC851980 EQY851977:EQY851980 FAU851977:FAU851980 FKQ851977:FKQ851980 FUM851977:FUM851980 GEI851977:GEI851980 GOE851977:GOE851980 GYA851977:GYA851980 HHW851977:HHW851980 HRS851977:HRS851980 IBO851977:IBO851980 ILK851977:ILK851980 IVG851977:IVG851980 JFC851977:JFC851980 JOY851977:JOY851980 JYU851977:JYU851980 KIQ851977:KIQ851980 KSM851977:KSM851980 LCI851977:LCI851980 LME851977:LME851980 LWA851977:LWA851980 MFW851977:MFW851980 MPS851977:MPS851980 MZO851977:MZO851980 NJK851977:NJK851980 NTG851977:NTG851980 ODC851977:ODC851980 OMY851977:OMY851980 OWU851977:OWU851980 PGQ851977:PGQ851980 PQM851977:PQM851980 QAI851977:QAI851980 QKE851977:QKE851980 QUA851977:QUA851980 RDW851977:RDW851980 RNS851977:RNS851980 RXO851977:RXO851980 SHK851977:SHK851980 SRG851977:SRG851980 TBC851977:TBC851980 TKY851977:TKY851980 TUU851977:TUU851980 UEQ851977:UEQ851980 UOM851977:UOM851980 UYI851977:UYI851980 VIE851977:VIE851980 VSA851977:VSA851980 WBW851977:WBW851980 WLS851977:WLS851980 WVO851977:WVO851980 G917513:G917516 JC917513:JC917516 SY917513:SY917516 ACU917513:ACU917516 AMQ917513:AMQ917516 AWM917513:AWM917516 BGI917513:BGI917516 BQE917513:BQE917516 CAA917513:CAA917516 CJW917513:CJW917516 CTS917513:CTS917516 DDO917513:DDO917516 DNK917513:DNK917516 DXG917513:DXG917516 EHC917513:EHC917516 EQY917513:EQY917516 FAU917513:FAU917516 FKQ917513:FKQ917516 FUM917513:FUM917516 GEI917513:GEI917516 GOE917513:GOE917516 GYA917513:GYA917516 HHW917513:HHW917516 HRS917513:HRS917516 IBO917513:IBO917516 ILK917513:ILK917516 IVG917513:IVG917516 JFC917513:JFC917516 JOY917513:JOY917516 JYU917513:JYU917516 KIQ917513:KIQ917516 KSM917513:KSM917516 LCI917513:LCI917516 LME917513:LME917516 LWA917513:LWA917516 MFW917513:MFW917516 MPS917513:MPS917516 MZO917513:MZO917516 NJK917513:NJK917516 NTG917513:NTG917516 ODC917513:ODC917516 OMY917513:OMY917516 OWU917513:OWU917516 PGQ917513:PGQ917516 PQM917513:PQM917516 QAI917513:QAI917516 QKE917513:QKE917516 QUA917513:QUA917516 RDW917513:RDW917516 RNS917513:RNS917516 RXO917513:RXO917516 SHK917513:SHK917516 SRG917513:SRG917516 TBC917513:TBC917516 TKY917513:TKY917516 TUU917513:TUU917516 UEQ917513:UEQ917516 UOM917513:UOM917516 UYI917513:UYI917516 VIE917513:VIE917516 VSA917513:VSA917516 WBW917513:WBW917516 WLS917513:WLS917516 WVO917513:WVO917516 G983049:G983052 JC983049:JC983052 SY983049:SY983052 ACU983049:ACU983052 AMQ983049:AMQ983052 AWM983049:AWM983052 BGI983049:BGI983052 BQE983049:BQE983052 CAA983049:CAA983052 CJW983049:CJW983052 CTS983049:CTS983052 DDO983049:DDO983052 DNK983049:DNK983052 DXG983049:DXG983052 EHC983049:EHC983052 EQY983049:EQY983052 FAU983049:FAU983052 FKQ983049:FKQ983052 FUM983049:FUM983052 GEI983049:GEI983052 GOE983049:GOE983052 GYA983049:GYA983052 HHW983049:HHW983052 HRS983049:HRS983052 IBO983049:IBO983052 ILK983049:ILK983052 IVG983049:IVG983052 JFC983049:JFC983052 JOY983049:JOY983052 JYU983049:JYU983052 KIQ983049:KIQ983052 KSM983049:KSM983052 LCI983049:LCI983052 LME983049:LME983052 LWA983049:LWA983052 MFW983049:MFW983052 MPS983049:MPS983052 MZO983049:MZO983052 NJK983049:NJK983052 NTG983049:NTG983052 ODC983049:ODC983052 OMY983049:OMY983052 OWU983049:OWU983052 PGQ983049:PGQ983052 PQM983049:PQM983052 QAI983049:QAI983052 QKE983049:QKE983052 QUA983049:QUA983052 RDW983049:RDW983052 RNS983049:RNS983052 RXO983049:RXO983052 SHK983049:SHK983052 SRG983049:SRG983052 TBC983049:TBC983052 TKY983049:TKY983052 TUU983049:TUU983052 UEQ983049:UEQ983052 UOM983049:UOM983052 UYI983049:UYI983052 VIE983049:VIE983052 VSA983049:VSA983052 WBW983049:WBW983052 WLS983049:WLS983052 WVO983049:WVO983052">
      <formula1>30</formula1>
    </dataValidation>
    <dataValidation operator="greaterThan" allowBlank="1" showInputMessage="1" showErrorMessage="1" sqref="H5:I13 JD5:JE13 SZ5:TA13 ACV5:ACW13 AMR5:AMS13 AWN5:AWO13 BGJ5:BGK13 BQF5:BQG13 CAB5:CAC13 CJX5:CJY13 CTT5:CTU13 DDP5:DDQ13 DNL5:DNM13 DXH5:DXI13 EHD5:EHE13 EQZ5:ERA13 FAV5:FAW13 FKR5:FKS13 FUN5:FUO13 GEJ5:GEK13 GOF5:GOG13 GYB5:GYC13 HHX5:HHY13 HRT5:HRU13 IBP5:IBQ13 ILL5:ILM13 IVH5:IVI13 JFD5:JFE13 JOZ5:JPA13 JYV5:JYW13 KIR5:KIS13 KSN5:KSO13 LCJ5:LCK13 LMF5:LMG13 LWB5:LWC13 MFX5:MFY13 MPT5:MPU13 MZP5:MZQ13 NJL5:NJM13 NTH5:NTI13 ODD5:ODE13 OMZ5:ONA13 OWV5:OWW13 PGR5:PGS13 PQN5:PQO13 QAJ5:QAK13 QKF5:QKG13 QUB5:QUC13 RDX5:RDY13 RNT5:RNU13 RXP5:RXQ13 SHL5:SHM13 SRH5:SRI13 TBD5:TBE13 TKZ5:TLA13 TUV5:TUW13 UER5:UES13 UON5:UOO13 UYJ5:UYK13 VIF5:VIG13 VSB5:VSC13 WBX5:WBY13 WLT5:WLU13 WVP5:WVQ13 H65541:I65549 JD65541:JE65549 SZ65541:TA65549 ACV65541:ACW65549 AMR65541:AMS65549 AWN65541:AWO65549 BGJ65541:BGK65549 BQF65541:BQG65549 CAB65541:CAC65549 CJX65541:CJY65549 CTT65541:CTU65549 DDP65541:DDQ65549 DNL65541:DNM65549 DXH65541:DXI65549 EHD65541:EHE65549 EQZ65541:ERA65549 FAV65541:FAW65549 FKR65541:FKS65549 FUN65541:FUO65549 GEJ65541:GEK65549 GOF65541:GOG65549 GYB65541:GYC65549 HHX65541:HHY65549 HRT65541:HRU65549 IBP65541:IBQ65549 ILL65541:ILM65549 IVH65541:IVI65549 JFD65541:JFE65549 JOZ65541:JPA65549 JYV65541:JYW65549 KIR65541:KIS65549 KSN65541:KSO65549 LCJ65541:LCK65549 LMF65541:LMG65549 LWB65541:LWC65549 MFX65541:MFY65549 MPT65541:MPU65549 MZP65541:MZQ65549 NJL65541:NJM65549 NTH65541:NTI65549 ODD65541:ODE65549 OMZ65541:ONA65549 OWV65541:OWW65549 PGR65541:PGS65549 PQN65541:PQO65549 QAJ65541:QAK65549 QKF65541:QKG65549 QUB65541:QUC65549 RDX65541:RDY65549 RNT65541:RNU65549 RXP65541:RXQ65549 SHL65541:SHM65549 SRH65541:SRI65549 TBD65541:TBE65549 TKZ65541:TLA65549 TUV65541:TUW65549 UER65541:UES65549 UON65541:UOO65549 UYJ65541:UYK65549 VIF65541:VIG65549 VSB65541:VSC65549 WBX65541:WBY65549 WLT65541:WLU65549 WVP65541:WVQ65549 H131077:I131085 JD131077:JE131085 SZ131077:TA131085 ACV131077:ACW131085 AMR131077:AMS131085 AWN131077:AWO131085 BGJ131077:BGK131085 BQF131077:BQG131085 CAB131077:CAC131085 CJX131077:CJY131085 CTT131077:CTU131085 DDP131077:DDQ131085 DNL131077:DNM131085 DXH131077:DXI131085 EHD131077:EHE131085 EQZ131077:ERA131085 FAV131077:FAW131085 FKR131077:FKS131085 FUN131077:FUO131085 GEJ131077:GEK131085 GOF131077:GOG131085 GYB131077:GYC131085 HHX131077:HHY131085 HRT131077:HRU131085 IBP131077:IBQ131085 ILL131077:ILM131085 IVH131077:IVI131085 JFD131077:JFE131085 JOZ131077:JPA131085 JYV131077:JYW131085 KIR131077:KIS131085 KSN131077:KSO131085 LCJ131077:LCK131085 LMF131077:LMG131085 LWB131077:LWC131085 MFX131077:MFY131085 MPT131077:MPU131085 MZP131077:MZQ131085 NJL131077:NJM131085 NTH131077:NTI131085 ODD131077:ODE131085 OMZ131077:ONA131085 OWV131077:OWW131085 PGR131077:PGS131085 PQN131077:PQO131085 QAJ131077:QAK131085 QKF131077:QKG131085 QUB131077:QUC131085 RDX131077:RDY131085 RNT131077:RNU131085 RXP131077:RXQ131085 SHL131077:SHM131085 SRH131077:SRI131085 TBD131077:TBE131085 TKZ131077:TLA131085 TUV131077:TUW131085 UER131077:UES131085 UON131077:UOO131085 UYJ131077:UYK131085 VIF131077:VIG131085 VSB131077:VSC131085 WBX131077:WBY131085 WLT131077:WLU131085 WVP131077:WVQ131085 H196613:I196621 JD196613:JE196621 SZ196613:TA196621 ACV196613:ACW196621 AMR196613:AMS196621 AWN196613:AWO196621 BGJ196613:BGK196621 BQF196613:BQG196621 CAB196613:CAC196621 CJX196613:CJY196621 CTT196613:CTU196621 DDP196613:DDQ196621 DNL196613:DNM196621 DXH196613:DXI196621 EHD196613:EHE196621 EQZ196613:ERA196621 FAV196613:FAW196621 FKR196613:FKS196621 FUN196613:FUO196621 GEJ196613:GEK196621 GOF196613:GOG196621 GYB196613:GYC196621 HHX196613:HHY196621 HRT196613:HRU196621 IBP196613:IBQ196621 ILL196613:ILM196621 IVH196613:IVI196621 JFD196613:JFE196621 JOZ196613:JPA196621 JYV196613:JYW196621 KIR196613:KIS196621 KSN196613:KSO196621 LCJ196613:LCK196621 LMF196613:LMG196621 LWB196613:LWC196621 MFX196613:MFY196621 MPT196613:MPU196621 MZP196613:MZQ196621 NJL196613:NJM196621 NTH196613:NTI196621 ODD196613:ODE196621 OMZ196613:ONA196621 OWV196613:OWW196621 PGR196613:PGS196621 PQN196613:PQO196621 QAJ196613:QAK196621 QKF196613:QKG196621 QUB196613:QUC196621 RDX196613:RDY196621 RNT196613:RNU196621 RXP196613:RXQ196621 SHL196613:SHM196621 SRH196613:SRI196621 TBD196613:TBE196621 TKZ196613:TLA196621 TUV196613:TUW196621 UER196613:UES196621 UON196613:UOO196621 UYJ196613:UYK196621 VIF196613:VIG196621 VSB196613:VSC196621 WBX196613:WBY196621 WLT196613:WLU196621 WVP196613:WVQ196621 H262149:I262157 JD262149:JE262157 SZ262149:TA262157 ACV262149:ACW262157 AMR262149:AMS262157 AWN262149:AWO262157 BGJ262149:BGK262157 BQF262149:BQG262157 CAB262149:CAC262157 CJX262149:CJY262157 CTT262149:CTU262157 DDP262149:DDQ262157 DNL262149:DNM262157 DXH262149:DXI262157 EHD262149:EHE262157 EQZ262149:ERA262157 FAV262149:FAW262157 FKR262149:FKS262157 FUN262149:FUO262157 GEJ262149:GEK262157 GOF262149:GOG262157 GYB262149:GYC262157 HHX262149:HHY262157 HRT262149:HRU262157 IBP262149:IBQ262157 ILL262149:ILM262157 IVH262149:IVI262157 JFD262149:JFE262157 JOZ262149:JPA262157 JYV262149:JYW262157 KIR262149:KIS262157 KSN262149:KSO262157 LCJ262149:LCK262157 LMF262149:LMG262157 LWB262149:LWC262157 MFX262149:MFY262157 MPT262149:MPU262157 MZP262149:MZQ262157 NJL262149:NJM262157 NTH262149:NTI262157 ODD262149:ODE262157 OMZ262149:ONA262157 OWV262149:OWW262157 PGR262149:PGS262157 PQN262149:PQO262157 QAJ262149:QAK262157 QKF262149:QKG262157 QUB262149:QUC262157 RDX262149:RDY262157 RNT262149:RNU262157 RXP262149:RXQ262157 SHL262149:SHM262157 SRH262149:SRI262157 TBD262149:TBE262157 TKZ262149:TLA262157 TUV262149:TUW262157 UER262149:UES262157 UON262149:UOO262157 UYJ262149:UYK262157 VIF262149:VIG262157 VSB262149:VSC262157 WBX262149:WBY262157 WLT262149:WLU262157 WVP262149:WVQ262157 H327685:I327693 JD327685:JE327693 SZ327685:TA327693 ACV327685:ACW327693 AMR327685:AMS327693 AWN327685:AWO327693 BGJ327685:BGK327693 BQF327685:BQG327693 CAB327685:CAC327693 CJX327685:CJY327693 CTT327685:CTU327693 DDP327685:DDQ327693 DNL327685:DNM327693 DXH327685:DXI327693 EHD327685:EHE327693 EQZ327685:ERA327693 FAV327685:FAW327693 FKR327685:FKS327693 FUN327685:FUO327693 GEJ327685:GEK327693 GOF327685:GOG327693 GYB327685:GYC327693 HHX327685:HHY327693 HRT327685:HRU327693 IBP327685:IBQ327693 ILL327685:ILM327693 IVH327685:IVI327693 JFD327685:JFE327693 JOZ327685:JPA327693 JYV327685:JYW327693 KIR327685:KIS327693 KSN327685:KSO327693 LCJ327685:LCK327693 LMF327685:LMG327693 LWB327685:LWC327693 MFX327685:MFY327693 MPT327685:MPU327693 MZP327685:MZQ327693 NJL327685:NJM327693 NTH327685:NTI327693 ODD327685:ODE327693 OMZ327685:ONA327693 OWV327685:OWW327693 PGR327685:PGS327693 PQN327685:PQO327693 QAJ327685:QAK327693 QKF327685:QKG327693 QUB327685:QUC327693 RDX327685:RDY327693 RNT327685:RNU327693 RXP327685:RXQ327693 SHL327685:SHM327693 SRH327685:SRI327693 TBD327685:TBE327693 TKZ327685:TLA327693 TUV327685:TUW327693 UER327685:UES327693 UON327685:UOO327693 UYJ327685:UYK327693 VIF327685:VIG327693 VSB327685:VSC327693 WBX327685:WBY327693 WLT327685:WLU327693 WVP327685:WVQ327693 H393221:I393229 JD393221:JE393229 SZ393221:TA393229 ACV393221:ACW393229 AMR393221:AMS393229 AWN393221:AWO393229 BGJ393221:BGK393229 BQF393221:BQG393229 CAB393221:CAC393229 CJX393221:CJY393229 CTT393221:CTU393229 DDP393221:DDQ393229 DNL393221:DNM393229 DXH393221:DXI393229 EHD393221:EHE393229 EQZ393221:ERA393229 FAV393221:FAW393229 FKR393221:FKS393229 FUN393221:FUO393229 GEJ393221:GEK393229 GOF393221:GOG393229 GYB393221:GYC393229 HHX393221:HHY393229 HRT393221:HRU393229 IBP393221:IBQ393229 ILL393221:ILM393229 IVH393221:IVI393229 JFD393221:JFE393229 JOZ393221:JPA393229 JYV393221:JYW393229 KIR393221:KIS393229 KSN393221:KSO393229 LCJ393221:LCK393229 LMF393221:LMG393229 LWB393221:LWC393229 MFX393221:MFY393229 MPT393221:MPU393229 MZP393221:MZQ393229 NJL393221:NJM393229 NTH393221:NTI393229 ODD393221:ODE393229 OMZ393221:ONA393229 OWV393221:OWW393229 PGR393221:PGS393229 PQN393221:PQO393229 QAJ393221:QAK393229 QKF393221:QKG393229 QUB393221:QUC393229 RDX393221:RDY393229 RNT393221:RNU393229 RXP393221:RXQ393229 SHL393221:SHM393229 SRH393221:SRI393229 TBD393221:TBE393229 TKZ393221:TLA393229 TUV393221:TUW393229 UER393221:UES393229 UON393221:UOO393229 UYJ393221:UYK393229 VIF393221:VIG393229 VSB393221:VSC393229 WBX393221:WBY393229 WLT393221:WLU393229 WVP393221:WVQ393229 H458757:I458765 JD458757:JE458765 SZ458757:TA458765 ACV458757:ACW458765 AMR458757:AMS458765 AWN458757:AWO458765 BGJ458757:BGK458765 BQF458757:BQG458765 CAB458757:CAC458765 CJX458757:CJY458765 CTT458757:CTU458765 DDP458757:DDQ458765 DNL458757:DNM458765 DXH458757:DXI458765 EHD458757:EHE458765 EQZ458757:ERA458765 FAV458757:FAW458765 FKR458757:FKS458765 FUN458757:FUO458765 GEJ458757:GEK458765 GOF458757:GOG458765 GYB458757:GYC458765 HHX458757:HHY458765 HRT458757:HRU458765 IBP458757:IBQ458765 ILL458757:ILM458765 IVH458757:IVI458765 JFD458757:JFE458765 JOZ458757:JPA458765 JYV458757:JYW458765 KIR458757:KIS458765 KSN458757:KSO458765 LCJ458757:LCK458765 LMF458757:LMG458765 LWB458757:LWC458765 MFX458757:MFY458765 MPT458757:MPU458765 MZP458757:MZQ458765 NJL458757:NJM458765 NTH458757:NTI458765 ODD458757:ODE458765 OMZ458757:ONA458765 OWV458757:OWW458765 PGR458757:PGS458765 PQN458757:PQO458765 QAJ458757:QAK458765 QKF458757:QKG458765 QUB458757:QUC458765 RDX458757:RDY458765 RNT458757:RNU458765 RXP458757:RXQ458765 SHL458757:SHM458765 SRH458757:SRI458765 TBD458757:TBE458765 TKZ458757:TLA458765 TUV458757:TUW458765 UER458757:UES458765 UON458757:UOO458765 UYJ458757:UYK458765 VIF458757:VIG458765 VSB458757:VSC458765 WBX458757:WBY458765 WLT458757:WLU458765 WVP458757:WVQ458765 H524293:I524301 JD524293:JE524301 SZ524293:TA524301 ACV524293:ACW524301 AMR524293:AMS524301 AWN524293:AWO524301 BGJ524293:BGK524301 BQF524293:BQG524301 CAB524293:CAC524301 CJX524293:CJY524301 CTT524293:CTU524301 DDP524293:DDQ524301 DNL524293:DNM524301 DXH524293:DXI524301 EHD524293:EHE524301 EQZ524293:ERA524301 FAV524293:FAW524301 FKR524293:FKS524301 FUN524293:FUO524301 GEJ524293:GEK524301 GOF524293:GOG524301 GYB524293:GYC524301 HHX524293:HHY524301 HRT524293:HRU524301 IBP524293:IBQ524301 ILL524293:ILM524301 IVH524293:IVI524301 JFD524293:JFE524301 JOZ524293:JPA524301 JYV524293:JYW524301 KIR524293:KIS524301 KSN524293:KSO524301 LCJ524293:LCK524301 LMF524293:LMG524301 LWB524293:LWC524301 MFX524293:MFY524301 MPT524293:MPU524301 MZP524293:MZQ524301 NJL524293:NJM524301 NTH524293:NTI524301 ODD524293:ODE524301 OMZ524293:ONA524301 OWV524293:OWW524301 PGR524293:PGS524301 PQN524293:PQO524301 QAJ524293:QAK524301 QKF524293:QKG524301 QUB524293:QUC524301 RDX524293:RDY524301 RNT524293:RNU524301 RXP524293:RXQ524301 SHL524293:SHM524301 SRH524293:SRI524301 TBD524293:TBE524301 TKZ524293:TLA524301 TUV524293:TUW524301 UER524293:UES524301 UON524293:UOO524301 UYJ524293:UYK524301 VIF524293:VIG524301 VSB524293:VSC524301 WBX524293:WBY524301 WLT524293:WLU524301 WVP524293:WVQ524301 H589829:I589837 JD589829:JE589837 SZ589829:TA589837 ACV589829:ACW589837 AMR589829:AMS589837 AWN589829:AWO589837 BGJ589829:BGK589837 BQF589829:BQG589837 CAB589829:CAC589837 CJX589829:CJY589837 CTT589829:CTU589837 DDP589829:DDQ589837 DNL589829:DNM589837 DXH589829:DXI589837 EHD589829:EHE589837 EQZ589829:ERA589837 FAV589829:FAW589837 FKR589829:FKS589837 FUN589829:FUO589837 GEJ589829:GEK589837 GOF589829:GOG589837 GYB589829:GYC589837 HHX589829:HHY589837 HRT589829:HRU589837 IBP589829:IBQ589837 ILL589829:ILM589837 IVH589829:IVI589837 JFD589829:JFE589837 JOZ589829:JPA589837 JYV589829:JYW589837 KIR589829:KIS589837 KSN589829:KSO589837 LCJ589829:LCK589837 LMF589829:LMG589837 LWB589829:LWC589837 MFX589829:MFY589837 MPT589829:MPU589837 MZP589829:MZQ589837 NJL589829:NJM589837 NTH589829:NTI589837 ODD589829:ODE589837 OMZ589829:ONA589837 OWV589829:OWW589837 PGR589829:PGS589837 PQN589829:PQO589837 QAJ589829:QAK589837 QKF589829:QKG589837 QUB589829:QUC589837 RDX589829:RDY589837 RNT589829:RNU589837 RXP589829:RXQ589837 SHL589829:SHM589837 SRH589829:SRI589837 TBD589829:TBE589837 TKZ589829:TLA589837 TUV589829:TUW589837 UER589829:UES589837 UON589829:UOO589837 UYJ589829:UYK589837 VIF589829:VIG589837 VSB589829:VSC589837 WBX589829:WBY589837 WLT589829:WLU589837 WVP589829:WVQ589837 H655365:I655373 JD655365:JE655373 SZ655365:TA655373 ACV655365:ACW655373 AMR655365:AMS655373 AWN655365:AWO655373 BGJ655365:BGK655373 BQF655365:BQG655373 CAB655365:CAC655373 CJX655365:CJY655373 CTT655365:CTU655373 DDP655365:DDQ655373 DNL655365:DNM655373 DXH655365:DXI655373 EHD655365:EHE655373 EQZ655365:ERA655373 FAV655365:FAW655373 FKR655365:FKS655373 FUN655365:FUO655373 GEJ655365:GEK655373 GOF655365:GOG655373 GYB655365:GYC655373 HHX655365:HHY655373 HRT655365:HRU655373 IBP655365:IBQ655373 ILL655365:ILM655373 IVH655365:IVI655373 JFD655365:JFE655373 JOZ655365:JPA655373 JYV655365:JYW655373 KIR655365:KIS655373 KSN655365:KSO655373 LCJ655365:LCK655373 LMF655365:LMG655373 LWB655365:LWC655373 MFX655365:MFY655373 MPT655365:MPU655373 MZP655365:MZQ655373 NJL655365:NJM655373 NTH655365:NTI655373 ODD655365:ODE655373 OMZ655365:ONA655373 OWV655365:OWW655373 PGR655365:PGS655373 PQN655365:PQO655373 QAJ655365:QAK655373 QKF655365:QKG655373 QUB655365:QUC655373 RDX655365:RDY655373 RNT655365:RNU655373 RXP655365:RXQ655373 SHL655365:SHM655373 SRH655365:SRI655373 TBD655365:TBE655373 TKZ655365:TLA655373 TUV655365:TUW655373 UER655365:UES655373 UON655365:UOO655373 UYJ655365:UYK655373 VIF655365:VIG655373 VSB655365:VSC655373 WBX655365:WBY655373 WLT655365:WLU655373 WVP655365:WVQ655373 H720901:I720909 JD720901:JE720909 SZ720901:TA720909 ACV720901:ACW720909 AMR720901:AMS720909 AWN720901:AWO720909 BGJ720901:BGK720909 BQF720901:BQG720909 CAB720901:CAC720909 CJX720901:CJY720909 CTT720901:CTU720909 DDP720901:DDQ720909 DNL720901:DNM720909 DXH720901:DXI720909 EHD720901:EHE720909 EQZ720901:ERA720909 FAV720901:FAW720909 FKR720901:FKS720909 FUN720901:FUO720909 GEJ720901:GEK720909 GOF720901:GOG720909 GYB720901:GYC720909 HHX720901:HHY720909 HRT720901:HRU720909 IBP720901:IBQ720909 ILL720901:ILM720909 IVH720901:IVI720909 JFD720901:JFE720909 JOZ720901:JPA720909 JYV720901:JYW720909 KIR720901:KIS720909 KSN720901:KSO720909 LCJ720901:LCK720909 LMF720901:LMG720909 LWB720901:LWC720909 MFX720901:MFY720909 MPT720901:MPU720909 MZP720901:MZQ720909 NJL720901:NJM720909 NTH720901:NTI720909 ODD720901:ODE720909 OMZ720901:ONA720909 OWV720901:OWW720909 PGR720901:PGS720909 PQN720901:PQO720909 QAJ720901:QAK720909 QKF720901:QKG720909 QUB720901:QUC720909 RDX720901:RDY720909 RNT720901:RNU720909 RXP720901:RXQ720909 SHL720901:SHM720909 SRH720901:SRI720909 TBD720901:TBE720909 TKZ720901:TLA720909 TUV720901:TUW720909 UER720901:UES720909 UON720901:UOO720909 UYJ720901:UYK720909 VIF720901:VIG720909 VSB720901:VSC720909 WBX720901:WBY720909 WLT720901:WLU720909 WVP720901:WVQ720909 H786437:I786445 JD786437:JE786445 SZ786437:TA786445 ACV786437:ACW786445 AMR786437:AMS786445 AWN786437:AWO786445 BGJ786437:BGK786445 BQF786437:BQG786445 CAB786437:CAC786445 CJX786437:CJY786445 CTT786437:CTU786445 DDP786437:DDQ786445 DNL786437:DNM786445 DXH786437:DXI786445 EHD786437:EHE786445 EQZ786437:ERA786445 FAV786437:FAW786445 FKR786437:FKS786445 FUN786437:FUO786445 GEJ786437:GEK786445 GOF786437:GOG786445 GYB786437:GYC786445 HHX786437:HHY786445 HRT786437:HRU786445 IBP786437:IBQ786445 ILL786437:ILM786445 IVH786437:IVI786445 JFD786437:JFE786445 JOZ786437:JPA786445 JYV786437:JYW786445 KIR786437:KIS786445 KSN786437:KSO786445 LCJ786437:LCK786445 LMF786437:LMG786445 LWB786437:LWC786445 MFX786437:MFY786445 MPT786437:MPU786445 MZP786437:MZQ786445 NJL786437:NJM786445 NTH786437:NTI786445 ODD786437:ODE786445 OMZ786437:ONA786445 OWV786437:OWW786445 PGR786437:PGS786445 PQN786437:PQO786445 QAJ786437:QAK786445 QKF786437:QKG786445 QUB786437:QUC786445 RDX786437:RDY786445 RNT786437:RNU786445 RXP786437:RXQ786445 SHL786437:SHM786445 SRH786437:SRI786445 TBD786437:TBE786445 TKZ786437:TLA786445 TUV786437:TUW786445 UER786437:UES786445 UON786437:UOO786445 UYJ786437:UYK786445 VIF786437:VIG786445 VSB786437:VSC786445 WBX786437:WBY786445 WLT786437:WLU786445 WVP786437:WVQ786445 H851973:I851981 JD851973:JE851981 SZ851973:TA851981 ACV851973:ACW851981 AMR851973:AMS851981 AWN851973:AWO851981 BGJ851973:BGK851981 BQF851973:BQG851981 CAB851973:CAC851981 CJX851973:CJY851981 CTT851973:CTU851981 DDP851973:DDQ851981 DNL851973:DNM851981 DXH851973:DXI851981 EHD851973:EHE851981 EQZ851973:ERA851981 FAV851973:FAW851981 FKR851973:FKS851981 FUN851973:FUO851981 GEJ851973:GEK851981 GOF851973:GOG851981 GYB851973:GYC851981 HHX851973:HHY851981 HRT851973:HRU851981 IBP851973:IBQ851981 ILL851973:ILM851981 IVH851973:IVI851981 JFD851973:JFE851981 JOZ851973:JPA851981 JYV851973:JYW851981 KIR851973:KIS851981 KSN851973:KSO851981 LCJ851973:LCK851981 LMF851973:LMG851981 LWB851973:LWC851981 MFX851973:MFY851981 MPT851973:MPU851981 MZP851973:MZQ851981 NJL851973:NJM851981 NTH851973:NTI851981 ODD851973:ODE851981 OMZ851973:ONA851981 OWV851973:OWW851981 PGR851973:PGS851981 PQN851973:PQO851981 QAJ851973:QAK851981 QKF851973:QKG851981 QUB851973:QUC851981 RDX851973:RDY851981 RNT851973:RNU851981 RXP851973:RXQ851981 SHL851973:SHM851981 SRH851973:SRI851981 TBD851973:TBE851981 TKZ851973:TLA851981 TUV851973:TUW851981 UER851973:UES851981 UON851973:UOO851981 UYJ851973:UYK851981 VIF851973:VIG851981 VSB851973:VSC851981 WBX851973:WBY851981 WLT851973:WLU851981 WVP851973:WVQ851981 H917509:I917517 JD917509:JE917517 SZ917509:TA917517 ACV917509:ACW917517 AMR917509:AMS917517 AWN917509:AWO917517 BGJ917509:BGK917517 BQF917509:BQG917517 CAB917509:CAC917517 CJX917509:CJY917517 CTT917509:CTU917517 DDP917509:DDQ917517 DNL917509:DNM917517 DXH917509:DXI917517 EHD917509:EHE917517 EQZ917509:ERA917517 FAV917509:FAW917517 FKR917509:FKS917517 FUN917509:FUO917517 GEJ917509:GEK917517 GOF917509:GOG917517 GYB917509:GYC917517 HHX917509:HHY917517 HRT917509:HRU917517 IBP917509:IBQ917517 ILL917509:ILM917517 IVH917509:IVI917517 JFD917509:JFE917517 JOZ917509:JPA917517 JYV917509:JYW917517 KIR917509:KIS917517 KSN917509:KSO917517 LCJ917509:LCK917517 LMF917509:LMG917517 LWB917509:LWC917517 MFX917509:MFY917517 MPT917509:MPU917517 MZP917509:MZQ917517 NJL917509:NJM917517 NTH917509:NTI917517 ODD917509:ODE917517 OMZ917509:ONA917517 OWV917509:OWW917517 PGR917509:PGS917517 PQN917509:PQO917517 QAJ917509:QAK917517 QKF917509:QKG917517 QUB917509:QUC917517 RDX917509:RDY917517 RNT917509:RNU917517 RXP917509:RXQ917517 SHL917509:SHM917517 SRH917509:SRI917517 TBD917509:TBE917517 TKZ917509:TLA917517 TUV917509:TUW917517 UER917509:UES917517 UON917509:UOO917517 UYJ917509:UYK917517 VIF917509:VIG917517 VSB917509:VSC917517 WBX917509:WBY917517 WLT917509:WLU917517 WVP917509:WVQ917517 H983045:I983053 JD983045:JE983053 SZ983045:TA983053 ACV983045:ACW983053 AMR983045:AMS983053 AWN983045:AWO983053 BGJ983045:BGK983053 BQF983045:BQG983053 CAB983045:CAC983053 CJX983045:CJY983053 CTT983045:CTU983053 DDP983045:DDQ983053 DNL983045:DNM983053 DXH983045:DXI983053 EHD983045:EHE983053 EQZ983045:ERA983053 FAV983045:FAW983053 FKR983045:FKS983053 FUN983045:FUO983053 GEJ983045:GEK983053 GOF983045:GOG983053 GYB983045:GYC983053 HHX983045:HHY983053 HRT983045:HRU983053 IBP983045:IBQ983053 ILL983045:ILM983053 IVH983045:IVI983053 JFD983045:JFE983053 JOZ983045:JPA983053 JYV983045:JYW983053 KIR983045:KIS983053 KSN983045:KSO983053 LCJ983045:LCK983053 LMF983045:LMG983053 LWB983045:LWC983053 MFX983045:MFY983053 MPT983045:MPU983053 MZP983045:MZQ983053 NJL983045:NJM983053 NTH983045:NTI983053 ODD983045:ODE983053 OMZ983045:ONA983053 OWV983045:OWW983053 PGR983045:PGS983053 PQN983045:PQO983053 QAJ983045:QAK983053 QKF983045:QKG983053 QUB983045:QUC983053 RDX983045:RDY983053 RNT983045:RNU983053 RXP983045:RXQ983053 SHL983045:SHM983053 SRH983045:SRI983053 TBD983045:TBE983053 TKZ983045:TLA983053 TUV983045:TUW983053 UER983045:UES983053 UON983045:UOO983053 UYJ983045:UYK983053 VIF983045:VIG983053 VSB983045:VSC983053 WBX983045:WBY983053 WLT983045:WLU983053 WVP983045:WVQ983053 K6:K13 JG6:JG13 TC6:TC13 ACY6:ACY13 AMU6:AMU13 AWQ6:AWQ13 BGM6:BGM13 BQI6:BQI13 CAE6:CAE13 CKA6:CKA13 CTW6:CTW13 DDS6:DDS13 DNO6:DNO13 DXK6:DXK13 EHG6:EHG13 ERC6:ERC13 FAY6:FAY13 FKU6:FKU13 FUQ6:FUQ13 GEM6:GEM13 GOI6:GOI13 GYE6:GYE13 HIA6:HIA13 HRW6:HRW13 IBS6:IBS13 ILO6:ILO13 IVK6:IVK13 JFG6:JFG13 JPC6:JPC13 JYY6:JYY13 KIU6:KIU13 KSQ6:KSQ13 LCM6:LCM13 LMI6:LMI13 LWE6:LWE13 MGA6:MGA13 MPW6:MPW13 MZS6:MZS13 NJO6:NJO13 NTK6:NTK13 ODG6:ODG13 ONC6:ONC13 OWY6:OWY13 PGU6:PGU13 PQQ6:PQQ13 QAM6:QAM13 QKI6:QKI13 QUE6:QUE13 REA6:REA13 RNW6:RNW13 RXS6:RXS13 SHO6:SHO13 SRK6:SRK13 TBG6:TBG13 TLC6:TLC13 TUY6:TUY13 UEU6:UEU13 UOQ6:UOQ13 UYM6:UYM13 VII6:VII13 VSE6:VSE13 WCA6:WCA13 WLW6:WLW13 WVS6:WVS13 K65542:K65549 JG65542:JG65549 TC65542:TC65549 ACY65542:ACY65549 AMU65542:AMU65549 AWQ65542:AWQ65549 BGM65542:BGM65549 BQI65542:BQI65549 CAE65542:CAE65549 CKA65542:CKA65549 CTW65542:CTW65549 DDS65542:DDS65549 DNO65542:DNO65549 DXK65542:DXK65549 EHG65542:EHG65549 ERC65542:ERC65549 FAY65542:FAY65549 FKU65542:FKU65549 FUQ65542:FUQ65549 GEM65542:GEM65549 GOI65542:GOI65549 GYE65542:GYE65549 HIA65542:HIA65549 HRW65542:HRW65549 IBS65542:IBS65549 ILO65542:ILO65549 IVK65542:IVK65549 JFG65542:JFG65549 JPC65542:JPC65549 JYY65542:JYY65549 KIU65542:KIU65549 KSQ65542:KSQ65549 LCM65542:LCM65549 LMI65542:LMI65549 LWE65542:LWE65549 MGA65542:MGA65549 MPW65542:MPW65549 MZS65542:MZS65549 NJO65542:NJO65549 NTK65542:NTK65549 ODG65542:ODG65549 ONC65542:ONC65549 OWY65542:OWY65549 PGU65542:PGU65549 PQQ65542:PQQ65549 QAM65542:QAM65549 QKI65542:QKI65549 QUE65542:QUE65549 REA65542:REA65549 RNW65542:RNW65549 RXS65542:RXS65549 SHO65542:SHO65549 SRK65542:SRK65549 TBG65542:TBG65549 TLC65542:TLC65549 TUY65542:TUY65549 UEU65542:UEU65549 UOQ65542:UOQ65549 UYM65542:UYM65549 VII65542:VII65549 VSE65542:VSE65549 WCA65542:WCA65549 WLW65542:WLW65549 WVS65542:WVS65549 K131078:K131085 JG131078:JG131085 TC131078:TC131085 ACY131078:ACY131085 AMU131078:AMU131085 AWQ131078:AWQ131085 BGM131078:BGM131085 BQI131078:BQI131085 CAE131078:CAE131085 CKA131078:CKA131085 CTW131078:CTW131085 DDS131078:DDS131085 DNO131078:DNO131085 DXK131078:DXK131085 EHG131078:EHG131085 ERC131078:ERC131085 FAY131078:FAY131085 FKU131078:FKU131085 FUQ131078:FUQ131085 GEM131078:GEM131085 GOI131078:GOI131085 GYE131078:GYE131085 HIA131078:HIA131085 HRW131078:HRW131085 IBS131078:IBS131085 ILO131078:ILO131085 IVK131078:IVK131085 JFG131078:JFG131085 JPC131078:JPC131085 JYY131078:JYY131085 KIU131078:KIU131085 KSQ131078:KSQ131085 LCM131078:LCM131085 LMI131078:LMI131085 LWE131078:LWE131085 MGA131078:MGA131085 MPW131078:MPW131085 MZS131078:MZS131085 NJO131078:NJO131085 NTK131078:NTK131085 ODG131078:ODG131085 ONC131078:ONC131085 OWY131078:OWY131085 PGU131078:PGU131085 PQQ131078:PQQ131085 QAM131078:QAM131085 QKI131078:QKI131085 QUE131078:QUE131085 REA131078:REA131085 RNW131078:RNW131085 RXS131078:RXS131085 SHO131078:SHO131085 SRK131078:SRK131085 TBG131078:TBG131085 TLC131078:TLC131085 TUY131078:TUY131085 UEU131078:UEU131085 UOQ131078:UOQ131085 UYM131078:UYM131085 VII131078:VII131085 VSE131078:VSE131085 WCA131078:WCA131085 WLW131078:WLW131085 WVS131078:WVS131085 K196614:K196621 JG196614:JG196621 TC196614:TC196621 ACY196614:ACY196621 AMU196614:AMU196621 AWQ196614:AWQ196621 BGM196614:BGM196621 BQI196614:BQI196621 CAE196614:CAE196621 CKA196614:CKA196621 CTW196614:CTW196621 DDS196614:DDS196621 DNO196614:DNO196621 DXK196614:DXK196621 EHG196614:EHG196621 ERC196614:ERC196621 FAY196614:FAY196621 FKU196614:FKU196621 FUQ196614:FUQ196621 GEM196614:GEM196621 GOI196614:GOI196621 GYE196614:GYE196621 HIA196614:HIA196621 HRW196614:HRW196621 IBS196614:IBS196621 ILO196614:ILO196621 IVK196614:IVK196621 JFG196614:JFG196621 JPC196614:JPC196621 JYY196614:JYY196621 KIU196614:KIU196621 KSQ196614:KSQ196621 LCM196614:LCM196621 LMI196614:LMI196621 LWE196614:LWE196621 MGA196614:MGA196621 MPW196614:MPW196621 MZS196614:MZS196621 NJO196614:NJO196621 NTK196614:NTK196621 ODG196614:ODG196621 ONC196614:ONC196621 OWY196614:OWY196621 PGU196614:PGU196621 PQQ196614:PQQ196621 QAM196614:QAM196621 QKI196614:QKI196621 QUE196614:QUE196621 REA196614:REA196621 RNW196614:RNW196621 RXS196614:RXS196621 SHO196614:SHO196621 SRK196614:SRK196621 TBG196614:TBG196621 TLC196614:TLC196621 TUY196614:TUY196621 UEU196614:UEU196621 UOQ196614:UOQ196621 UYM196614:UYM196621 VII196614:VII196621 VSE196614:VSE196621 WCA196614:WCA196621 WLW196614:WLW196621 WVS196614:WVS196621 K262150:K262157 JG262150:JG262157 TC262150:TC262157 ACY262150:ACY262157 AMU262150:AMU262157 AWQ262150:AWQ262157 BGM262150:BGM262157 BQI262150:BQI262157 CAE262150:CAE262157 CKA262150:CKA262157 CTW262150:CTW262157 DDS262150:DDS262157 DNO262150:DNO262157 DXK262150:DXK262157 EHG262150:EHG262157 ERC262150:ERC262157 FAY262150:FAY262157 FKU262150:FKU262157 FUQ262150:FUQ262157 GEM262150:GEM262157 GOI262150:GOI262157 GYE262150:GYE262157 HIA262150:HIA262157 HRW262150:HRW262157 IBS262150:IBS262157 ILO262150:ILO262157 IVK262150:IVK262157 JFG262150:JFG262157 JPC262150:JPC262157 JYY262150:JYY262157 KIU262150:KIU262157 KSQ262150:KSQ262157 LCM262150:LCM262157 LMI262150:LMI262157 LWE262150:LWE262157 MGA262150:MGA262157 MPW262150:MPW262157 MZS262150:MZS262157 NJO262150:NJO262157 NTK262150:NTK262157 ODG262150:ODG262157 ONC262150:ONC262157 OWY262150:OWY262157 PGU262150:PGU262157 PQQ262150:PQQ262157 QAM262150:QAM262157 QKI262150:QKI262157 QUE262150:QUE262157 REA262150:REA262157 RNW262150:RNW262157 RXS262150:RXS262157 SHO262150:SHO262157 SRK262150:SRK262157 TBG262150:TBG262157 TLC262150:TLC262157 TUY262150:TUY262157 UEU262150:UEU262157 UOQ262150:UOQ262157 UYM262150:UYM262157 VII262150:VII262157 VSE262150:VSE262157 WCA262150:WCA262157 WLW262150:WLW262157 WVS262150:WVS262157 K327686:K327693 JG327686:JG327693 TC327686:TC327693 ACY327686:ACY327693 AMU327686:AMU327693 AWQ327686:AWQ327693 BGM327686:BGM327693 BQI327686:BQI327693 CAE327686:CAE327693 CKA327686:CKA327693 CTW327686:CTW327693 DDS327686:DDS327693 DNO327686:DNO327693 DXK327686:DXK327693 EHG327686:EHG327693 ERC327686:ERC327693 FAY327686:FAY327693 FKU327686:FKU327693 FUQ327686:FUQ327693 GEM327686:GEM327693 GOI327686:GOI327693 GYE327686:GYE327693 HIA327686:HIA327693 HRW327686:HRW327693 IBS327686:IBS327693 ILO327686:ILO327693 IVK327686:IVK327693 JFG327686:JFG327693 JPC327686:JPC327693 JYY327686:JYY327693 KIU327686:KIU327693 KSQ327686:KSQ327693 LCM327686:LCM327693 LMI327686:LMI327693 LWE327686:LWE327693 MGA327686:MGA327693 MPW327686:MPW327693 MZS327686:MZS327693 NJO327686:NJO327693 NTK327686:NTK327693 ODG327686:ODG327693 ONC327686:ONC327693 OWY327686:OWY327693 PGU327686:PGU327693 PQQ327686:PQQ327693 QAM327686:QAM327693 QKI327686:QKI327693 QUE327686:QUE327693 REA327686:REA327693 RNW327686:RNW327693 RXS327686:RXS327693 SHO327686:SHO327693 SRK327686:SRK327693 TBG327686:TBG327693 TLC327686:TLC327693 TUY327686:TUY327693 UEU327686:UEU327693 UOQ327686:UOQ327693 UYM327686:UYM327693 VII327686:VII327693 VSE327686:VSE327693 WCA327686:WCA327693 WLW327686:WLW327693 WVS327686:WVS327693 K393222:K393229 JG393222:JG393229 TC393222:TC393229 ACY393222:ACY393229 AMU393222:AMU393229 AWQ393222:AWQ393229 BGM393222:BGM393229 BQI393222:BQI393229 CAE393222:CAE393229 CKA393222:CKA393229 CTW393222:CTW393229 DDS393222:DDS393229 DNO393222:DNO393229 DXK393222:DXK393229 EHG393222:EHG393229 ERC393222:ERC393229 FAY393222:FAY393229 FKU393222:FKU393229 FUQ393222:FUQ393229 GEM393222:GEM393229 GOI393222:GOI393229 GYE393222:GYE393229 HIA393222:HIA393229 HRW393222:HRW393229 IBS393222:IBS393229 ILO393222:ILO393229 IVK393222:IVK393229 JFG393222:JFG393229 JPC393222:JPC393229 JYY393222:JYY393229 KIU393222:KIU393229 KSQ393222:KSQ393229 LCM393222:LCM393229 LMI393222:LMI393229 LWE393222:LWE393229 MGA393222:MGA393229 MPW393222:MPW393229 MZS393222:MZS393229 NJO393222:NJO393229 NTK393222:NTK393229 ODG393222:ODG393229 ONC393222:ONC393229 OWY393222:OWY393229 PGU393222:PGU393229 PQQ393222:PQQ393229 QAM393222:QAM393229 QKI393222:QKI393229 QUE393222:QUE393229 REA393222:REA393229 RNW393222:RNW393229 RXS393222:RXS393229 SHO393222:SHO393229 SRK393222:SRK393229 TBG393222:TBG393229 TLC393222:TLC393229 TUY393222:TUY393229 UEU393222:UEU393229 UOQ393222:UOQ393229 UYM393222:UYM393229 VII393222:VII393229 VSE393222:VSE393229 WCA393222:WCA393229 WLW393222:WLW393229 WVS393222:WVS393229 K458758:K458765 JG458758:JG458765 TC458758:TC458765 ACY458758:ACY458765 AMU458758:AMU458765 AWQ458758:AWQ458765 BGM458758:BGM458765 BQI458758:BQI458765 CAE458758:CAE458765 CKA458758:CKA458765 CTW458758:CTW458765 DDS458758:DDS458765 DNO458758:DNO458765 DXK458758:DXK458765 EHG458758:EHG458765 ERC458758:ERC458765 FAY458758:FAY458765 FKU458758:FKU458765 FUQ458758:FUQ458765 GEM458758:GEM458765 GOI458758:GOI458765 GYE458758:GYE458765 HIA458758:HIA458765 HRW458758:HRW458765 IBS458758:IBS458765 ILO458758:ILO458765 IVK458758:IVK458765 JFG458758:JFG458765 JPC458758:JPC458765 JYY458758:JYY458765 KIU458758:KIU458765 KSQ458758:KSQ458765 LCM458758:LCM458765 LMI458758:LMI458765 LWE458758:LWE458765 MGA458758:MGA458765 MPW458758:MPW458765 MZS458758:MZS458765 NJO458758:NJO458765 NTK458758:NTK458765 ODG458758:ODG458765 ONC458758:ONC458765 OWY458758:OWY458765 PGU458758:PGU458765 PQQ458758:PQQ458765 QAM458758:QAM458765 QKI458758:QKI458765 QUE458758:QUE458765 REA458758:REA458765 RNW458758:RNW458765 RXS458758:RXS458765 SHO458758:SHO458765 SRK458758:SRK458765 TBG458758:TBG458765 TLC458758:TLC458765 TUY458758:TUY458765 UEU458758:UEU458765 UOQ458758:UOQ458765 UYM458758:UYM458765 VII458758:VII458765 VSE458758:VSE458765 WCA458758:WCA458765 WLW458758:WLW458765 WVS458758:WVS458765 K524294:K524301 JG524294:JG524301 TC524294:TC524301 ACY524294:ACY524301 AMU524294:AMU524301 AWQ524294:AWQ524301 BGM524294:BGM524301 BQI524294:BQI524301 CAE524294:CAE524301 CKA524294:CKA524301 CTW524294:CTW524301 DDS524294:DDS524301 DNO524294:DNO524301 DXK524294:DXK524301 EHG524294:EHG524301 ERC524294:ERC524301 FAY524294:FAY524301 FKU524294:FKU524301 FUQ524294:FUQ524301 GEM524294:GEM524301 GOI524294:GOI524301 GYE524294:GYE524301 HIA524294:HIA524301 HRW524294:HRW524301 IBS524294:IBS524301 ILO524294:ILO524301 IVK524294:IVK524301 JFG524294:JFG524301 JPC524294:JPC524301 JYY524294:JYY524301 KIU524294:KIU524301 KSQ524294:KSQ524301 LCM524294:LCM524301 LMI524294:LMI524301 LWE524294:LWE524301 MGA524294:MGA524301 MPW524294:MPW524301 MZS524294:MZS524301 NJO524294:NJO524301 NTK524294:NTK524301 ODG524294:ODG524301 ONC524294:ONC524301 OWY524294:OWY524301 PGU524294:PGU524301 PQQ524294:PQQ524301 QAM524294:QAM524301 QKI524294:QKI524301 QUE524294:QUE524301 REA524294:REA524301 RNW524294:RNW524301 RXS524294:RXS524301 SHO524294:SHO524301 SRK524294:SRK524301 TBG524294:TBG524301 TLC524294:TLC524301 TUY524294:TUY524301 UEU524294:UEU524301 UOQ524294:UOQ524301 UYM524294:UYM524301 VII524294:VII524301 VSE524294:VSE524301 WCA524294:WCA524301 WLW524294:WLW524301 WVS524294:WVS524301 K589830:K589837 JG589830:JG589837 TC589830:TC589837 ACY589830:ACY589837 AMU589830:AMU589837 AWQ589830:AWQ589837 BGM589830:BGM589837 BQI589830:BQI589837 CAE589830:CAE589837 CKA589830:CKA589837 CTW589830:CTW589837 DDS589830:DDS589837 DNO589830:DNO589837 DXK589830:DXK589837 EHG589830:EHG589837 ERC589830:ERC589837 FAY589830:FAY589837 FKU589830:FKU589837 FUQ589830:FUQ589837 GEM589830:GEM589837 GOI589830:GOI589837 GYE589830:GYE589837 HIA589830:HIA589837 HRW589830:HRW589837 IBS589830:IBS589837 ILO589830:ILO589837 IVK589830:IVK589837 JFG589830:JFG589837 JPC589830:JPC589837 JYY589830:JYY589837 KIU589830:KIU589837 KSQ589830:KSQ589837 LCM589830:LCM589837 LMI589830:LMI589837 LWE589830:LWE589837 MGA589830:MGA589837 MPW589830:MPW589837 MZS589830:MZS589837 NJO589830:NJO589837 NTK589830:NTK589837 ODG589830:ODG589837 ONC589830:ONC589837 OWY589830:OWY589837 PGU589830:PGU589837 PQQ589830:PQQ589837 QAM589830:QAM589837 QKI589830:QKI589837 QUE589830:QUE589837 REA589830:REA589837 RNW589830:RNW589837 RXS589830:RXS589837 SHO589830:SHO589837 SRK589830:SRK589837 TBG589830:TBG589837 TLC589830:TLC589837 TUY589830:TUY589837 UEU589830:UEU589837 UOQ589830:UOQ589837 UYM589830:UYM589837 VII589830:VII589837 VSE589830:VSE589837 WCA589830:WCA589837 WLW589830:WLW589837 WVS589830:WVS589837 K655366:K655373 JG655366:JG655373 TC655366:TC655373 ACY655366:ACY655373 AMU655366:AMU655373 AWQ655366:AWQ655373 BGM655366:BGM655373 BQI655366:BQI655373 CAE655366:CAE655373 CKA655366:CKA655373 CTW655366:CTW655373 DDS655366:DDS655373 DNO655366:DNO655373 DXK655366:DXK655373 EHG655366:EHG655373 ERC655366:ERC655373 FAY655366:FAY655373 FKU655366:FKU655373 FUQ655366:FUQ655373 GEM655366:GEM655373 GOI655366:GOI655373 GYE655366:GYE655373 HIA655366:HIA655373 HRW655366:HRW655373 IBS655366:IBS655373 ILO655366:ILO655373 IVK655366:IVK655373 JFG655366:JFG655373 JPC655366:JPC655373 JYY655366:JYY655373 KIU655366:KIU655373 KSQ655366:KSQ655373 LCM655366:LCM655373 LMI655366:LMI655373 LWE655366:LWE655373 MGA655366:MGA655373 MPW655366:MPW655373 MZS655366:MZS655373 NJO655366:NJO655373 NTK655366:NTK655373 ODG655366:ODG655373 ONC655366:ONC655373 OWY655366:OWY655373 PGU655366:PGU655373 PQQ655366:PQQ655373 QAM655366:QAM655373 QKI655366:QKI655373 QUE655366:QUE655373 REA655366:REA655373 RNW655366:RNW655373 RXS655366:RXS655373 SHO655366:SHO655373 SRK655366:SRK655373 TBG655366:TBG655373 TLC655366:TLC655373 TUY655366:TUY655373 UEU655366:UEU655373 UOQ655366:UOQ655373 UYM655366:UYM655373 VII655366:VII655373 VSE655366:VSE655373 WCA655366:WCA655373 WLW655366:WLW655373 WVS655366:WVS655373 K720902:K720909 JG720902:JG720909 TC720902:TC720909 ACY720902:ACY720909 AMU720902:AMU720909 AWQ720902:AWQ720909 BGM720902:BGM720909 BQI720902:BQI720909 CAE720902:CAE720909 CKA720902:CKA720909 CTW720902:CTW720909 DDS720902:DDS720909 DNO720902:DNO720909 DXK720902:DXK720909 EHG720902:EHG720909 ERC720902:ERC720909 FAY720902:FAY720909 FKU720902:FKU720909 FUQ720902:FUQ720909 GEM720902:GEM720909 GOI720902:GOI720909 GYE720902:GYE720909 HIA720902:HIA720909 HRW720902:HRW720909 IBS720902:IBS720909 ILO720902:ILO720909 IVK720902:IVK720909 JFG720902:JFG720909 JPC720902:JPC720909 JYY720902:JYY720909 KIU720902:KIU720909 KSQ720902:KSQ720909 LCM720902:LCM720909 LMI720902:LMI720909 LWE720902:LWE720909 MGA720902:MGA720909 MPW720902:MPW720909 MZS720902:MZS720909 NJO720902:NJO720909 NTK720902:NTK720909 ODG720902:ODG720909 ONC720902:ONC720909 OWY720902:OWY720909 PGU720902:PGU720909 PQQ720902:PQQ720909 QAM720902:QAM720909 QKI720902:QKI720909 QUE720902:QUE720909 REA720902:REA720909 RNW720902:RNW720909 RXS720902:RXS720909 SHO720902:SHO720909 SRK720902:SRK720909 TBG720902:TBG720909 TLC720902:TLC720909 TUY720902:TUY720909 UEU720902:UEU720909 UOQ720902:UOQ720909 UYM720902:UYM720909 VII720902:VII720909 VSE720902:VSE720909 WCA720902:WCA720909 WLW720902:WLW720909 WVS720902:WVS720909 K786438:K786445 JG786438:JG786445 TC786438:TC786445 ACY786438:ACY786445 AMU786438:AMU786445 AWQ786438:AWQ786445 BGM786438:BGM786445 BQI786438:BQI786445 CAE786438:CAE786445 CKA786438:CKA786445 CTW786438:CTW786445 DDS786438:DDS786445 DNO786438:DNO786445 DXK786438:DXK786445 EHG786438:EHG786445 ERC786438:ERC786445 FAY786438:FAY786445 FKU786438:FKU786445 FUQ786438:FUQ786445 GEM786438:GEM786445 GOI786438:GOI786445 GYE786438:GYE786445 HIA786438:HIA786445 HRW786438:HRW786445 IBS786438:IBS786445 ILO786438:ILO786445 IVK786438:IVK786445 JFG786438:JFG786445 JPC786438:JPC786445 JYY786438:JYY786445 KIU786438:KIU786445 KSQ786438:KSQ786445 LCM786438:LCM786445 LMI786438:LMI786445 LWE786438:LWE786445 MGA786438:MGA786445 MPW786438:MPW786445 MZS786438:MZS786445 NJO786438:NJO786445 NTK786438:NTK786445 ODG786438:ODG786445 ONC786438:ONC786445 OWY786438:OWY786445 PGU786438:PGU786445 PQQ786438:PQQ786445 QAM786438:QAM786445 QKI786438:QKI786445 QUE786438:QUE786445 REA786438:REA786445 RNW786438:RNW786445 RXS786438:RXS786445 SHO786438:SHO786445 SRK786438:SRK786445 TBG786438:TBG786445 TLC786438:TLC786445 TUY786438:TUY786445 UEU786438:UEU786445 UOQ786438:UOQ786445 UYM786438:UYM786445 VII786438:VII786445 VSE786438:VSE786445 WCA786438:WCA786445 WLW786438:WLW786445 WVS786438:WVS786445 K851974:K851981 JG851974:JG851981 TC851974:TC851981 ACY851974:ACY851981 AMU851974:AMU851981 AWQ851974:AWQ851981 BGM851974:BGM851981 BQI851974:BQI851981 CAE851974:CAE851981 CKA851974:CKA851981 CTW851974:CTW851981 DDS851974:DDS851981 DNO851974:DNO851981 DXK851974:DXK851981 EHG851974:EHG851981 ERC851974:ERC851981 FAY851974:FAY851981 FKU851974:FKU851981 FUQ851974:FUQ851981 GEM851974:GEM851981 GOI851974:GOI851981 GYE851974:GYE851981 HIA851974:HIA851981 HRW851974:HRW851981 IBS851974:IBS851981 ILO851974:ILO851981 IVK851974:IVK851981 JFG851974:JFG851981 JPC851974:JPC851981 JYY851974:JYY851981 KIU851974:KIU851981 KSQ851974:KSQ851981 LCM851974:LCM851981 LMI851974:LMI851981 LWE851974:LWE851981 MGA851974:MGA851981 MPW851974:MPW851981 MZS851974:MZS851981 NJO851974:NJO851981 NTK851974:NTK851981 ODG851974:ODG851981 ONC851974:ONC851981 OWY851974:OWY851981 PGU851974:PGU851981 PQQ851974:PQQ851981 QAM851974:QAM851981 QKI851974:QKI851981 QUE851974:QUE851981 REA851974:REA851981 RNW851974:RNW851981 RXS851974:RXS851981 SHO851974:SHO851981 SRK851974:SRK851981 TBG851974:TBG851981 TLC851974:TLC851981 TUY851974:TUY851981 UEU851974:UEU851981 UOQ851974:UOQ851981 UYM851974:UYM851981 VII851974:VII851981 VSE851974:VSE851981 WCA851974:WCA851981 WLW851974:WLW851981 WVS851974:WVS851981 K917510:K917517 JG917510:JG917517 TC917510:TC917517 ACY917510:ACY917517 AMU917510:AMU917517 AWQ917510:AWQ917517 BGM917510:BGM917517 BQI917510:BQI917517 CAE917510:CAE917517 CKA917510:CKA917517 CTW917510:CTW917517 DDS917510:DDS917517 DNO917510:DNO917517 DXK917510:DXK917517 EHG917510:EHG917517 ERC917510:ERC917517 FAY917510:FAY917517 FKU917510:FKU917517 FUQ917510:FUQ917517 GEM917510:GEM917517 GOI917510:GOI917517 GYE917510:GYE917517 HIA917510:HIA917517 HRW917510:HRW917517 IBS917510:IBS917517 ILO917510:ILO917517 IVK917510:IVK917517 JFG917510:JFG917517 JPC917510:JPC917517 JYY917510:JYY917517 KIU917510:KIU917517 KSQ917510:KSQ917517 LCM917510:LCM917517 LMI917510:LMI917517 LWE917510:LWE917517 MGA917510:MGA917517 MPW917510:MPW917517 MZS917510:MZS917517 NJO917510:NJO917517 NTK917510:NTK917517 ODG917510:ODG917517 ONC917510:ONC917517 OWY917510:OWY917517 PGU917510:PGU917517 PQQ917510:PQQ917517 QAM917510:QAM917517 QKI917510:QKI917517 QUE917510:QUE917517 REA917510:REA917517 RNW917510:RNW917517 RXS917510:RXS917517 SHO917510:SHO917517 SRK917510:SRK917517 TBG917510:TBG917517 TLC917510:TLC917517 TUY917510:TUY917517 UEU917510:UEU917517 UOQ917510:UOQ917517 UYM917510:UYM917517 VII917510:VII917517 VSE917510:VSE917517 WCA917510:WCA917517 WLW917510:WLW917517 WVS917510:WVS917517 K983046:K983053 JG983046:JG983053 TC983046:TC983053 ACY983046:ACY983053 AMU983046:AMU983053 AWQ983046:AWQ983053 BGM983046:BGM983053 BQI983046:BQI983053 CAE983046:CAE983053 CKA983046:CKA983053 CTW983046:CTW983053 DDS983046:DDS983053 DNO983046:DNO983053 DXK983046:DXK983053 EHG983046:EHG983053 ERC983046:ERC983053 FAY983046:FAY983053 FKU983046:FKU983053 FUQ983046:FUQ983053 GEM983046:GEM983053 GOI983046:GOI983053 GYE983046:GYE983053 HIA983046:HIA983053 HRW983046:HRW983053 IBS983046:IBS983053 ILO983046:ILO983053 IVK983046:IVK983053 JFG983046:JFG983053 JPC983046:JPC983053 JYY983046:JYY983053 KIU983046:KIU983053 KSQ983046:KSQ983053 LCM983046:LCM983053 LMI983046:LMI983053 LWE983046:LWE983053 MGA983046:MGA983053 MPW983046:MPW983053 MZS983046:MZS983053 NJO983046:NJO983053 NTK983046:NTK983053 ODG983046:ODG983053 ONC983046:ONC983053 OWY983046:OWY983053 PGU983046:PGU983053 PQQ983046:PQQ983053 QAM983046:QAM983053 QKI983046:QKI983053 QUE983046:QUE983053 REA983046:REA983053 RNW983046:RNW983053 RXS983046:RXS983053 SHO983046:SHO983053 SRK983046:SRK983053 TBG983046:TBG983053 TLC983046:TLC983053 TUY983046:TUY983053 UEU983046:UEU983053 UOQ983046:UOQ983053 UYM983046:UYM983053 VII983046:VII983053 VSE983046:VSE983053 WCA983046:WCA983053 WLW983046:WLW983053 WVS983046:WVS983053"/>
    <dataValidation type="textLength" operator="greaterThan" allowBlank="1" showInputMessage="1" showErrorMessage="1" sqref="G7:G8 JC7:JC8 SY7:SY8 ACU7:ACU8 AMQ7:AMQ8 AWM7:AWM8 BGI7:BGI8 BQE7:BQE8 CAA7:CAA8 CJW7:CJW8 CTS7:CTS8 DDO7:DDO8 DNK7:DNK8 DXG7:DXG8 EHC7:EHC8 EQY7:EQY8 FAU7:FAU8 FKQ7:FKQ8 FUM7:FUM8 GEI7:GEI8 GOE7:GOE8 GYA7:GYA8 HHW7:HHW8 HRS7:HRS8 IBO7:IBO8 ILK7:ILK8 IVG7:IVG8 JFC7:JFC8 JOY7:JOY8 JYU7:JYU8 KIQ7:KIQ8 KSM7:KSM8 LCI7:LCI8 LME7:LME8 LWA7:LWA8 MFW7:MFW8 MPS7:MPS8 MZO7:MZO8 NJK7:NJK8 NTG7:NTG8 ODC7:ODC8 OMY7:OMY8 OWU7:OWU8 PGQ7:PGQ8 PQM7:PQM8 QAI7:QAI8 QKE7:QKE8 QUA7:QUA8 RDW7:RDW8 RNS7:RNS8 RXO7:RXO8 SHK7:SHK8 SRG7:SRG8 TBC7:TBC8 TKY7:TKY8 TUU7:TUU8 UEQ7:UEQ8 UOM7:UOM8 UYI7:UYI8 VIE7:VIE8 VSA7:VSA8 WBW7:WBW8 WLS7:WLS8 WVO7:WVO8 G65543:G65544 JC65543:JC65544 SY65543:SY65544 ACU65543:ACU65544 AMQ65543:AMQ65544 AWM65543:AWM65544 BGI65543:BGI65544 BQE65543:BQE65544 CAA65543:CAA65544 CJW65543:CJW65544 CTS65543:CTS65544 DDO65543:DDO65544 DNK65543:DNK65544 DXG65543:DXG65544 EHC65543:EHC65544 EQY65543:EQY65544 FAU65543:FAU65544 FKQ65543:FKQ65544 FUM65543:FUM65544 GEI65543:GEI65544 GOE65543:GOE65544 GYA65543:GYA65544 HHW65543:HHW65544 HRS65543:HRS65544 IBO65543:IBO65544 ILK65543:ILK65544 IVG65543:IVG65544 JFC65543:JFC65544 JOY65543:JOY65544 JYU65543:JYU65544 KIQ65543:KIQ65544 KSM65543:KSM65544 LCI65543:LCI65544 LME65543:LME65544 LWA65543:LWA65544 MFW65543:MFW65544 MPS65543:MPS65544 MZO65543:MZO65544 NJK65543:NJK65544 NTG65543:NTG65544 ODC65543:ODC65544 OMY65543:OMY65544 OWU65543:OWU65544 PGQ65543:PGQ65544 PQM65543:PQM65544 QAI65543:QAI65544 QKE65543:QKE65544 QUA65543:QUA65544 RDW65543:RDW65544 RNS65543:RNS65544 RXO65543:RXO65544 SHK65543:SHK65544 SRG65543:SRG65544 TBC65543:TBC65544 TKY65543:TKY65544 TUU65543:TUU65544 UEQ65543:UEQ65544 UOM65543:UOM65544 UYI65543:UYI65544 VIE65543:VIE65544 VSA65543:VSA65544 WBW65543:WBW65544 WLS65543:WLS65544 WVO65543:WVO65544 G131079:G131080 JC131079:JC131080 SY131079:SY131080 ACU131079:ACU131080 AMQ131079:AMQ131080 AWM131079:AWM131080 BGI131079:BGI131080 BQE131079:BQE131080 CAA131079:CAA131080 CJW131079:CJW131080 CTS131079:CTS131080 DDO131079:DDO131080 DNK131079:DNK131080 DXG131079:DXG131080 EHC131079:EHC131080 EQY131079:EQY131080 FAU131079:FAU131080 FKQ131079:FKQ131080 FUM131079:FUM131080 GEI131079:GEI131080 GOE131079:GOE131080 GYA131079:GYA131080 HHW131079:HHW131080 HRS131079:HRS131080 IBO131079:IBO131080 ILK131079:ILK131080 IVG131079:IVG131080 JFC131079:JFC131080 JOY131079:JOY131080 JYU131079:JYU131080 KIQ131079:KIQ131080 KSM131079:KSM131080 LCI131079:LCI131080 LME131079:LME131080 LWA131079:LWA131080 MFW131079:MFW131080 MPS131079:MPS131080 MZO131079:MZO131080 NJK131079:NJK131080 NTG131079:NTG131080 ODC131079:ODC131080 OMY131079:OMY131080 OWU131079:OWU131080 PGQ131079:PGQ131080 PQM131079:PQM131080 QAI131079:QAI131080 QKE131079:QKE131080 QUA131079:QUA131080 RDW131079:RDW131080 RNS131079:RNS131080 RXO131079:RXO131080 SHK131079:SHK131080 SRG131079:SRG131080 TBC131079:TBC131080 TKY131079:TKY131080 TUU131079:TUU131080 UEQ131079:UEQ131080 UOM131079:UOM131080 UYI131079:UYI131080 VIE131079:VIE131080 VSA131079:VSA131080 WBW131079:WBW131080 WLS131079:WLS131080 WVO131079:WVO131080 G196615:G196616 JC196615:JC196616 SY196615:SY196616 ACU196615:ACU196616 AMQ196615:AMQ196616 AWM196615:AWM196616 BGI196615:BGI196616 BQE196615:BQE196616 CAA196615:CAA196616 CJW196615:CJW196616 CTS196615:CTS196616 DDO196615:DDO196616 DNK196615:DNK196616 DXG196615:DXG196616 EHC196615:EHC196616 EQY196615:EQY196616 FAU196615:FAU196616 FKQ196615:FKQ196616 FUM196615:FUM196616 GEI196615:GEI196616 GOE196615:GOE196616 GYA196615:GYA196616 HHW196615:HHW196616 HRS196615:HRS196616 IBO196615:IBO196616 ILK196615:ILK196616 IVG196615:IVG196616 JFC196615:JFC196616 JOY196615:JOY196616 JYU196615:JYU196616 KIQ196615:KIQ196616 KSM196615:KSM196616 LCI196615:LCI196616 LME196615:LME196616 LWA196615:LWA196616 MFW196615:MFW196616 MPS196615:MPS196616 MZO196615:MZO196616 NJK196615:NJK196616 NTG196615:NTG196616 ODC196615:ODC196616 OMY196615:OMY196616 OWU196615:OWU196616 PGQ196615:PGQ196616 PQM196615:PQM196616 QAI196615:QAI196616 QKE196615:QKE196616 QUA196615:QUA196616 RDW196615:RDW196616 RNS196615:RNS196616 RXO196615:RXO196616 SHK196615:SHK196616 SRG196615:SRG196616 TBC196615:TBC196616 TKY196615:TKY196616 TUU196615:TUU196616 UEQ196615:UEQ196616 UOM196615:UOM196616 UYI196615:UYI196616 VIE196615:VIE196616 VSA196615:VSA196616 WBW196615:WBW196616 WLS196615:WLS196616 WVO196615:WVO196616 G262151:G262152 JC262151:JC262152 SY262151:SY262152 ACU262151:ACU262152 AMQ262151:AMQ262152 AWM262151:AWM262152 BGI262151:BGI262152 BQE262151:BQE262152 CAA262151:CAA262152 CJW262151:CJW262152 CTS262151:CTS262152 DDO262151:DDO262152 DNK262151:DNK262152 DXG262151:DXG262152 EHC262151:EHC262152 EQY262151:EQY262152 FAU262151:FAU262152 FKQ262151:FKQ262152 FUM262151:FUM262152 GEI262151:GEI262152 GOE262151:GOE262152 GYA262151:GYA262152 HHW262151:HHW262152 HRS262151:HRS262152 IBO262151:IBO262152 ILK262151:ILK262152 IVG262151:IVG262152 JFC262151:JFC262152 JOY262151:JOY262152 JYU262151:JYU262152 KIQ262151:KIQ262152 KSM262151:KSM262152 LCI262151:LCI262152 LME262151:LME262152 LWA262151:LWA262152 MFW262151:MFW262152 MPS262151:MPS262152 MZO262151:MZO262152 NJK262151:NJK262152 NTG262151:NTG262152 ODC262151:ODC262152 OMY262151:OMY262152 OWU262151:OWU262152 PGQ262151:PGQ262152 PQM262151:PQM262152 QAI262151:QAI262152 QKE262151:QKE262152 QUA262151:QUA262152 RDW262151:RDW262152 RNS262151:RNS262152 RXO262151:RXO262152 SHK262151:SHK262152 SRG262151:SRG262152 TBC262151:TBC262152 TKY262151:TKY262152 TUU262151:TUU262152 UEQ262151:UEQ262152 UOM262151:UOM262152 UYI262151:UYI262152 VIE262151:VIE262152 VSA262151:VSA262152 WBW262151:WBW262152 WLS262151:WLS262152 WVO262151:WVO262152 G327687:G327688 JC327687:JC327688 SY327687:SY327688 ACU327687:ACU327688 AMQ327687:AMQ327688 AWM327687:AWM327688 BGI327687:BGI327688 BQE327687:BQE327688 CAA327687:CAA327688 CJW327687:CJW327688 CTS327687:CTS327688 DDO327687:DDO327688 DNK327687:DNK327688 DXG327687:DXG327688 EHC327687:EHC327688 EQY327687:EQY327688 FAU327687:FAU327688 FKQ327687:FKQ327688 FUM327687:FUM327688 GEI327687:GEI327688 GOE327687:GOE327688 GYA327687:GYA327688 HHW327687:HHW327688 HRS327687:HRS327688 IBO327687:IBO327688 ILK327687:ILK327688 IVG327687:IVG327688 JFC327687:JFC327688 JOY327687:JOY327688 JYU327687:JYU327688 KIQ327687:KIQ327688 KSM327687:KSM327688 LCI327687:LCI327688 LME327687:LME327688 LWA327687:LWA327688 MFW327687:MFW327688 MPS327687:MPS327688 MZO327687:MZO327688 NJK327687:NJK327688 NTG327687:NTG327688 ODC327687:ODC327688 OMY327687:OMY327688 OWU327687:OWU327688 PGQ327687:PGQ327688 PQM327687:PQM327688 QAI327687:QAI327688 QKE327687:QKE327688 QUA327687:QUA327688 RDW327687:RDW327688 RNS327687:RNS327688 RXO327687:RXO327688 SHK327687:SHK327688 SRG327687:SRG327688 TBC327687:TBC327688 TKY327687:TKY327688 TUU327687:TUU327688 UEQ327687:UEQ327688 UOM327687:UOM327688 UYI327687:UYI327688 VIE327687:VIE327688 VSA327687:VSA327688 WBW327687:WBW327688 WLS327687:WLS327688 WVO327687:WVO327688 G393223:G393224 JC393223:JC393224 SY393223:SY393224 ACU393223:ACU393224 AMQ393223:AMQ393224 AWM393223:AWM393224 BGI393223:BGI393224 BQE393223:BQE393224 CAA393223:CAA393224 CJW393223:CJW393224 CTS393223:CTS393224 DDO393223:DDO393224 DNK393223:DNK393224 DXG393223:DXG393224 EHC393223:EHC393224 EQY393223:EQY393224 FAU393223:FAU393224 FKQ393223:FKQ393224 FUM393223:FUM393224 GEI393223:GEI393224 GOE393223:GOE393224 GYA393223:GYA393224 HHW393223:HHW393224 HRS393223:HRS393224 IBO393223:IBO393224 ILK393223:ILK393224 IVG393223:IVG393224 JFC393223:JFC393224 JOY393223:JOY393224 JYU393223:JYU393224 KIQ393223:KIQ393224 KSM393223:KSM393224 LCI393223:LCI393224 LME393223:LME393224 LWA393223:LWA393224 MFW393223:MFW393224 MPS393223:MPS393224 MZO393223:MZO393224 NJK393223:NJK393224 NTG393223:NTG393224 ODC393223:ODC393224 OMY393223:OMY393224 OWU393223:OWU393224 PGQ393223:PGQ393224 PQM393223:PQM393224 QAI393223:QAI393224 QKE393223:QKE393224 QUA393223:QUA393224 RDW393223:RDW393224 RNS393223:RNS393224 RXO393223:RXO393224 SHK393223:SHK393224 SRG393223:SRG393224 TBC393223:TBC393224 TKY393223:TKY393224 TUU393223:TUU393224 UEQ393223:UEQ393224 UOM393223:UOM393224 UYI393223:UYI393224 VIE393223:VIE393224 VSA393223:VSA393224 WBW393223:WBW393224 WLS393223:WLS393224 WVO393223:WVO393224 G458759:G458760 JC458759:JC458760 SY458759:SY458760 ACU458759:ACU458760 AMQ458759:AMQ458760 AWM458759:AWM458760 BGI458759:BGI458760 BQE458759:BQE458760 CAA458759:CAA458760 CJW458759:CJW458760 CTS458759:CTS458760 DDO458759:DDO458760 DNK458759:DNK458760 DXG458759:DXG458760 EHC458759:EHC458760 EQY458759:EQY458760 FAU458759:FAU458760 FKQ458759:FKQ458760 FUM458759:FUM458760 GEI458759:GEI458760 GOE458759:GOE458760 GYA458759:GYA458760 HHW458759:HHW458760 HRS458759:HRS458760 IBO458759:IBO458760 ILK458759:ILK458760 IVG458759:IVG458760 JFC458759:JFC458760 JOY458759:JOY458760 JYU458759:JYU458760 KIQ458759:KIQ458760 KSM458759:KSM458760 LCI458759:LCI458760 LME458759:LME458760 LWA458759:LWA458760 MFW458759:MFW458760 MPS458759:MPS458760 MZO458759:MZO458760 NJK458759:NJK458760 NTG458759:NTG458760 ODC458759:ODC458760 OMY458759:OMY458760 OWU458759:OWU458760 PGQ458759:PGQ458760 PQM458759:PQM458760 QAI458759:QAI458760 QKE458759:QKE458760 QUA458759:QUA458760 RDW458759:RDW458760 RNS458759:RNS458760 RXO458759:RXO458760 SHK458759:SHK458760 SRG458759:SRG458760 TBC458759:TBC458760 TKY458759:TKY458760 TUU458759:TUU458760 UEQ458759:UEQ458760 UOM458759:UOM458760 UYI458759:UYI458760 VIE458759:VIE458760 VSA458759:VSA458760 WBW458759:WBW458760 WLS458759:WLS458760 WVO458759:WVO458760 G524295:G524296 JC524295:JC524296 SY524295:SY524296 ACU524295:ACU524296 AMQ524295:AMQ524296 AWM524295:AWM524296 BGI524295:BGI524296 BQE524295:BQE524296 CAA524295:CAA524296 CJW524295:CJW524296 CTS524295:CTS524296 DDO524295:DDO524296 DNK524295:DNK524296 DXG524295:DXG524296 EHC524295:EHC524296 EQY524295:EQY524296 FAU524295:FAU524296 FKQ524295:FKQ524296 FUM524295:FUM524296 GEI524295:GEI524296 GOE524295:GOE524296 GYA524295:GYA524296 HHW524295:HHW524296 HRS524295:HRS524296 IBO524295:IBO524296 ILK524295:ILK524296 IVG524295:IVG524296 JFC524295:JFC524296 JOY524295:JOY524296 JYU524295:JYU524296 KIQ524295:KIQ524296 KSM524295:KSM524296 LCI524295:LCI524296 LME524295:LME524296 LWA524295:LWA524296 MFW524295:MFW524296 MPS524295:MPS524296 MZO524295:MZO524296 NJK524295:NJK524296 NTG524295:NTG524296 ODC524295:ODC524296 OMY524295:OMY524296 OWU524295:OWU524296 PGQ524295:PGQ524296 PQM524295:PQM524296 QAI524295:QAI524296 QKE524295:QKE524296 QUA524295:QUA524296 RDW524295:RDW524296 RNS524295:RNS524296 RXO524295:RXO524296 SHK524295:SHK524296 SRG524295:SRG524296 TBC524295:TBC524296 TKY524295:TKY524296 TUU524295:TUU524296 UEQ524295:UEQ524296 UOM524295:UOM524296 UYI524295:UYI524296 VIE524295:VIE524296 VSA524295:VSA524296 WBW524295:WBW524296 WLS524295:WLS524296 WVO524295:WVO524296 G589831:G589832 JC589831:JC589832 SY589831:SY589832 ACU589831:ACU589832 AMQ589831:AMQ589832 AWM589831:AWM589832 BGI589831:BGI589832 BQE589831:BQE589832 CAA589831:CAA589832 CJW589831:CJW589832 CTS589831:CTS589832 DDO589831:DDO589832 DNK589831:DNK589832 DXG589831:DXG589832 EHC589831:EHC589832 EQY589831:EQY589832 FAU589831:FAU589832 FKQ589831:FKQ589832 FUM589831:FUM589832 GEI589831:GEI589832 GOE589831:GOE589832 GYA589831:GYA589832 HHW589831:HHW589832 HRS589831:HRS589832 IBO589831:IBO589832 ILK589831:ILK589832 IVG589831:IVG589832 JFC589831:JFC589832 JOY589831:JOY589832 JYU589831:JYU589832 KIQ589831:KIQ589832 KSM589831:KSM589832 LCI589831:LCI589832 LME589831:LME589832 LWA589831:LWA589832 MFW589831:MFW589832 MPS589831:MPS589832 MZO589831:MZO589832 NJK589831:NJK589832 NTG589831:NTG589832 ODC589831:ODC589832 OMY589831:OMY589832 OWU589831:OWU589832 PGQ589831:PGQ589832 PQM589831:PQM589832 QAI589831:QAI589832 QKE589831:QKE589832 QUA589831:QUA589832 RDW589831:RDW589832 RNS589831:RNS589832 RXO589831:RXO589832 SHK589831:SHK589832 SRG589831:SRG589832 TBC589831:TBC589832 TKY589831:TKY589832 TUU589831:TUU589832 UEQ589831:UEQ589832 UOM589831:UOM589832 UYI589831:UYI589832 VIE589831:VIE589832 VSA589831:VSA589832 WBW589831:WBW589832 WLS589831:WLS589832 WVO589831:WVO589832 G655367:G655368 JC655367:JC655368 SY655367:SY655368 ACU655367:ACU655368 AMQ655367:AMQ655368 AWM655367:AWM655368 BGI655367:BGI655368 BQE655367:BQE655368 CAA655367:CAA655368 CJW655367:CJW655368 CTS655367:CTS655368 DDO655367:DDO655368 DNK655367:DNK655368 DXG655367:DXG655368 EHC655367:EHC655368 EQY655367:EQY655368 FAU655367:FAU655368 FKQ655367:FKQ655368 FUM655367:FUM655368 GEI655367:GEI655368 GOE655367:GOE655368 GYA655367:GYA655368 HHW655367:HHW655368 HRS655367:HRS655368 IBO655367:IBO655368 ILK655367:ILK655368 IVG655367:IVG655368 JFC655367:JFC655368 JOY655367:JOY655368 JYU655367:JYU655368 KIQ655367:KIQ655368 KSM655367:KSM655368 LCI655367:LCI655368 LME655367:LME655368 LWA655367:LWA655368 MFW655367:MFW655368 MPS655367:MPS655368 MZO655367:MZO655368 NJK655367:NJK655368 NTG655367:NTG655368 ODC655367:ODC655368 OMY655367:OMY655368 OWU655367:OWU655368 PGQ655367:PGQ655368 PQM655367:PQM655368 QAI655367:QAI655368 QKE655367:QKE655368 QUA655367:QUA655368 RDW655367:RDW655368 RNS655367:RNS655368 RXO655367:RXO655368 SHK655367:SHK655368 SRG655367:SRG655368 TBC655367:TBC655368 TKY655367:TKY655368 TUU655367:TUU655368 UEQ655367:UEQ655368 UOM655367:UOM655368 UYI655367:UYI655368 VIE655367:VIE655368 VSA655367:VSA655368 WBW655367:WBW655368 WLS655367:WLS655368 WVO655367:WVO655368 G720903:G720904 JC720903:JC720904 SY720903:SY720904 ACU720903:ACU720904 AMQ720903:AMQ720904 AWM720903:AWM720904 BGI720903:BGI720904 BQE720903:BQE720904 CAA720903:CAA720904 CJW720903:CJW720904 CTS720903:CTS720904 DDO720903:DDO720904 DNK720903:DNK720904 DXG720903:DXG720904 EHC720903:EHC720904 EQY720903:EQY720904 FAU720903:FAU720904 FKQ720903:FKQ720904 FUM720903:FUM720904 GEI720903:GEI720904 GOE720903:GOE720904 GYA720903:GYA720904 HHW720903:HHW720904 HRS720903:HRS720904 IBO720903:IBO720904 ILK720903:ILK720904 IVG720903:IVG720904 JFC720903:JFC720904 JOY720903:JOY720904 JYU720903:JYU720904 KIQ720903:KIQ720904 KSM720903:KSM720904 LCI720903:LCI720904 LME720903:LME720904 LWA720903:LWA720904 MFW720903:MFW720904 MPS720903:MPS720904 MZO720903:MZO720904 NJK720903:NJK720904 NTG720903:NTG720904 ODC720903:ODC720904 OMY720903:OMY720904 OWU720903:OWU720904 PGQ720903:PGQ720904 PQM720903:PQM720904 QAI720903:QAI720904 QKE720903:QKE720904 QUA720903:QUA720904 RDW720903:RDW720904 RNS720903:RNS720904 RXO720903:RXO720904 SHK720903:SHK720904 SRG720903:SRG720904 TBC720903:TBC720904 TKY720903:TKY720904 TUU720903:TUU720904 UEQ720903:UEQ720904 UOM720903:UOM720904 UYI720903:UYI720904 VIE720903:VIE720904 VSA720903:VSA720904 WBW720903:WBW720904 WLS720903:WLS720904 WVO720903:WVO720904 G786439:G786440 JC786439:JC786440 SY786439:SY786440 ACU786439:ACU786440 AMQ786439:AMQ786440 AWM786439:AWM786440 BGI786439:BGI786440 BQE786439:BQE786440 CAA786439:CAA786440 CJW786439:CJW786440 CTS786439:CTS786440 DDO786439:DDO786440 DNK786439:DNK786440 DXG786439:DXG786440 EHC786439:EHC786440 EQY786439:EQY786440 FAU786439:FAU786440 FKQ786439:FKQ786440 FUM786439:FUM786440 GEI786439:GEI786440 GOE786439:GOE786440 GYA786439:GYA786440 HHW786439:HHW786440 HRS786439:HRS786440 IBO786439:IBO786440 ILK786439:ILK786440 IVG786439:IVG786440 JFC786439:JFC786440 JOY786439:JOY786440 JYU786439:JYU786440 KIQ786439:KIQ786440 KSM786439:KSM786440 LCI786439:LCI786440 LME786439:LME786440 LWA786439:LWA786440 MFW786439:MFW786440 MPS786439:MPS786440 MZO786439:MZO786440 NJK786439:NJK786440 NTG786439:NTG786440 ODC786439:ODC786440 OMY786439:OMY786440 OWU786439:OWU786440 PGQ786439:PGQ786440 PQM786439:PQM786440 QAI786439:QAI786440 QKE786439:QKE786440 QUA786439:QUA786440 RDW786439:RDW786440 RNS786439:RNS786440 RXO786439:RXO786440 SHK786439:SHK786440 SRG786439:SRG786440 TBC786439:TBC786440 TKY786439:TKY786440 TUU786439:TUU786440 UEQ786439:UEQ786440 UOM786439:UOM786440 UYI786439:UYI786440 VIE786439:VIE786440 VSA786439:VSA786440 WBW786439:WBW786440 WLS786439:WLS786440 WVO786439:WVO786440 G851975:G851976 JC851975:JC851976 SY851975:SY851976 ACU851975:ACU851976 AMQ851975:AMQ851976 AWM851975:AWM851976 BGI851975:BGI851976 BQE851975:BQE851976 CAA851975:CAA851976 CJW851975:CJW851976 CTS851975:CTS851976 DDO851975:DDO851976 DNK851975:DNK851976 DXG851975:DXG851976 EHC851975:EHC851976 EQY851975:EQY851976 FAU851975:FAU851976 FKQ851975:FKQ851976 FUM851975:FUM851976 GEI851975:GEI851976 GOE851975:GOE851976 GYA851975:GYA851976 HHW851975:HHW851976 HRS851975:HRS851976 IBO851975:IBO851976 ILK851975:ILK851976 IVG851975:IVG851976 JFC851975:JFC851976 JOY851975:JOY851976 JYU851975:JYU851976 KIQ851975:KIQ851976 KSM851975:KSM851976 LCI851975:LCI851976 LME851975:LME851976 LWA851975:LWA851976 MFW851975:MFW851976 MPS851975:MPS851976 MZO851975:MZO851976 NJK851975:NJK851976 NTG851975:NTG851976 ODC851975:ODC851976 OMY851975:OMY851976 OWU851975:OWU851976 PGQ851975:PGQ851976 PQM851975:PQM851976 QAI851975:QAI851976 QKE851975:QKE851976 QUA851975:QUA851976 RDW851975:RDW851976 RNS851975:RNS851976 RXO851975:RXO851976 SHK851975:SHK851976 SRG851975:SRG851976 TBC851975:TBC851976 TKY851975:TKY851976 TUU851975:TUU851976 UEQ851975:UEQ851976 UOM851975:UOM851976 UYI851975:UYI851976 VIE851975:VIE851976 VSA851975:VSA851976 WBW851975:WBW851976 WLS851975:WLS851976 WVO851975:WVO851976 G917511:G917512 JC917511:JC917512 SY917511:SY917512 ACU917511:ACU917512 AMQ917511:AMQ917512 AWM917511:AWM917512 BGI917511:BGI917512 BQE917511:BQE917512 CAA917511:CAA917512 CJW917511:CJW917512 CTS917511:CTS917512 DDO917511:DDO917512 DNK917511:DNK917512 DXG917511:DXG917512 EHC917511:EHC917512 EQY917511:EQY917512 FAU917511:FAU917512 FKQ917511:FKQ917512 FUM917511:FUM917512 GEI917511:GEI917512 GOE917511:GOE917512 GYA917511:GYA917512 HHW917511:HHW917512 HRS917511:HRS917512 IBO917511:IBO917512 ILK917511:ILK917512 IVG917511:IVG917512 JFC917511:JFC917512 JOY917511:JOY917512 JYU917511:JYU917512 KIQ917511:KIQ917512 KSM917511:KSM917512 LCI917511:LCI917512 LME917511:LME917512 LWA917511:LWA917512 MFW917511:MFW917512 MPS917511:MPS917512 MZO917511:MZO917512 NJK917511:NJK917512 NTG917511:NTG917512 ODC917511:ODC917512 OMY917511:OMY917512 OWU917511:OWU917512 PGQ917511:PGQ917512 PQM917511:PQM917512 QAI917511:QAI917512 QKE917511:QKE917512 QUA917511:QUA917512 RDW917511:RDW917512 RNS917511:RNS917512 RXO917511:RXO917512 SHK917511:SHK917512 SRG917511:SRG917512 TBC917511:TBC917512 TKY917511:TKY917512 TUU917511:TUU917512 UEQ917511:UEQ917512 UOM917511:UOM917512 UYI917511:UYI917512 VIE917511:VIE917512 VSA917511:VSA917512 WBW917511:WBW917512 WLS917511:WLS917512 WVO917511:WVO917512 G983047:G983048 JC983047:JC983048 SY983047:SY983048 ACU983047:ACU983048 AMQ983047:AMQ983048 AWM983047:AWM983048 BGI983047:BGI983048 BQE983047:BQE983048 CAA983047:CAA983048 CJW983047:CJW983048 CTS983047:CTS983048 DDO983047:DDO983048 DNK983047:DNK983048 DXG983047:DXG983048 EHC983047:EHC983048 EQY983047:EQY983048 FAU983047:FAU983048 FKQ983047:FKQ983048 FUM983047:FUM983048 GEI983047:GEI983048 GOE983047:GOE983048 GYA983047:GYA983048 HHW983047:HHW983048 HRS983047:HRS983048 IBO983047:IBO983048 ILK983047:ILK983048 IVG983047:IVG983048 JFC983047:JFC983048 JOY983047:JOY983048 JYU983047:JYU983048 KIQ983047:KIQ983048 KSM983047:KSM983048 LCI983047:LCI983048 LME983047:LME983048 LWA983047:LWA983048 MFW983047:MFW983048 MPS983047:MPS983048 MZO983047:MZO983048 NJK983047:NJK983048 NTG983047:NTG983048 ODC983047:ODC983048 OMY983047:OMY983048 OWU983047:OWU983048 PGQ983047:PGQ983048 PQM983047:PQM983048 QAI983047:QAI983048 QKE983047:QKE983048 QUA983047:QUA983048 RDW983047:RDW983048 RNS983047:RNS983048 RXO983047:RXO983048 SHK983047:SHK983048 SRG983047:SRG983048 TBC983047:TBC983048 TKY983047:TKY983048 TUU983047:TUU983048 UEQ983047:UEQ983048 UOM983047:UOM983048 UYI983047:UYI983048 VIE983047:VIE983048 VSA983047:VSA983048 WBW983047:WBW983048 WLS983047:WLS983048 WVO983047:WVO983048 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formula1>10</formula1>
    </dataValidation>
    <dataValidation type="list" allowBlank="1" showInputMessage="1" showErrorMessage="1" errorTitle="Valor inválido" error="Esta célula só pode ser preenchida com os valores 0 ou 1. _x000a_Se o valor for 1 o dado participa do ajuste._x000a_Se o valor for 0 o dado não participa do ajuste, porém irá aparecer (em vermelho) nos gráficos." sqref="WVN983056:WVN983146 JB16:JB106 SX16:SX106 ACT16:ACT106 AMP16:AMP106 AWL16:AWL106 BGH16:BGH106 BQD16:BQD106 BZZ16:BZZ106 CJV16:CJV106 CTR16:CTR106 DDN16:DDN106 DNJ16:DNJ106 DXF16:DXF106 EHB16:EHB106 EQX16:EQX106 FAT16:FAT106 FKP16:FKP106 FUL16:FUL106 GEH16:GEH106 GOD16:GOD106 GXZ16:GXZ106 HHV16:HHV106 HRR16:HRR106 IBN16:IBN106 ILJ16:ILJ106 IVF16:IVF106 JFB16:JFB106 JOX16:JOX106 JYT16:JYT106 KIP16:KIP106 KSL16:KSL106 LCH16:LCH106 LMD16:LMD106 LVZ16:LVZ106 MFV16:MFV106 MPR16:MPR106 MZN16:MZN106 NJJ16:NJJ106 NTF16:NTF106 ODB16:ODB106 OMX16:OMX106 OWT16:OWT106 PGP16:PGP106 PQL16:PQL106 QAH16:QAH106 QKD16:QKD106 QTZ16:QTZ106 RDV16:RDV106 RNR16:RNR106 RXN16:RXN106 SHJ16:SHJ106 SRF16:SRF106 TBB16:TBB106 TKX16:TKX106 TUT16:TUT106 UEP16:UEP106 UOL16:UOL106 UYH16:UYH106 VID16:VID106 VRZ16:VRZ106 WBV16:WBV106 WLR16:WLR106 WVN16:WVN106 F65552:F65642 JB65552:JB65642 SX65552:SX65642 ACT65552:ACT65642 AMP65552:AMP65642 AWL65552:AWL65642 BGH65552:BGH65642 BQD65552:BQD65642 BZZ65552:BZZ65642 CJV65552:CJV65642 CTR65552:CTR65642 DDN65552:DDN65642 DNJ65552:DNJ65642 DXF65552:DXF65642 EHB65552:EHB65642 EQX65552:EQX65642 FAT65552:FAT65642 FKP65552:FKP65642 FUL65552:FUL65642 GEH65552:GEH65642 GOD65552:GOD65642 GXZ65552:GXZ65642 HHV65552:HHV65642 HRR65552:HRR65642 IBN65552:IBN65642 ILJ65552:ILJ65642 IVF65552:IVF65642 JFB65552:JFB65642 JOX65552:JOX65642 JYT65552:JYT65642 KIP65552:KIP65642 KSL65552:KSL65642 LCH65552:LCH65642 LMD65552:LMD65642 LVZ65552:LVZ65642 MFV65552:MFV65642 MPR65552:MPR65642 MZN65552:MZN65642 NJJ65552:NJJ65642 NTF65552:NTF65642 ODB65552:ODB65642 OMX65552:OMX65642 OWT65552:OWT65642 PGP65552:PGP65642 PQL65552:PQL65642 QAH65552:QAH65642 QKD65552:QKD65642 QTZ65552:QTZ65642 RDV65552:RDV65642 RNR65552:RNR65642 RXN65552:RXN65642 SHJ65552:SHJ65642 SRF65552:SRF65642 TBB65552:TBB65642 TKX65552:TKX65642 TUT65552:TUT65642 UEP65552:UEP65642 UOL65552:UOL65642 UYH65552:UYH65642 VID65552:VID65642 VRZ65552:VRZ65642 WBV65552:WBV65642 WLR65552:WLR65642 WVN65552:WVN65642 F131088:F131178 JB131088:JB131178 SX131088:SX131178 ACT131088:ACT131178 AMP131088:AMP131178 AWL131088:AWL131178 BGH131088:BGH131178 BQD131088:BQD131178 BZZ131088:BZZ131178 CJV131088:CJV131178 CTR131088:CTR131178 DDN131088:DDN131178 DNJ131088:DNJ131178 DXF131088:DXF131178 EHB131088:EHB131178 EQX131088:EQX131178 FAT131088:FAT131178 FKP131088:FKP131178 FUL131088:FUL131178 GEH131088:GEH131178 GOD131088:GOD131178 GXZ131088:GXZ131178 HHV131088:HHV131178 HRR131088:HRR131178 IBN131088:IBN131178 ILJ131088:ILJ131178 IVF131088:IVF131178 JFB131088:JFB131178 JOX131088:JOX131178 JYT131088:JYT131178 KIP131088:KIP131178 KSL131088:KSL131178 LCH131088:LCH131178 LMD131088:LMD131178 LVZ131088:LVZ131178 MFV131088:MFV131178 MPR131088:MPR131178 MZN131088:MZN131178 NJJ131088:NJJ131178 NTF131088:NTF131178 ODB131088:ODB131178 OMX131088:OMX131178 OWT131088:OWT131178 PGP131088:PGP131178 PQL131088:PQL131178 QAH131088:QAH131178 QKD131088:QKD131178 QTZ131088:QTZ131178 RDV131088:RDV131178 RNR131088:RNR131178 RXN131088:RXN131178 SHJ131088:SHJ131178 SRF131088:SRF131178 TBB131088:TBB131178 TKX131088:TKX131178 TUT131088:TUT131178 UEP131088:UEP131178 UOL131088:UOL131178 UYH131088:UYH131178 VID131088:VID131178 VRZ131088:VRZ131178 WBV131088:WBV131178 WLR131088:WLR131178 WVN131088:WVN131178 F196624:F196714 JB196624:JB196714 SX196624:SX196714 ACT196624:ACT196714 AMP196624:AMP196714 AWL196624:AWL196714 BGH196624:BGH196714 BQD196624:BQD196714 BZZ196624:BZZ196714 CJV196624:CJV196714 CTR196624:CTR196714 DDN196624:DDN196714 DNJ196624:DNJ196714 DXF196624:DXF196714 EHB196624:EHB196714 EQX196624:EQX196714 FAT196624:FAT196714 FKP196624:FKP196714 FUL196624:FUL196714 GEH196624:GEH196714 GOD196624:GOD196714 GXZ196624:GXZ196714 HHV196624:HHV196714 HRR196624:HRR196714 IBN196624:IBN196714 ILJ196624:ILJ196714 IVF196624:IVF196714 JFB196624:JFB196714 JOX196624:JOX196714 JYT196624:JYT196714 KIP196624:KIP196714 KSL196624:KSL196714 LCH196624:LCH196714 LMD196624:LMD196714 LVZ196624:LVZ196714 MFV196624:MFV196714 MPR196624:MPR196714 MZN196624:MZN196714 NJJ196624:NJJ196714 NTF196624:NTF196714 ODB196624:ODB196714 OMX196624:OMX196714 OWT196624:OWT196714 PGP196624:PGP196714 PQL196624:PQL196714 QAH196624:QAH196714 QKD196624:QKD196714 QTZ196624:QTZ196714 RDV196624:RDV196714 RNR196624:RNR196714 RXN196624:RXN196714 SHJ196624:SHJ196714 SRF196624:SRF196714 TBB196624:TBB196714 TKX196624:TKX196714 TUT196624:TUT196714 UEP196624:UEP196714 UOL196624:UOL196714 UYH196624:UYH196714 VID196624:VID196714 VRZ196624:VRZ196714 WBV196624:WBV196714 WLR196624:WLR196714 WVN196624:WVN196714 F262160:F262250 JB262160:JB262250 SX262160:SX262250 ACT262160:ACT262250 AMP262160:AMP262250 AWL262160:AWL262250 BGH262160:BGH262250 BQD262160:BQD262250 BZZ262160:BZZ262250 CJV262160:CJV262250 CTR262160:CTR262250 DDN262160:DDN262250 DNJ262160:DNJ262250 DXF262160:DXF262250 EHB262160:EHB262250 EQX262160:EQX262250 FAT262160:FAT262250 FKP262160:FKP262250 FUL262160:FUL262250 GEH262160:GEH262250 GOD262160:GOD262250 GXZ262160:GXZ262250 HHV262160:HHV262250 HRR262160:HRR262250 IBN262160:IBN262250 ILJ262160:ILJ262250 IVF262160:IVF262250 JFB262160:JFB262250 JOX262160:JOX262250 JYT262160:JYT262250 KIP262160:KIP262250 KSL262160:KSL262250 LCH262160:LCH262250 LMD262160:LMD262250 LVZ262160:LVZ262250 MFV262160:MFV262250 MPR262160:MPR262250 MZN262160:MZN262250 NJJ262160:NJJ262250 NTF262160:NTF262250 ODB262160:ODB262250 OMX262160:OMX262250 OWT262160:OWT262250 PGP262160:PGP262250 PQL262160:PQL262250 QAH262160:QAH262250 QKD262160:QKD262250 QTZ262160:QTZ262250 RDV262160:RDV262250 RNR262160:RNR262250 RXN262160:RXN262250 SHJ262160:SHJ262250 SRF262160:SRF262250 TBB262160:TBB262250 TKX262160:TKX262250 TUT262160:TUT262250 UEP262160:UEP262250 UOL262160:UOL262250 UYH262160:UYH262250 VID262160:VID262250 VRZ262160:VRZ262250 WBV262160:WBV262250 WLR262160:WLR262250 WVN262160:WVN262250 F327696:F327786 JB327696:JB327786 SX327696:SX327786 ACT327696:ACT327786 AMP327696:AMP327786 AWL327696:AWL327786 BGH327696:BGH327786 BQD327696:BQD327786 BZZ327696:BZZ327786 CJV327696:CJV327786 CTR327696:CTR327786 DDN327696:DDN327786 DNJ327696:DNJ327786 DXF327696:DXF327786 EHB327696:EHB327786 EQX327696:EQX327786 FAT327696:FAT327786 FKP327696:FKP327786 FUL327696:FUL327786 GEH327696:GEH327786 GOD327696:GOD327786 GXZ327696:GXZ327786 HHV327696:HHV327786 HRR327696:HRR327786 IBN327696:IBN327786 ILJ327696:ILJ327786 IVF327696:IVF327786 JFB327696:JFB327786 JOX327696:JOX327786 JYT327696:JYT327786 KIP327696:KIP327786 KSL327696:KSL327786 LCH327696:LCH327786 LMD327696:LMD327786 LVZ327696:LVZ327786 MFV327696:MFV327786 MPR327696:MPR327786 MZN327696:MZN327786 NJJ327696:NJJ327786 NTF327696:NTF327786 ODB327696:ODB327786 OMX327696:OMX327786 OWT327696:OWT327786 PGP327696:PGP327786 PQL327696:PQL327786 QAH327696:QAH327786 QKD327696:QKD327786 QTZ327696:QTZ327786 RDV327696:RDV327786 RNR327696:RNR327786 RXN327696:RXN327786 SHJ327696:SHJ327786 SRF327696:SRF327786 TBB327696:TBB327786 TKX327696:TKX327786 TUT327696:TUT327786 UEP327696:UEP327786 UOL327696:UOL327786 UYH327696:UYH327786 VID327696:VID327786 VRZ327696:VRZ327786 WBV327696:WBV327786 WLR327696:WLR327786 WVN327696:WVN327786 F393232:F393322 JB393232:JB393322 SX393232:SX393322 ACT393232:ACT393322 AMP393232:AMP393322 AWL393232:AWL393322 BGH393232:BGH393322 BQD393232:BQD393322 BZZ393232:BZZ393322 CJV393232:CJV393322 CTR393232:CTR393322 DDN393232:DDN393322 DNJ393232:DNJ393322 DXF393232:DXF393322 EHB393232:EHB393322 EQX393232:EQX393322 FAT393232:FAT393322 FKP393232:FKP393322 FUL393232:FUL393322 GEH393232:GEH393322 GOD393232:GOD393322 GXZ393232:GXZ393322 HHV393232:HHV393322 HRR393232:HRR393322 IBN393232:IBN393322 ILJ393232:ILJ393322 IVF393232:IVF393322 JFB393232:JFB393322 JOX393232:JOX393322 JYT393232:JYT393322 KIP393232:KIP393322 KSL393232:KSL393322 LCH393232:LCH393322 LMD393232:LMD393322 LVZ393232:LVZ393322 MFV393232:MFV393322 MPR393232:MPR393322 MZN393232:MZN393322 NJJ393232:NJJ393322 NTF393232:NTF393322 ODB393232:ODB393322 OMX393232:OMX393322 OWT393232:OWT393322 PGP393232:PGP393322 PQL393232:PQL393322 QAH393232:QAH393322 QKD393232:QKD393322 QTZ393232:QTZ393322 RDV393232:RDV393322 RNR393232:RNR393322 RXN393232:RXN393322 SHJ393232:SHJ393322 SRF393232:SRF393322 TBB393232:TBB393322 TKX393232:TKX393322 TUT393232:TUT393322 UEP393232:UEP393322 UOL393232:UOL393322 UYH393232:UYH393322 VID393232:VID393322 VRZ393232:VRZ393322 WBV393232:WBV393322 WLR393232:WLR393322 WVN393232:WVN393322 F458768:F458858 JB458768:JB458858 SX458768:SX458858 ACT458768:ACT458858 AMP458768:AMP458858 AWL458768:AWL458858 BGH458768:BGH458858 BQD458768:BQD458858 BZZ458768:BZZ458858 CJV458768:CJV458858 CTR458768:CTR458858 DDN458768:DDN458858 DNJ458768:DNJ458858 DXF458768:DXF458858 EHB458768:EHB458858 EQX458768:EQX458858 FAT458768:FAT458858 FKP458768:FKP458858 FUL458768:FUL458858 GEH458768:GEH458858 GOD458768:GOD458858 GXZ458768:GXZ458858 HHV458768:HHV458858 HRR458768:HRR458858 IBN458768:IBN458858 ILJ458768:ILJ458858 IVF458768:IVF458858 JFB458768:JFB458858 JOX458768:JOX458858 JYT458768:JYT458858 KIP458768:KIP458858 KSL458768:KSL458858 LCH458768:LCH458858 LMD458768:LMD458858 LVZ458768:LVZ458858 MFV458768:MFV458858 MPR458768:MPR458858 MZN458768:MZN458858 NJJ458768:NJJ458858 NTF458768:NTF458858 ODB458768:ODB458858 OMX458768:OMX458858 OWT458768:OWT458858 PGP458768:PGP458858 PQL458768:PQL458858 QAH458768:QAH458858 QKD458768:QKD458858 QTZ458768:QTZ458858 RDV458768:RDV458858 RNR458768:RNR458858 RXN458768:RXN458858 SHJ458768:SHJ458858 SRF458768:SRF458858 TBB458768:TBB458858 TKX458768:TKX458858 TUT458768:TUT458858 UEP458768:UEP458858 UOL458768:UOL458858 UYH458768:UYH458858 VID458768:VID458858 VRZ458768:VRZ458858 WBV458768:WBV458858 WLR458768:WLR458858 WVN458768:WVN458858 F524304:F524394 JB524304:JB524394 SX524304:SX524394 ACT524304:ACT524394 AMP524304:AMP524394 AWL524304:AWL524394 BGH524304:BGH524394 BQD524304:BQD524394 BZZ524304:BZZ524394 CJV524304:CJV524394 CTR524304:CTR524394 DDN524304:DDN524394 DNJ524304:DNJ524394 DXF524304:DXF524394 EHB524304:EHB524394 EQX524304:EQX524394 FAT524304:FAT524394 FKP524304:FKP524394 FUL524304:FUL524394 GEH524304:GEH524394 GOD524304:GOD524394 GXZ524304:GXZ524394 HHV524304:HHV524394 HRR524304:HRR524394 IBN524304:IBN524394 ILJ524304:ILJ524394 IVF524304:IVF524394 JFB524304:JFB524394 JOX524304:JOX524394 JYT524304:JYT524394 KIP524304:KIP524394 KSL524304:KSL524394 LCH524304:LCH524394 LMD524304:LMD524394 LVZ524304:LVZ524394 MFV524304:MFV524394 MPR524304:MPR524394 MZN524304:MZN524394 NJJ524304:NJJ524394 NTF524304:NTF524394 ODB524304:ODB524394 OMX524304:OMX524394 OWT524304:OWT524394 PGP524304:PGP524394 PQL524304:PQL524394 QAH524304:QAH524394 QKD524304:QKD524394 QTZ524304:QTZ524394 RDV524304:RDV524394 RNR524304:RNR524394 RXN524304:RXN524394 SHJ524304:SHJ524394 SRF524304:SRF524394 TBB524304:TBB524394 TKX524304:TKX524394 TUT524304:TUT524394 UEP524304:UEP524394 UOL524304:UOL524394 UYH524304:UYH524394 VID524304:VID524394 VRZ524304:VRZ524394 WBV524304:WBV524394 WLR524304:WLR524394 WVN524304:WVN524394 F589840:F589930 JB589840:JB589930 SX589840:SX589930 ACT589840:ACT589930 AMP589840:AMP589930 AWL589840:AWL589930 BGH589840:BGH589930 BQD589840:BQD589930 BZZ589840:BZZ589930 CJV589840:CJV589930 CTR589840:CTR589930 DDN589840:DDN589930 DNJ589840:DNJ589930 DXF589840:DXF589930 EHB589840:EHB589930 EQX589840:EQX589930 FAT589840:FAT589930 FKP589840:FKP589930 FUL589840:FUL589930 GEH589840:GEH589930 GOD589840:GOD589930 GXZ589840:GXZ589930 HHV589840:HHV589930 HRR589840:HRR589930 IBN589840:IBN589930 ILJ589840:ILJ589930 IVF589840:IVF589930 JFB589840:JFB589930 JOX589840:JOX589930 JYT589840:JYT589930 KIP589840:KIP589930 KSL589840:KSL589930 LCH589840:LCH589930 LMD589840:LMD589930 LVZ589840:LVZ589930 MFV589840:MFV589930 MPR589840:MPR589930 MZN589840:MZN589930 NJJ589840:NJJ589930 NTF589840:NTF589930 ODB589840:ODB589930 OMX589840:OMX589930 OWT589840:OWT589930 PGP589840:PGP589930 PQL589840:PQL589930 QAH589840:QAH589930 QKD589840:QKD589930 QTZ589840:QTZ589930 RDV589840:RDV589930 RNR589840:RNR589930 RXN589840:RXN589930 SHJ589840:SHJ589930 SRF589840:SRF589930 TBB589840:TBB589930 TKX589840:TKX589930 TUT589840:TUT589930 UEP589840:UEP589930 UOL589840:UOL589930 UYH589840:UYH589930 VID589840:VID589930 VRZ589840:VRZ589930 WBV589840:WBV589930 WLR589840:WLR589930 WVN589840:WVN589930 F655376:F655466 JB655376:JB655466 SX655376:SX655466 ACT655376:ACT655466 AMP655376:AMP655466 AWL655376:AWL655466 BGH655376:BGH655466 BQD655376:BQD655466 BZZ655376:BZZ655466 CJV655376:CJV655466 CTR655376:CTR655466 DDN655376:DDN655466 DNJ655376:DNJ655466 DXF655376:DXF655466 EHB655376:EHB655466 EQX655376:EQX655466 FAT655376:FAT655466 FKP655376:FKP655466 FUL655376:FUL655466 GEH655376:GEH655466 GOD655376:GOD655466 GXZ655376:GXZ655466 HHV655376:HHV655466 HRR655376:HRR655466 IBN655376:IBN655466 ILJ655376:ILJ655466 IVF655376:IVF655466 JFB655376:JFB655466 JOX655376:JOX655466 JYT655376:JYT655466 KIP655376:KIP655466 KSL655376:KSL655466 LCH655376:LCH655466 LMD655376:LMD655466 LVZ655376:LVZ655466 MFV655376:MFV655466 MPR655376:MPR655466 MZN655376:MZN655466 NJJ655376:NJJ655466 NTF655376:NTF655466 ODB655376:ODB655466 OMX655376:OMX655466 OWT655376:OWT655466 PGP655376:PGP655466 PQL655376:PQL655466 QAH655376:QAH655466 QKD655376:QKD655466 QTZ655376:QTZ655466 RDV655376:RDV655466 RNR655376:RNR655466 RXN655376:RXN655466 SHJ655376:SHJ655466 SRF655376:SRF655466 TBB655376:TBB655466 TKX655376:TKX655466 TUT655376:TUT655466 UEP655376:UEP655466 UOL655376:UOL655466 UYH655376:UYH655466 VID655376:VID655466 VRZ655376:VRZ655466 WBV655376:WBV655466 WLR655376:WLR655466 WVN655376:WVN655466 F720912:F721002 JB720912:JB721002 SX720912:SX721002 ACT720912:ACT721002 AMP720912:AMP721002 AWL720912:AWL721002 BGH720912:BGH721002 BQD720912:BQD721002 BZZ720912:BZZ721002 CJV720912:CJV721002 CTR720912:CTR721002 DDN720912:DDN721002 DNJ720912:DNJ721002 DXF720912:DXF721002 EHB720912:EHB721002 EQX720912:EQX721002 FAT720912:FAT721002 FKP720912:FKP721002 FUL720912:FUL721002 GEH720912:GEH721002 GOD720912:GOD721002 GXZ720912:GXZ721002 HHV720912:HHV721002 HRR720912:HRR721002 IBN720912:IBN721002 ILJ720912:ILJ721002 IVF720912:IVF721002 JFB720912:JFB721002 JOX720912:JOX721002 JYT720912:JYT721002 KIP720912:KIP721002 KSL720912:KSL721002 LCH720912:LCH721002 LMD720912:LMD721002 LVZ720912:LVZ721002 MFV720912:MFV721002 MPR720912:MPR721002 MZN720912:MZN721002 NJJ720912:NJJ721002 NTF720912:NTF721002 ODB720912:ODB721002 OMX720912:OMX721002 OWT720912:OWT721002 PGP720912:PGP721002 PQL720912:PQL721002 QAH720912:QAH721002 QKD720912:QKD721002 QTZ720912:QTZ721002 RDV720912:RDV721002 RNR720912:RNR721002 RXN720912:RXN721002 SHJ720912:SHJ721002 SRF720912:SRF721002 TBB720912:TBB721002 TKX720912:TKX721002 TUT720912:TUT721002 UEP720912:UEP721002 UOL720912:UOL721002 UYH720912:UYH721002 VID720912:VID721002 VRZ720912:VRZ721002 WBV720912:WBV721002 WLR720912:WLR721002 WVN720912:WVN721002 F786448:F786538 JB786448:JB786538 SX786448:SX786538 ACT786448:ACT786538 AMP786448:AMP786538 AWL786448:AWL786538 BGH786448:BGH786538 BQD786448:BQD786538 BZZ786448:BZZ786538 CJV786448:CJV786538 CTR786448:CTR786538 DDN786448:DDN786538 DNJ786448:DNJ786538 DXF786448:DXF786538 EHB786448:EHB786538 EQX786448:EQX786538 FAT786448:FAT786538 FKP786448:FKP786538 FUL786448:FUL786538 GEH786448:GEH786538 GOD786448:GOD786538 GXZ786448:GXZ786538 HHV786448:HHV786538 HRR786448:HRR786538 IBN786448:IBN786538 ILJ786448:ILJ786538 IVF786448:IVF786538 JFB786448:JFB786538 JOX786448:JOX786538 JYT786448:JYT786538 KIP786448:KIP786538 KSL786448:KSL786538 LCH786448:LCH786538 LMD786448:LMD786538 LVZ786448:LVZ786538 MFV786448:MFV786538 MPR786448:MPR786538 MZN786448:MZN786538 NJJ786448:NJJ786538 NTF786448:NTF786538 ODB786448:ODB786538 OMX786448:OMX786538 OWT786448:OWT786538 PGP786448:PGP786538 PQL786448:PQL786538 QAH786448:QAH786538 QKD786448:QKD786538 QTZ786448:QTZ786538 RDV786448:RDV786538 RNR786448:RNR786538 RXN786448:RXN786538 SHJ786448:SHJ786538 SRF786448:SRF786538 TBB786448:TBB786538 TKX786448:TKX786538 TUT786448:TUT786538 UEP786448:UEP786538 UOL786448:UOL786538 UYH786448:UYH786538 VID786448:VID786538 VRZ786448:VRZ786538 WBV786448:WBV786538 WLR786448:WLR786538 WVN786448:WVN786538 F851984:F852074 JB851984:JB852074 SX851984:SX852074 ACT851984:ACT852074 AMP851984:AMP852074 AWL851984:AWL852074 BGH851984:BGH852074 BQD851984:BQD852074 BZZ851984:BZZ852074 CJV851984:CJV852074 CTR851984:CTR852074 DDN851984:DDN852074 DNJ851984:DNJ852074 DXF851984:DXF852074 EHB851984:EHB852074 EQX851984:EQX852074 FAT851984:FAT852074 FKP851984:FKP852074 FUL851984:FUL852074 GEH851984:GEH852074 GOD851984:GOD852074 GXZ851984:GXZ852074 HHV851984:HHV852074 HRR851984:HRR852074 IBN851984:IBN852074 ILJ851984:ILJ852074 IVF851984:IVF852074 JFB851984:JFB852074 JOX851984:JOX852074 JYT851984:JYT852074 KIP851984:KIP852074 KSL851984:KSL852074 LCH851984:LCH852074 LMD851984:LMD852074 LVZ851984:LVZ852074 MFV851984:MFV852074 MPR851984:MPR852074 MZN851984:MZN852074 NJJ851984:NJJ852074 NTF851984:NTF852074 ODB851984:ODB852074 OMX851984:OMX852074 OWT851984:OWT852074 PGP851984:PGP852074 PQL851984:PQL852074 QAH851984:QAH852074 QKD851984:QKD852074 QTZ851984:QTZ852074 RDV851984:RDV852074 RNR851984:RNR852074 RXN851984:RXN852074 SHJ851984:SHJ852074 SRF851984:SRF852074 TBB851984:TBB852074 TKX851984:TKX852074 TUT851984:TUT852074 UEP851984:UEP852074 UOL851984:UOL852074 UYH851984:UYH852074 VID851984:VID852074 VRZ851984:VRZ852074 WBV851984:WBV852074 WLR851984:WLR852074 WVN851984:WVN852074 F917520:F917610 JB917520:JB917610 SX917520:SX917610 ACT917520:ACT917610 AMP917520:AMP917610 AWL917520:AWL917610 BGH917520:BGH917610 BQD917520:BQD917610 BZZ917520:BZZ917610 CJV917520:CJV917610 CTR917520:CTR917610 DDN917520:DDN917610 DNJ917520:DNJ917610 DXF917520:DXF917610 EHB917520:EHB917610 EQX917520:EQX917610 FAT917520:FAT917610 FKP917520:FKP917610 FUL917520:FUL917610 GEH917520:GEH917610 GOD917520:GOD917610 GXZ917520:GXZ917610 HHV917520:HHV917610 HRR917520:HRR917610 IBN917520:IBN917610 ILJ917520:ILJ917610 IVF917520:IVF917610 JFB917520:JFB917610 JOX917520:JOX917610 JYT917520:JYT917610 KIP917520:KIP917610 KSL917520:KSL917610 LCH917520:LCH917610 LMD917520:LMD917610 LVZ917520:LVZ917610 MFV917520:MFV917610 MPR917520:MPR917610 MZN917520:MZN917610 NJJ917520:NJJ917610 NTF917520:NTF917610 ODB917520:ODB917610 OMX917520:OMX917610 OWT917520:OWT917610 PGP917520:PGP917610 PQL917520:PQL917610 QAH917520:QAH917610 QKD917520:QKD917610 QTZ917520:QTZ917610 RDV917520:RDV917610 RNR917520:RNR917610 RXN917520:RXN917610 SHJ917520:SHJ917610 SRF917520:SRF917610 TBB917520:TBB917610 TKX917520:TKX917610 TUT917520:TUT917610 UEP917520:UEP917610 UOL917520:UOL917610 UYH917520:UYH917610 VID917520:VID917610 VRZ917520:VRZ917610 WBV917520:WBV917610 WLR917520:WLR917610 WVN917520:WVN917610 F983056:F983146 JB983056:JB983146 SX983056:SX983146 ACT983056:ACT983146 AMP983056:AMP983146 AWL983056:AWL983146 BGH983056:BGH983146 BQD983056:BQD983146 BZZ983056:BZZ983146 CJV983056:CJV983146 CTR983056:CTR983146 DDN983056:DDN983146 DNJ983056:DNJ983146 DXF983056:DXF983146 EHB983056:EHB983146 EQX983056:EQX983146 FAT983056:FAT983146 FKP983056:FKP983146 FUL983056:FUL983146 GEH983056:GEH983146 GOD983056:GOD983146 GXZ983056:GXZ983146 HHV983056:HHV983146 HRR983056:HRR983146 IBN983056:IBN983146 ILJ983056:ILJ983146 IVF983056:IVF983146 JFB983056:JFB983146 JOX983056:JOX983146 JYT983056:JYT983146 KIP983056:KIP983146 KSL983056:KSL983146 LCH983056:LCH983146 LMD983056:LMD983146 LVZ983056:LVZ983146 MFV983056:MFV983146 MPR983056:MPR983146 MZN983056:MZN983146 NJJ983056:NJJ983146 NTF983056:NTF983146 ODB983056:ODB983146 OMX983056:OMX983146 OWT983056:OWT983146 PGP983056:PGP983146 PQL983056:PQL983146 QAH983056:QAH983146 QKD983056:QKD983146 QTZ983056:QTZ983146 RDV983056:RDV983146 RNR983056:RNR983146 RXN983056:RXN983146 SHJ983056:SHJ983146 SRF983056:SRF983146 TBB983056:TBB983146 TKX983056:TKX983146 TUT983056:TUT983146 UEP983056:UEP983146 UOL983056:UOL983146 UYH983056:UYH983146 VID983056:VID983146 VRZ983056:VRZ983146 WBV983056:WBV983146 WLR983056:WLR983146 F16:F106">
      <formula1>"0,1"</formula1>
    </dataValidation>
    <dataValidation type="textLength" operator="greaterThan" showInputMessage="1" showErrorMessage="1" errorTitle="Campo não editável" error="Estas células fazem parte dos dados para gerar os gráficos. Não devem ser editadas." sqref="L16:Q106 JH16:JM106 TD16:TI106 ACZ16:ADE106 AMV16:ANA106 AWR16:AWW106 BGN16:BGS106 BQJ16:BQO106 CAF16:CAK106 CKB16:CKG106 CTX16:CUC106 DDT16:DDY106 DNP16:DNU106 DXL16:DXQ106 EHH16:EHM106 ERD16:ERI106 FAZ16:FBE106 FKV16:FLA106 FUR16:FUW106 GEN16:GES106 GOJ16:GOO106 GYF16:GYK106 HIB16:HIG106 HRX16:HSC106 IBT16:IBY106 ILP16:ILU106 IVL16:IVQ106 JFH16:JFM106 JPD16:JPI106 JYZ16:JZE106 KIV16:KJA106 KSR16:KSW106 LCN16:LCS106 LMJ16:LMO106 LWF16:LWK106 MGB16:MGG106 MPX16:MQC106 MZT16:MZY106 NJP16:NJU106 NTL16:NTQ106 ODH16:ODM106 OND16:ONI106 OWZ16:OXE106 PGV16:PHA106 PQR16:PQW106 QAN16:QAS106 QKJ16:QKO106 QUF16:QUK106 REB16:REG106 RNX16:ROC106 RXT16:RXY106 SHP16:SHU106 SRL16:SRQ106 TBH16:TBM106 TLD16:TLI106 TUZ16:TVE106 UEV16:UFA106 UOR16:UOW106 UYN16:UYS106 VIJ16:VIO106 VSF16:VSK106 WCB16:WCG106 WLX16:WMC106 WVT16:WVY106 L65552:Q65642 JH65552:JM65642 TD65552:TI65642 ACZ65552:ADE65642 AMV65552:ANA65642 AWR65552:AWW65642 BGN65552:BGS65642 BQJ65552:BQO65642 CAF65552:CAK65642 CKB65552:CKG65642 CTX65552:CUC65642 DDT65552:DDY65642 DNP65552:DNU65642 DXL65552:DXQ65642 EHH65552:EHM65642 ERD65552:ERI65642 FAZ65552:FBE65642 FKV65552:FLA65642 FUR65552:FUW65642 GEN65552:GES65642 GOJ65552:GOO65642 GYF65552:GYK65642 HIB65552:HIG65642 HRX65552:HSC65642 IBT65552:IBY65642 ILP65552:ILU65642 IVL65552:IVQ65642 JFH65552:JFM65642 JPD65552:JPI65642 JYZ65552:JZE65642 KIV65552:KJA65642 KSR65552:KSW65642 LCN65552:LCS65642 LMJ65552:LMO65642 LWF65552:LWK65642 MGB65552:MGG65642 MPX65552:MQC65642 MZT65552:MZY65642 NJP65552:NJU65642 NTL65552:NTQ65642 ODH65552:ODM65642 OND65552:ONI65642 OWZ65552:OXE65642 PGV65552:PHA65642 PQR65552:PQW65642 QAN65552:QAS65642 QKJ65552:QKO65642 QUF65552:QUK65642 REB65552:REG65642 RNX65552:ROC65642 RXT65552:RXY65642 SHP65552:SHU65642 SRL65552:SRQ65642 TBH65552:TBM65642 TLD65552:TLI65642 TUZ65552:TVE65642 UEV65552:UFA65642 UOR65552:UOW65642 UYN65552:UYS65642 VIJ65552:VIO65642 VSF65552:VSK65642 WCB65552:WCG65642 WLX65552:WMC65642 WVT65552:WVY65642 L131088:Q131178 JH131088:JM131178 TD131088:TI131178 ACZ131088:ADE131178 AMV131088:ANA131178 AWR131088:AWW131178 BGN131088:BGS131178 BQJ131088:BQO131178 CAF131088:CAK131178 CKB131088:CKG131178 CTX131088:CUC131178 DDT131088:DDY131178 DNP131088:DNU131178 DXL131088:DXQ131178 EHH131088:EHM131178 ERD131088:ERI131178 FAZ131088:FBE131178 FKV131088:FLA131178 FUR131088:FUW131178 GEN131088:GES131178 GOJ131088:GOO131178 GYF131088:GYK131178 HIB131088:HIG131178 HRX131088:HSC131178 IBT131088:IBY131178 ILP131088:ILU131178 IVL131088:IVQ131178 JFH131088:JFM131178 JPD131088:JPI131178 JYZ131088:JZE131178 KIV131088:KJA131178 KSR131088:KSW131178 LCN131088:LCS131178 LMJ131088:LMO131178 LWF131088:LWK131178 MGB131088:MGG131178 MPX131088:MQC131178 MZT131088:MZY131178 NJP131088:NJU131178 NTL131088:NTQ131178 ODH131088:ODM131178 OND131088:ONI131178 OWZ131088:OXE131178 PGV131088:PHA131178 PQR131088:PQW131178 QAN131088:QAS131178 QKJ131088:QKO131178 QUF131088:QUK131178 REB131088:REG131178 RNX131088:ROC131178 RXT131088:RXY131178 SHP131088:SHU131178 SRL131088:SRQ131178 TBH131088:TBM131178 TLD131088:TLI131178 TUZ131088:TVE131178 UEV131088:UFA131178 UOR131088:UOW131178 UYN131088:UYS131178 VIJ131088:VIO131178 VSF131088:VSK131178 WCB131088:WCG131178 WLX131088:WMC131178 WVT131088:WVY131178 L196624:Q196714 JH196624:JM196714 TD196624:TI196714 ACZ196624:ADE196714 AMV196624:ANA196714 AWR196624:AWW196714 BGN196624:BGS196714 BQJ196624:BQO196714 CAF196624:CAK196714 CKB196624:CKG196714 CTX196624:CUC196714 DDT196624:DDY196714 DNP196624:DNU196714 DXL196624:DXQ196714 EHH196624:EHM196714 ERD196624:ERI196714 FAZ196624:FBE196714 FKV196624:FLA196714 FUR196624:FUW196714 GEN196624:GES196714 GOJ196624:GOO196714 GYF196624:GYK196714 HIB196624:HIG196714 HRX196624:HSC196714 IBT196624:IBY196714 ILP196624:ILU196714 IVL196624:IVQ196714 JFH196624:JFM196714 JPD196624:JPI196714 JYZ196624:JZE196714 KIV196624:KJA196714 KSR196624:KSW196714 LCN196624:LCS196714 LMJ196624:LMO196714 LWF196624:LWK196714 MGB196624:MGG196714 MPX196624:MQC196714 MZT196624:MZY196714 NJP196624:NJU196714 NTL196624:NTQ196714 ODH196624:ODM196714 OND196624:ONI196714 OWZ196624:OXE196714 PGV196624:PHA196714 PQR196624:PQW196714 QAN196624:QAS196714 QKJ196624:QKO196714 QUF196624:QUK196714 REB196624:REG196714 RNX196624:ROC196714 RXT196624:RXY196714 SHP196624:SHU196714 SRL196624:SRQ196714 TBH196624:TBM196714 TLD196624:TLI196714 TUZ196624:TVE196714 UEV196624:UFA196714 UOR196624:UOW196714 UYN196624:UYS196714 VIJ196624:VIO196714 VSF196624:VSK196714 WCB196624:WCG196714 WLX196624:WMC196714 WVT196624:WVY196714 L262160:Q262250 JH262160:JM262250 TD262160:TI262250 ACZ262160:ADE262250 AMV262160:ANA262250 AWR262160:AWW262250 BGN262160:BGS262250 BQJ262160:BQO262250 CAF262160:CAK262250 CKB262160:CKG262250 CTX262160:CUC262250 DDT262160:DDY262250 DNP262160:DNU262250 DXL262160:DXQ262250 EHH262160:EHM262250 ERD262160:ERI262250 FAZ262160:FBE262250 FKV262160:FLA262250 FUR262160:FUW262250 GEN262160:GES262250 GOJ262160:GOO262250 GYF262160:GYK262250 HIB262160:HIG262250 HRX262160:HSC262250 IBT262160:IBY262250 ILP262160:ILU262250 IVL262160:IVQ262250 JFH262160:JFM262250 JPD262160:JPI262250 JYZ262160:JZE262250 KIV262160:KJA262250 KSR262160:KSW262250 LCN262160:LCS262250 LMJ262160:LMO262250 LWF262160:LWK262250 MGB262160:MGG262250 MPX262160:MQC262250 MZT262160:MZY262250 NJP262160:NJU262250 NTL262160:NTQ262250 ODH262160:ODM262250 OND262160:ONI262250 OWZ262160:OXE262250 PGV262160:PHA262250 PQR262160:PQW262250 QAN262160:QAS262250 QKJ262160:QKO262250 QUF262160:QUK262250 REB262160:REG262250 RNX262160:ROC262250 RXT262160:RXY262250 SHP262160:SHU262250 SRL262160:SRQ262250 TBH262160:TBM262250 TLD262160:TLI262250 TUZ262160:TVE262250 UEV262160:UFA262250 UOR262160:UOW262250 UYN262160:UYS262250 VIJ262160:VIO262250 VSF262160:VSK262250 WCB262160:WCG262250 WLX262160:WMC262250 WVT262160:WVY262250 L327696:Q327786 JH327696:JM327786 TD327696:TI327786 ACZ327696:ADE327786 AMV327696:ANA327786 AWR327696:AWW327786 BGN327696:BGS327786 BQJ327696:BQO327786 CAF327696:CAK327786 CKB327696:CKG327786 CTX327696:CUC327786 DDT327696:DDY327786 DNP327696:DNU327786 DXL327696:DXQ327786 EHH327696:EHM327786 ERD327696:ERI327786 FAZ327696:FBE327786 FKV327696:FLA327786 FUR327696:FUW327786 GEN327696:GES327786 GOJ327696:GOO327786 GYF327696:GYK327786 HIB327696:HIG327786 HRX327696:HSC327786 IBT327696:IBY327786 ILP327696:ILU327786 IVL327696:IVQ327786 JFH327696:JFM327786 JPD327696:JPI327786 JYZ327696:JZE327786 KIV327696:KJA327786 KSR327696:KSW327786 LCN327696:LCS327786 LMJ327696:LMO327786 LWF327696:LWK327786 MGB327696:MGG327786 MPX327696:MQC327786 MZT327696:MZY327786 NJP327696:NJU327786 NTL327696:NTQ327786 ODH327696:ODM327786 OND327696:ONI327786 OWZ327696:OXE327786 PGV327696:PHA327786 PQR327696:PQW327786 QAN327696:QAS327786 QKJ327696:QKO327786 QUF327696:QUK327786 REB327696:REG327786 RNX327696:ROC327786 RXT327696:RXY327786 SHP327696:SHU327786 SRL327696:SRQ327786 TBH327696:TBM327786 TLD327696:TLI327786 TUZ327696:TVE327786 UEV327696:UFA327786 UOR327696:UOW327786 UYN327696:UYS327786 VIJ327696:VIO327786 VSF327696:VSK327786 WCB327696:WCG327786 WLX327696:WMC327786 WVT327696:WVY327786 L393232:Q393322 JH393232:JM393322 TD393232:TI393322 ACZ393232:ADE393322 AMV393232:ANA393322 AWR393232:AWW393322 BGN393232:BGS393322 BQJ393232:BQO393322 CAF393232:CAK393322 CKB393232:CKG393322 CTX393232:CUC393322 DDT393232:DDY393322 DNP393232:DNU393322 DXL393232:DXQ393322 EHH393232:EHM393322 ERD393232:ERI393322 FAZ393232:FBE393322 FKV393232:FLA393322 FUR393232:FUW393322 GEN393232:GES393322 GOJ393232:GOO393322 GYF393232:GYK393322 HIB393232:HIG393322 HRX393232:HSC393322 IBT393232:IBY393322 ILP393232:ILU393322 IVL393232:IVQ393322 JFH393232:JFM393322 JPD393232:JPI393322 JYZ393232:JZE393322 KIV393232:KJA393322 KSR393232:KSW393322 LCN393232:LCS393322 LMJ393232:LMO393322 LWF393232:LWK393322 MGB393232:MGG393322 MPX393232:MQC393322 MZT393232:MZY393322 NJP393232:NJU393322 NTL393232:NTQ393322 ODH393232:ODM393322 OND393232:ONI393322 OWZ393232:OXE393322 PGV393232:PHA393322 PQR393232:PQW393322 QAN393232:QAS393322 QKJ393232:QKO393322 QUF393232:QUK393322 REB393232:REG393322 RNX393232:ROC393322 RXT393232:RXY393322 SHP393232:SHU393322 SRL393232:SRQ393322 TBH393232:TBM393322 TLD393232:TLI393322 TUZ393232:TVE393322 UEV393232:UFA393322 UOR393232:UOW393322 UYN393232:UYS393322 VIJ393232:VIO393322 VSF393232:VSK393322 WCB393232:WCG393322 WLX393232:WMC393322 WVT393232:WVY393322 L458768:Q458858 JH458768:JM458858 TD458768:TI458858 ACZ458768:ADE458858 AMV458768:ANA458858 AWR458768:AWW458858 BGN458768:BGS458858 BQJ458768:BQO458858 CAF458768:CAK458858 CKB458768:CKG458858 CTX458768:CUC458858 DDT458768:DDY458858 DNP458768:DNU458858 DXL458768:DXQ458858 EHH458768:EHM458858 ERD458768:ERI458858 FAZ458768:FBE458858 FKV458768:FLA458858 FUR458768:FUW458858 GEN458768:GES458858 GOJ458768:GOO458858 GYF458768:GYK458858 HIB458768:HIG458858 HRX458768:HSC458858 IBT458768:IBY458858 ILP458768:ILU458858 IVL458768:IVQ458858 JFH458768:JFM458858 JPD458768:JPI458858 JYZ458768:JZE458858 KIV458768:KJA458858 KSR458768:KSW458858 LCN458768:LCS458858 LMJ458768:LMO458858 LWF458768:LWK458858 MGB458768:MGG458858 MPX458768:MQC458858 MZT458768:MZY458858 NJP458768:NJU458858 NTL458768:NTQ458858 ODH458768:ODM458858 OND458768:ONI458858 OWZ458768:OXE458858 PGV458768:PHA458858 PQR458768:PQW458858 QAN458768:QAS458858 QKJ458768:QKO458858 QUF458768:QUK458858 REB458768:REG458858 RNX458768:ROC458858 RXT458768:RXY458858 SHP458768:SHU458858 SRL458768:SRQ458858 TBH458768:TBM458858 TLD458768:TLI458858 TUZ458768:TVE458858 UEV458768:UFA458858 UOR458768:UOW458858 UYN458768:UYS458858 VIJ458768:VIO458858 VSF458768:VSK458858 WCB458768:WCG458858 WLX458768:WMC458858 WVT458768:WVY458858 L524304:Q524394 JH524304:JM524394 TD524304:TI524394 ACZ524304:ADE524394 AMV524304:ANA524394 AWR524304:AWW524394 BGN524304:BGS524394 BQJ524304:BQO524394 CAF524304:CAK524394 CKB524304:CKG524394 CTX524304:CUC524394 DDT524304:DDY524394 DNP524304:DNU524394 DXL524304:DXQ524394 EHH524304:EHM524394 ERD524304:ERI524394 FAZ524304:FBE524394 FKV524304:FLA524394 FUR524304:FUW524394 GEN524304:GES524394 GOJ524304:GOO524394 GYF524304:GYK524394 HIB524304:HIG524394 HRX524304:HSC524394 IBT524304:IBY524394 ILP524304:ILU524394 IVL524304:IVQ524394 JFH524304:JFM524394 JPD524304:JPI524394 JYZ524304:JZE524394 KIV524304:KJA524394 KSR524304:KSW524394 LCN524304:LCS524394 LMJ524304:LMO524394 LWF524304:LWK524394 MGB524304:MGG524394 MPX524304:MQC524394 MZT524304:MZY524394 NJP524304:NJU524394 NTL524304:NTQ524394 ODH524304:ODM524394 OND524304:ONI524394 OWZ524304:OXE524394 PGV524304:PHA524394 PQR524304:PQW524394 QAN524304:QAS524394 QKJ524304:QKO524394 QUF524304:QUK524394 REB524304:REG524394 RNX524304:ROC524394 RXT524304:RXY524394 SHP524304:SHU524394 SRL524304:SRQ524394 TBH524304:TBM524394 TLD524304:TLI524394 TUZ524304:TVE524394 UEV524304:UFA524394 UOR524304:UOW524394 UYN524304:UYS524394 VIJ524304:VIO524394 VSF524304:VSK524394 WCB524304:WCG524394 WLX524304:WMC524394 WVT524304:WVY524394 L589840:Q589930 JH589840:JM589930 TD589840:TI589930 ACZ589840:ADE589930 AMV589840:ANA589930 AWR589840:AWW589930 BGN589840:BGS589930 BQJ589840:BQO589930 CAF589840:CAK589930 CKB589840:CKG589930 CTX589840:CUC589930 DDT589840:DDY589930 DNP589840:DNU589930 DXL589840:DXQ589930 EHH589840:EHM589930 ERD589840:ERI589930 FAZ589840:FBE589930 FKV589840:FLA589930 FUR589840:FUW589930 GEN589840:GES589930 GOJ589840:GOO589930 GYF589840:GYK589930 HIB589840:HIG589930 HRX589840:HSC589930 IBT589840:IBY589930 ILP589840:ILU589930 IVL589840:IVQ589930 JFH589840:JFM589930 JPD589840:JPI589930 JYZ589840:JZE589930 KIV589840:KJA589930 KSR589840:KSW589930 LCN589840:LCS589930 LMJ589840:LMO589930 LWF589840:LWK589930 MGB589840:MGG589930 MPX589840:MQC589930 MZT589840:MZY589930 NJP589840:NJU589930 NTL589840:NTQ589930 ODH589840:ODM589930 OND589840:ONI589930 OWZ589840:OXE589930 PGV589840:PHA589930 PQR589840:PQW589930 QAN589840:QAS589930 QKJ589840:QKO589930 QUF589840:QUK589930 REB589840:REG589930 RNX589840:ROC589930 RXT589840:RXY589930 SHP589840:SHU589930 SRL589840:SRQ589930 TBH589840:TBM589930 TLD589840:TLI589930 TUZ589840:TVE589930 UEV589840:UFA589930 UOR589840:UOW589930 UYN589840:UYS589930 VIJ589840:VIO589930 VSF589840:VSK589930 WCB589840:WCG589930 WLX589840:WMC589930 WVT589840:WVY589930 L655376:Q655466 JH655376:JM655466 TD655376:TI655466 ACZ655376:ADE655466 AMV655376:ANA655466 AWR655376:AWW655466 BGN655376:BGS655466 BQJ655376:BQO655466 CAF655376:CAK655466 CKB655376:CKG655466 CTX655376:CUC655466 DDT655376:DDY655466 DNP655376:DNU655466 DXL655376:DXQ655466 EHH655376:EHM655466 ERD655376:ERI655466 FAZ655376:FBE655466 FKV655376:FLA655466 FUR655376:FUW655466 GEN655376:GES655466 GOJ655376:GOO655466 GYF655376:GYK655466 HIB655376:HIG655466 HRX655376:HSC655466 IBT655376:IBY655466 ILP655376:ILU655466 IVL655376:IVQ655466 JFH655376:JFM655466 JPD655376:JPI655466 JYZ655376:JZE655466 KIV655376:KJA655466 KSR655376:KSW655466 LCN655376:LCS655466 LMJ655376:LMO655466 LWF655376:LWK655466 MGB655376:MGG655466 MPX655376:MQC655466 MZT655376:MZY655466 NJP655376:NJU655466 NTL655376:NTQ655466 ODH655376:ODM655466 OND655376:ONI655466 OWZ655376:OXE655466 PGV655376:PHA655466 PQR655376:PQW655466 QAN655376:QAS655466 QKJ655376:QKO655466 QUF655376:QUK655466 REB655376:REG655466 RNX655376:ROC655466 RXT655376:RXY655466 SHP655376:SHU655466 SRL655376:SRQ655466 TBH655376:TBM655466 TLD655376:TLI655466 TUZ655376:TVE655466 UEV655376:UFA655466 UOR655376:UOW655466 UYN655376:UYS655466 VIJ655376:VIO655466 VSF655376:VSK655466 WCB655376:WCG655466 WLX655376:WMC655466 WVT655376:WVY655466 L720912:Q721002 JH720912:JM721002 TD720912:TI721002 ACZ720912:ADE721002 AMV720912:ANA721002 AWR720912:AWW721002 BGN720912:BGS721002 BQJ720912:BQO721002 CAF720912:CAK721002 CKB720912:CKG721002 CTX720912:CUC721002 DDT720912:DDY721002 DNP720912:DNU721002 DXL720912:DXQ721002 EHH720912:EHM721002 ERD720912:ERI721002 FAZ720912:FBE721002 FKV720912:FLA721002 FUR720912:FUW721002 GEN720912:GES721002 GOJ720912:GOO721002 GYF720912:GYK721002 HIB720912:HIG721002 HRX720912:HSC721002 IBT720912:IBY721002 ILP720912:ILU721002 IVL720912:IVQ721002 JFH720912:JFM721002 JPD720912:JPI721002 JYZ720912:JZE721002 KIV720912:KJA721002 KSR720912:KSW721002 LCN720912:LCS721002 LMJ720912:LMO721002 LWF720912:LWK721002 MGB720912:MGG721002 MPX720912:MQC721002 MZT720912:MZY721002 NJP720912:NJU721002 NTL720912:NTQ721002 ODH720912:ODM721002 OND720912:ONI721002 OWZ720912:OXE721002 PGV720912:PHA721002 PQR720912:PQW721002 QAN720912:QAS721002 QKJ720912:QKO721002 QUF720912:QUK721002 REB720912:REG721002 RNX720912:ROC721002 RXT720912:RXY721002 SHP720912:SHU721002 SRL720912:SRQ721002 TBH720912:TBM721002 TLD720912:TLI721002 TUZ720912:TVE721002 UEV720912:UFA721002 UOR720912:UOW721002 UYN720912:UYS721002 VIJ720912:VIO721002 VSF720912:VSK721002 WCB720912:WCG721002 WLX720912:WMC721002 WVT720912:WVY721002 L786448:Q786538 JH786448:JM786538 TD786448:TI786538 ACZ786448:ADE786538 AMV786448:ANA786538 AWR786448:AWW786538 BGN786448:BGS786538 BQJ786448:BQO786538 CAF786448:CAK786538 CKB786448:CKG786538 CTX786448:CUC786538 DDT786448:DDY786538 DNP786448:DNU786538 DXL786448:DXQ786538 EHH786448:EHM786538 ERD786448:ERI786538 FAZ786448:FBE786538 FKV786448:FLA786538 FUR786448:FUW786538 GEN786448:GES786538 GOJ786448:GOO786538 GYF786448:GYK786538 HIB786448:HIG786538 HRX786448:HSC786538 IBT786448:IBY786538 ILP786448:ILU786538 IVL786448:IVQ786538 JFH786448:JFM786538 JPD786448:JPI786538 JYZ786448:JZE786538 KIV786448:KJA786538 KSR786448:KSW786538 LCN786448:LCS786538 LMJ786448:LMO786538 LWF786448:LWK786538 MGB786448:MGG786538 MPX786448:MQC786538 MZT786448:MZY786538 NJP786448:NJU786538 NTL786448:NTQ786538 ODH786448:ODM786538 OND786448:ONI786538 OWZ786448:OXE786538 PGV786448:PHA786538 PQR786448:PQW786538 QAN786448:QAS786538 QKJ786448:QKO786538 QUF786448:QUK786538 REB786448:REG786538 RNX786448:ROC786538 RXT786448:RXY786538 SHP786448:SHU786538 SRL786448:SRQ786538 TBH786448:TBM786538 TLD786448:TLI786538 TUZ786448:TVE786538 UEV786448:UFA786538 UOR786448:UOW786538 UYN786448:UYS786538 VIJ786448:VIO786538 VSF786448:VSK786538 WCB786448:WCG786538 WLX786448:WMC786538 WVT786448:WVY786538 L851984:Q852074 JH851984:JM852074 TD851984:TI852074 ACZ851984:ADE852074 AMV851984:ANA852074 AWR851984:AWW852074 BGN851984:BGS852074 BQJ851984:BQO852074 CAF851984:CAK852074 CKB851984:CKG852074 CTX851984:CUC852074 DDT851984:DDY852074 DNP851984:DNU852074 DXL851984:DXQ852074 EHH851984:EHM852074 ERD851984:ERI852074 FAZ851984:FBE852074 FKV851984:FLA852074 FUR851984:FUW852074 GEN851984:GES852074 GOJ851984:GOO852074 GYF851984:GYK852074 HIB851984:HIG852074 HRX851984:HSC852074 IBT851984:IBY852074 ILP851984:ILU852074 IVL851984:IVQ852074 JFH851984:JFM852074 JPD851984:JPI852074 JYZ851984:JZE852074 KIV851984:KJA852074 KSR851984:KSW852074 LCN851984:LCS852074 LMJ851984:LMO852074 LWF851984:LWK852074 MGB851984:MGG852074 MPX851984:MQC852074 MZT851984:MZY852074 NJP851984:NJU852074 NTL851984:NTQ852074 ODH851984:ODM852074 OND851984:ONI852074 OWZ851984:OXE852074 PGV851984:PHA852074 PQR851984:PQW852074 QAN851984:QAS852074 QKJ851984:QKO852074 QUF851984:QUK852074 REB851984:REG852074 RNX851984:ROC852074 RXT851984:RXY852074 SHP851984:SHU852074 SRL851984:SRQ852074 TBH851984:TBM852074 TLD851984:TLI852074 TUZ851984:TVE852074 UEV851984:UFA852074 UOR851984:UOW852074 UYN851984:UYS852074 VIJ851984:VIO852074 VSF851984:VSK852074 WCB851984:WCG852074 WLX851984:WMC852074 WVT851984:WVY852074 L917520:Q917610 JH917520:JM917610 TD917520:TI917610 ACZ917520:ADE917610 AMV917520:ANA917610 AWR917520:AWW917610 BGN917520:BGS917610 BQJ917520:BQO917610 CAF917520:CAK917610 CKB917520:CKG917610 CTX917520:CUC917610 DDT917520:DDY917610 DNP917520:DNU917610 DXL917520:DXQ917610 EHH917520:EHM917610 ERD917520:ERI917610 FAZ917520:FBE917610 FKV917520:FLA917610 FUR917520:FUW917610 GEN917520:GES917610 GOJ917520:GOO917610 GYF917520:GYK917610 HIB917520:HIG917610 HRX917520:HSC917610 IBT917520:IBY917610 ILP917520:ILU917610 IVL917520:IVQ917610 JFH917520:JFM917610 JPD917520:JPI917610 JYZ917520:JZE917610 KIV917520:KJA917610 KSR917520:KSW917610 LCN917520:LCS917610 LMJ917520:LMO917610 LWF917520:LWK917610 MGB917520:MGG917610 MPX917520:MQC917610 MZT917520:MZY917610 NJP917520:NJU917610 NTL917520:NTQ917610 ODH917520:ODM917610 OND917520:ONI917610 OWZ917520:OXE917610 PGV917520:PHA917610 PQR917520:PQW917610 QAN917520:QAS917610 QKJ917520:QKO917610 QUF917520:QUK917610 REB917520:REG917610 RNX917520:ROC917610 RXT917520:RXY917610 SHP917520:SHU917610 SRL917520:SRQ917610 TBH917520:TBM917610 TLD917520:TLI917610 TUZ917520:TVE917610 UEV917520:UFA917610 UOR917520:UOW917610 UYN917520:UYS917610 VIJ917520:VIO917610 VSF917520:VSK917610 WCB917520:WCG917610 WLX917520:WMC917610 WVT917520:WVY917610 L983056:Q983146 JH983056:JM983146 TD983056:TI983146 ACZ983056:ADE983146 AMV983056:ANA983146 AWR983056:AWW983146 BGN983056:BGS983146 BQJ983056:BQO983146 CAF983056:CAK983146 CKB983056:CKG983146 CTX983056:CUC983146 DDT983056:DDY983146 DNP983056:DNU983146 DXL983056:DXQ983146 EHH983056:EHM983146 ERD983056:ERI983146 FAZ983056:FBE983146 FKV983056:FLA983146 FUR983056:FUW983146 GEN983056:GES983146 GOJ983056:GOO983146 GYF983056:GYK983146 HIB983056:HIG983146 HRX983056:HSC983146 IBT983056:IBY983146 ILP983056:ILU983146 IVL983056:IVQ983146 JFH983056:JFM983146 JPD983056:JPI983146 JYZ983056:JZE983146 KIV983056:KJA983146 KSR983056:KSW983146 LCN983056:LCS983146 LMJ983056:LMO983146 LWF983056:LWK983146 MGB983056:MGG983146 MPX983056:MQC983146 MZT983056:MZY983146 NJP983056:NJU983146 NTL983056:NTQ983146 ODH983056:ODM983146 OND983056:ONI983146 OWZ983056:OXE983146 PGV983056:PHA983146 PQR983056:PQW983146 QAN983056:QAS983146 QKJ983056:QKO983146 QUF983056:QUK983146 REB983056:REG983146 RNX983056:ROC983146 RXT983056:RXY983146 SHP983056:SHU983146 SRL983056:SRQ983146 TBH983056:TBM983146 TLD983056:TLI983146 TUZ983056:TVE983146 UEV983056:UFA983146 UOR983056:UOW983146 UYN983056:UYS983146 VIJ983056:VIO983146 VSF983056:VSK983146 WCB983056:WCG983146 WLX983056:WMC983146 WVT983056:WVY983146">
      <formula1>10</formula1>
    </dataValidation>
    <dataValidation type="textLength" operator="greaterThan" showInputMessage="1" showErrorMessage="1" errorTitle="Campo não editável" error="Estas células fazem parte dos cálculos para ajuste pelo Método dos Mínimos Quadrados e não podem ser modificados" sqref="H16:J106 JD16:JF106 SZ16:TB106 ACV16:ACX106 AMR16:AMT106 AWN16:AWP106 BGJ16:BGL106 BQF16:BQH106 CAB16:CAD106 CJX16:CJZ106 CTT16:CTV106 DDP16:DDR106 DNL16:DNN106 DXH16:DXJ106 EHD16:EHF106 EQZ16:ERB106 FAV16:FAX106 FKR16:FKT106 FUN16:FUP106 GEJ16:GEL106 GOF16:GOH106 GYB16:GYD106 HHX16:HHZ106 HRT16:HRV106 IBP16:IBR106 ILL16:ILN106 IVH16:IVJ106 JFD16:JFF106 JOZ16:JPB106 JYV16:JYX106 KIR16:KIT106 KSN16:KSP106 LCJ16:LCL106 LMF16:LMH106 LWB16:LWD106 MFX16:MFZ106 MPT16:MPV106 MZP16:MZR106 NJL16:NJN106 NTH16:NTJ106 ODD16:ODF106 OMZ16:ONB106 OWV16:OWX106 PGR16:PGT106 PQN16:PQP106 QAJ16:QAL106 QKF16:QKH106 QUB16:QUD106 RDX16:RDZ106 RNT16:RNV106 RXP16:RXR106 SHL16:SHN106 SRH16:SRJ106 TBD16:TBF106 TKZ16:TLB106 TUV16:TUX106 UER16:UET106 UON16:UOP106 UYJ16:UYL106 VIF16:VIH106 VSB16:VSD106 WBX16:WBZ106 WLT16:WLV106 WVP16:WVR106 H65552:J65642 JD65552:JF65642 SZ65552:TB65642 ACV65552:ACX65642 AMR65552:AMT65642 AWN65552:AWP65642 BGJ65552:BGL65642 BQF65552:BQH65642 CAB65552:CAD65642 CJX65552:CJZ65642 CTT65552:CTV65642 DDP65552:DDR65642 DNL65552:DNN65642 DXH65552:DXJ65642 EHD65552:EHF65642 EQZ65552:ERB65642 FAV65552:FAX65642 FKR65552:FKT65642 FUN65552:FUP65642 GEJ65552:GEL65642 GOF65552:GOH65642 GYB65552:GYD65642 HHX65552:HHZ65642 HRT65552:HRV65642 IBP65552:IBR65642 ILL65552:ILN65642 IVH65552:IVJ65642 JFD65552:JFF65642 JOZ65552:JPB65642 JYV65552:JYX65642 KIR65552:KIT65642 KSN65552:KSP65642 LCJ65552:LCL65642 LMF65552:LMH65642 LWB65552:LWD65642 MFX65552:MFZ65642 MPT65552:MPV65642 MZP65552:MZR65642 NJL65552:NJN65642 NTH65552:NTJ65642 ODD65552:ODF65642 OMZ65552:ONB65642 OWV65552:OWX65642 PGR65552:PGT65642 PQN65552:PQP65642 QAJ65552:QAL65642 QKF65552:QKH65642 QUB65552:QUD65642 RDX65552:RDZ65642 RNT65552:RNV65642 RXP65552:RXR65642 SHL65552:SHN65642 SRH65552:SRJ65642 TBD65552:TBF65642 TKZ65552:TLB65642 TUV65552:TUX65642 UER65552:UET65642 UON65552:UOP65642 UYJ65552:UYL65642 VIF65552:VIH65642 VSB65552:VSD65642 WBX65552:WBZ65642 WLT65552:WLV65642 WVP65552:WVR65642 H131088:J131178 JD131088:JF131178 SZ131088:TB131178 ACV131088:ACX131178 AMR131088:AMT131178 AWN131088:AWP131178 BGJ131088:BGL131178 BQF131088:BQH131178 CAB131088:CAD131178 CJX131088:CJZ131178 CTT131088:CTV131178 DDP131088:DDR131178 DNL131088:DNN131178 DXH131088:DXJ131178 EHD131088:EHF131178 EQZ131088:ERB131178 FAV131088:FAX131178 FKR131088:FKT131178 FUN131088:FUP131178 GEJ131088:GEL131178 GOF131088:GOH131178 GYB131088:GYD131178 HHX131088:HHZ131178 HRT131088:HRV131178 IBP131088:IBR131178 ILL131088:ILN131178 IVH131088:IVJ131178 JFD131088:JFF131178 JOZ131088:JPB131178 JYV131088:JYX131178 KIR131088:KIT131178 KSN131088:KSP131178 LCJ131088:LCL131178 LMF131088:LMH131178 LWB131088:LWD131178 MFX131088:MFZ131178 MPT131088:MPV131178 MZP131088:MZR131178 NJL131088:NJN131178 NTH131088:NTJ131178 ODD131088:ODF131178 OMZ131088:ONB131178 OWV131088:OWX131178 PGR131088:PGT131178 PQN131088:PQP131178 QAJ131088:QAL131178 QKF131088:QKH131178 QUB131088:QUD131178 RDX131088:RDZ131178 RNT131088:RNV131178 RXP131088:RXR131178 SHL131088:SHN131178 SRH131088:SRJ131178 TBD131088:TBF131178 TKZ131088:TLB131178 TUV131088:TUX131178 UER131088:UET131178 UON131088:UOP131178 UYJ131088:UYL131178 VIF131088:VIH131178 VSB131088:VSD131178 WBX131088:WBZ131178 WLT131088:WLV131178 WVP131088:WVR131178 H196624:J196714 JD196624:JF196714 SZ196624:TB196714 ACV196624:ACX196714 AMR196624:AMT196714 AWN196624:AWP196714 BGJ196624:BGL196714 BQF196624:BQH196714 CAB196624:CAD196714 CJX196624:CJZ196714 CTT196624:CTV196714 DDP196624:DDR196714 DNL196624:DNN196714 DXH196624:DXJ196714 EHD196624:EHF196714 EQZ196624:ERB196714 FAV196624:FAX196714 FKR196624:FKT196714 FUN196624:FUP196714 GEJ196624:GEL196714 GOF196624:GOH196714 GYB196624:GYD196714 HHX196624:HHZ196714 HRT196624:HRV196714 IBP196624:IBR196714 ILL196624:ILN196714 IVH196624:IVJ196714 JFD196624:JFF196714 JOZ196624:JPB196714 JYV196624:JYX196714 KIR196624:KIT196714 KSN196624:KSP196714 LCJ196624:LCL196714 LMF196624:LMH196714 LWB196624:LWD196714 MFX196624:MFZ196714 MPT196624:MPV196714 MZP196624:MZR196714 NJL196624:NJN196714 NTH196624:NTJ196714 ODD196624:ODF196714 OMZ196624:ONB196714 OWV196624:OWX196714 PGR196624:PGT196714 PQN196624:PQP196714 QAJ196624:QAL196714 QKF196624:QKH196714 QUB196624:QUD196714 RDX196624:RDZ196714 RNT196624:RNV196714 RXP196624:RXR196714 SHL196624:SHN196714 SRH196624:SRJ196714 TBD196624:TBF196714 TKZ196624:TLB196714 TUV196624:TUX196714 UER196624:UET196714 UON196624:UOP196714 UYJ196624:UYL196714 VIF196624:VIH196714 VSB196624:VSD196714 WBX196624:WBZ196714 WLT196624:WLV196714 WVP196624:WVR196714 H262160:J262250 JD262160:JF262250 SZ262160:TB262250 ACV262160:ACX262250 AMR262160:AMT262250 AWN262160:AWP262250 BGJ262160:BGL262250 BQF262160:BQH262250 CAB262160:CAD262250 CJX262160:CJZ262250 CTT262160:CTV262250 DDP262160:DDR262250 DNL262160:DNN262250 DXH262160:DXJ262250 EHD262160:EHF262250 EQZ262160:ERB262250 FAV262160:FAX262250 FKR262160:FKT262250 FUN262160:FUP262250 GEJ262160:GEL262250 GOF262160:GOH262250 GYB262160:GYD262250 HHX262160:HHZ262250 HRT262160:HRV262250 IBP262160:IBR262250 ILL262160:ILN262250 IVH262160:IVJ262250 JFD262160:JFF262250 JOZ262160:JPB262250 JYV262160:JYX262250 KIR262160:KIT262250 KSN262160:KSP262250 LCJ262160:LCL262250 LMF262160:LMH262250 LWB262160:LWD262250 MFX262160:MFZ262250 MPT262160:MPV262250 MZP262160:MZR262250 NJL262160:NJN262250 NTH262160:NTJ262250 ODD262160:ODF262250 OMZ262160:ONB262250 OWV262160:OWX262250 PGR262160:PGT262250 PQN262160:PQP262250 QAJ262160:QAL262250 QKF262160:QKH262250 QUB262160:QUD262250 RDX262160:RDZ262250 RNT262160:RNV262250 RXP262160:RXR262250 SHL262160:SHN262250 SRH262160:SRJ262250 TBD262160:TBF262250 TKZ262160:TLB262250 TUV262160:TUX262250 UER262160:UET262250 UON262160:UOP262250 UYJ262160:UYL262250 VIF262160:VIH262250 VSB262160:VSD262250 WBX262160:WBZ262250 WLT262160:WLV262250 WVP262160:WVR262250 H327696:J327786 JD327696:JF327786 SZ327696:TB327786 ACV327696:ACX327786 AMR327696:AMT327786 AWN327696:AWP327786 BGJ327696:BGL327786 BQF327696:BQH327786 CAB327696:CAD327786 CJX327696:CJZ327786 CTT327696:CTV327786 DDP327696:DDR327786 DNL327696:DNN327786 DXH327696:DXJ327786 EHD327696:EHF327786 EQZ327696:ERB327786 FAV327696:FAX327786 FKR327696:FKT327786 FUN327696:FUP327786 GEJ327696:GEL327786 GOF327696:GOH327786 GYB327696:GYD327786 HHX327696:HHZ327786 HRT327696:HRV327786 IBP327696:IBR327786 ILL327696:ILN327786 IVH327696:IVJ327786 JFD327696:JFF327786 JOZ327696:JPB327786 JYV327696:JYX327786 KIR327696:KIT327786 KSN327696:KSP327786 LCJ327696:LCL327786 LMF327696:LMH327786 LWB327696:LWD327786 MFX327696:MFZ327786 MPT327696:MPV327786 MZP327696:MZR327786 NJL327696:NJN327786 NTH327696:NTJ327786 ODD327696:ODF327786 OMZ327696:ONB327786 OWV327696:OWX327786 PGR327696:PGT327786 PQN327696:PQP327786 QAJ327696:QAL327786 QKF327696:QKH327786 QUB327696:QUD327786 RDX327696:RDZ327786 RNT327696:RNV327786 RXP327696:RXR327786 SHL327696:SHN327786 SRH327696:SRJ327786 TBD327696:TBF327786 TKZ327696:TLB327786 TUV327696:TUX327786 UER327696:UET327786 UON327696:UOP327786 UYJ327696:UYL327786 VIF327696:VIH327786 VSB327696:VSD327786 WBX327696:WBZ327786 WLT327696:WLV327786 WVP327696:WVR327786 H393232:J393322 JD393232:JF393322 SZ393232:TB393322 ACV393232:ACX393322 AMR393232:AMT393322 AWN393232:AWP393322 BGJ393232:BGL393322 BQF393232:BQH393322 CAB393232:CAD393322 CJX393232:CJZ393322 CTT393232:CTV393322 DDP393232:DDR393322 DNL393232:DNN393322 DXH393232:DXJ393322 EHD393232:EHF393322 EQZ393232:ERB393322 FAV393232:FAX393322 FKR393232:FKT393322 FUN393232:FUP393322 GEJ393232:GEL393322 GOF393232:GOH393322 GYB393232:GYD393322 HHX393232:HHZ393322 HRT393232:HRV393322 IBP393232:IBR393322 ILL393232:ILN393322 IVH393232:IVJ393322 JFD393232:JFF393322 JOZ393232:JPB393322 JYV393232:JYX393322 KIR393232:KIT393322 KSN393232:KSP393322 LCJ393232:LCL393322 LMF393232:LMH393322 LWB393232:LWD393322 MFX393232:MFZ393322 MPT393232:MPV393322 MZP393232:MZR393322 NJL393232:NJN393322 NTH393232:NTJ393322 ODD393232:ODF393322 OMZ393232:ONB393322 OWV393232:OWX393322 PGR393232:PGT393322 PQN393232:PQP393322 QAJ393232:QAL393322 QKF393232:QKH393322 QUB393232:QUD393322 RDX393232:RDZ393322 RNT393232:RNV393322 RXP393232:RXR393322 SHL393232:SHN393322 SRH393232:SRJ393322 TBD393232:TBF393322 TKZ393232:TLB393322 TUV393232:TUX393322 UER393232:UET393322 UON393232:UOP393322 UYJ393232:UYL393322 VIF393232:VIH393322 VSB393232:VSD393322 WBX393232:WBZ393322 WLT393232:WLV393322 WVP393232:WVR393322 H458768:J458858 JD458768:JF458858 SZ458768:TB458858 ACV458768:ACX458858 AMR458768:AMT458858 AWN458768:AWP458858 BGJ458768:BGL458858 BQF458768:BQH458858 CAB458768:CAD458858 CJX458768:CJZ458858 CTT458768:CTV458858 DDP458768:DDR458858 DNL458768:DNN458858 DXH458768:DXJ458858 EHD458768:EHF458858 EQZ458768:ERB458858 FAV458768:FAX458858 FKR458768:FKT458858 FUN458768:FUP458858 GEJ458768:GEL458858 GOF458768:GOH458858 GYB458768:GYD458858 HHX458768:HHZ458858 HRT458768:HRV458858 IBP458768:IBR458858 ILL458768:ILN458858 IVH458768:IVJ458858 JFD458768:JFF458858 JOZ458768:JPB458858 JYV458768:JYX458858 KIR458768:KIT458858 KSN458768:KSP458858 LCJ458768:LCL458858 LMF458768:LMH458858 LWB458768:LWD458858 MFX458768:MFZ458858 MPT458768:MPV458858 MZP458768:MZR458858 NJL458768:NJN458858 NTH458768:NTJ458858 ODD458768:ODF458858 OMZ458768:ONB458858 OWV458768:OWX458858 PGR458768:PGT458858 PQN458768:PQP458858 QAJ458768:QAL458858 QKF458768:QKH458858 QUB458768:QUD458858 RDX458768:RDZ458858 RNT458768:RNV458858 RXP458768:RXR458858 SHL458768:SHN458858 SRH458768:SRJ458858 TBD458768:TBF458858 TKZ458768:TLB458858 TUV458768:TUX458858 UER458768:UET458858 UON458768:UOP458858 UYJ458768:UYL458858 VIF458768:VIH458858 VSB458768:VSD458858 WBX458768:WBZ458858 WLT458768:WLV458858 WVP458768:WVR458858 H524304:J524394 JD524304:JF524394 SZ524304:TB524394 ACV524304:ACX524394 AMR524304:AMT524394 AWN524304:AWP524394 BGJ524304:BGL524394 BQF524304:BQH524394 CAB524304:CAD524394 CJX524304:CJZ524394 CTT524304:CTV524394 DDP524304:DDR524394 DNL524304:DNN524394 DXH524304:DXJ524394 EHD524304:EHF524394 EQZ524304:ERB524394 FAV524304:FAX524394 FKR524304:FKT524394 FUN524304:FUP524394 GEJ524304:GEL524394 GOF524304:GOH524394 GYB524304:GYD524394 HHX524304:HHZ524394 HRT524304:HRV524394 IBP524304:IBR524394 ILL524304:ILN524394 IVH524304:IVJ524394 JFD524304:JFF524394 JOZ524304:JPB524394 JYV524304:JYX524394 KIR524304:KIT524394 KSN524304:KSP524394 LCJ524304:LCL524394 LMF524304:LMH524394 LWB524304:LWD524394 MFX524304:MFZ524394 MPT524304:MPV524394 MZP524304:MZR524394 NJL524304:NJN524394 NTH524304:NTJ524394 ODD524304:ODF524394 OMZ524304:ONB524394 OWV524304:OWX524394 PGR524304:PGT524394 PQN524304:PQP524394 QAJ524304:QAL524394 QKF524304:QKH524394 QUB524304:QUD524394 RDX524304:RDZ524394 RNT524304:RNV524394 RXP524304:RXR524394 SHL524304:SHN524394 SRH524304:SRJ524394 TBD524304:TBF524394 TKZ524304:TLB524394 TUV524304:TUX524394 UER524304:UET524394 UON524304:UOP524394 UYJ524304:UYL524394 VIF524304:VIH524394 VSB524304:VSD524394 WBX524304:WBZ524394 WLT524304:WLV524394 WVP524304:WVR524394 H589840:J589930 JD589840:JF589930 SZ589840:TB589930 ACV589840:ACX589930 AMR589840:AMT589930 AWN589840:AWP589930 BGJ589840:BGL589930 BQF589840:BQH589930 CAB589840:CAD589930 CJX589840:CJZ589930 CTT589840:CTV589930 DDP589840:DDR589930 DNL589840:DNN589930 DXH589840:DXJ589930 EHD589840:EHF589930 EQZ589840:ERB589930 FAV589840:FAX589930 FKR589840:FKT589930 FUN589840:FUP589930 GEJ589840:GEL589930 GOF589840:GOH589930 GYB589840:GYD589930 HHX589840:HHZ589930 HRT589840:HRV589930 IBP589840:IBR589930 ILL589840:ILN589930 IVH589840:IVJ589930 JFD589840:JFF589930 JOZ589840:JPB589930 JYV589840:JYX589930 KIR589840:KIT589930 KSN589840:KSP589930 LCJ589840:LCL589930 LMF589840:LMH589930 LWB589840:LWD589930 MFX589840:MFZ589930 MPT589840:MPV589930 MZP589840:MZR589930 NJL589840:NJN589930 NTH589840:NTJ589930 ODD589840:ODF589930 OMZ589840:ONB589930 OWV589840:OWX589930 PGR589840:PGT589930 PQN589840:PQP589930 QAJ589840:QAL589930 QKF589840:QKH589930 QUB589840:QUD589930 RDX589840:RDZ589930 RNT589840:RNV589930 RXP589840:RXR589930 SHL589840:SHN589930 SRH589840:SRJ589930 TBD589840:TBF589930 TKZ589840:TLB589930 TUV589840:TUX589930 UER589840:UET589930 UON589840:UOP589930 UYJ589840:UYL589930 VIF589840:VIH589930 VSB589840:VSD589930 WBX589840:WBZ589930 WLT589840:WLV589930 WVP589840:WVR589930 H655376:J655466 JD655376:JF655466 SZ655376:TB655466 ACV655376:ACX655466 AMR655376:AMT655466 AWN655376:AWP655466 BGJ655376:BGL655466 BQF655376:BQH655466 CAB655376:CAD655466 CJX655376:CJZ655466 CTT655376:CTV655466 DDP655376:DDR655466 DNL655376:DNN655466 DXH655376:DXJ655466 EHD655376:EHF655466 EQZ655376:ERB655466 FAV655376:FAX655466 FKR655376:FKT655466 FUN655376:FUP655466 GEJ655376:GEL655466 GOF655376:GOH655466 GYB655376:GYD655466 HHX655376:HHZ655466 HRT655376:HRV655466 IBP655376:IBR655466 ILL655376:ILN655466 IVH655376:IVJ655466 JFD655376:JFF655466 JOZ655376:JPB655466 JYV655376:JYX655466 KIR655376:KIT655466 KSN655376:KSP655466 LCJ655376:LCL655466 LMF655376:LMH655466 LWB655376:LWD655466 MFX655376:MFZ655466 MPT655376:MPV655466 MZP655376:MZR655466 NJL655376:NJN655466 NTH655376:NTJ655466 ODD655376:ODF655466 OMZ655376:ONB655466 OWV655376:OWX655466 PGR655376:PGT655466 PQN655376:PQP655466 QAJ655376:QAL655466 QKF655376:QKH655466 QUB655376:QUD655466 RDX655376:RDZ655466 RNT655376:RNV655466 RXP655376:RXR655466 SHL655376:SHN655466 SRH655376:SRJ655466 TBD655376:TBF655466 TKZ655376:TLB655466 TUV655376:TUX655466 UER655376:UET655466 UON655376:UOP655466 UYJ655376:UYL655466 VIF655376:VIH655466 VSB655376:VSD655466 WBX655376:WBZ655466 WLT655376:WLV655466 WVP655376:WVR655466 H720912:J721002 JD720912:JF721002 SZ720912:TB721002 ACV720912:ACX721002 AMR720912:AMT721002 AWN720912:AWP721002 BGJ720912:BGL721002 BQF720912:BQH721002 CAB720912:CAD721002 CJX720912:CJZ721002 CTT720912:CTV721002 DDP720912:DDR721002 DNL720912:DNN721002 DXH720912:DXJ721002 EHD720912:EHF721002 EQZ720912:ERB721002 FAV720912:FAX721002 FKR720912:FKT721002 FUN720912:FUP721002 GEJ720912:GEL721002 GOF720912:GOH721002 GYB720912:GYD721002 HHX720912:HHZ721002 HRT720912:HRV721002 IBP720912:IBR721002 ILL720912:ILN721002 IVH720912:IVJ721002 JFD720912:JFF721002 JOZ720912:JPB721002 JYV720912:JYX721002 KIR720912:KIT721002 KSN720912:KSP721002 LCJ720912:LCL721002 LMF720912:LMH721002 LWB720912:LWD721002 MFX720912:MFZ721002 MPT720912:MPV721002 MZP720912:MZR721002 NJL720912:NJN721002 NTH720912:NTJ721002 ODD720912:ODF721002 OMZ720912:ONB721002 OWV720912:OWX721002 PGR720912:PGT721002 PQN720912:PQP721002 QAJ720912:QAL721002 QKF720912:QKH721002 QUB720912:QUD721002 RDX720912:RDZ721002 RNT720912:RNV721002 RXP720912:RXR721002 SHL720912:SHN721002 SRH720912:SRJ721002 TBD720912:TBF721002 TKZ720912:TLB721002 TUV720912:TUX721002 UER720912:UET721002 UON720912:UOP721002 UYJ720912:UYL721002 VIF720912:VIH721002 VSB720912:VSD721002 WBX720912:WBZ721002 WLT720912:WLV721002 WVP720912:WVR721002 H786448:J786538 JD786448:JF786538 SZ786448:TB786538 ACV786448:ACX786538 AMR786448:AMT786538 AWN786448:AWP786538 BGJ786448:BGL786538 BQF786448:BQH786538 CAB786448:CAD786538 CJX786448:CJZ786538 CTT786448:CTV786538 DDP786448:DDR786538 DNL786448:DNN786538 DXH786448:DXJ786538 EHD786448:EHF786538 EQZ786448:ERB786538 FAV786448:FAX786538 FKR786448:FKT786538 FUN786448:FUP786538 GEJ786448:GEL786538 GOF786448:GOH786538 GYB786448:GYD786538 HHX786448:HHZ786538 HRT786448:HRV786538 IBP786448:IBR786538 ILL786448:ILN786538 IVH786448:IVJ786538 JFD786448:JFF786538 JOZ786448:JPB786538 JYV786448:JYX786538 KIR786448:KIT786538 KSN786448:KSP786538 LCJ786448:LCL786538 LMF786448:LMH786538 LWB786448:LWD786538 MFX786448:MFZ786538 MPT786448:MPV786538 MZP786448:MZR786538 NJL786448:NJN786538 NTH786448:NTJ786538 ODD786448:ODF786538 OMZ786448:ONB786538 OWV786448:OWX786538 PGR786448:PGT786538 PQN786448:PQP786538 QAJ786448:QAL786538 QKF786448:QKH786538 QUB786448:QUD786538 RDX786448:RDZ786538 RNT786448:RNV786538 RXP786448:RXR786538 SHL786448:SHN786538 SRH786448:SRJ786538 TBD786448:TBF786538 TKZ786448:TLB786538 TUV786448:TUX786538 UER786448:UET786538 UON786448:UOP786538 UYJ786448:UYL786538 VIF786448:VIH786538 VSB786448:VSD786538 WBX786448:WBZ786538 WLT786448:WLV786538 WVP786448:WVR786538 H851984:J852074 JD851984:JF852074 SZ851984:TB852074 ACV851984:ACX852074 AMR851984:AMT852074 AWN851984:AWP852074 BGJ851984:BGL852074 BQF851984:BQH852074 CAB851984:CAD852074 CJX851984:CJZ852074 CTT851984:CTV852074 DDP851984:DDR852074 DNL851984:DNN852074 DXH851984:DXJ852074 EHD851984:EHF852074 EQZ851984:ERB852074 FAV851984:FAX852074 FKR851984:FKT852074 FUN851984:FUP852074 GEJ851984:GEL852074 GOF851984:GOH852074 GYB851984:GYD852074 HHX851984:HHZ852074 HRT851984:HRV852074 IBP851984:IBR852074 ILL851984:ILN852074 IVH851984:IVJ852074 JFD851984:JFF852074 JOZ851984:JPB852074 JYV851984:JYX852074 KIR851984:KIT852074 KSN851984:KSP852074 LCJ851984:LCL852074 LMF851984:LMH852074 LWB851984:LWD852074 MFX851984:MFZ852074 MPT851984:MPV852074 MZP851984:MZR852074 NJL851984:NJN852074 NTH851984:NTJ852074 ODD851984:ODF852074 OMZ851984:ONB852074 OWV851984:OWX852074 PGR851984:PGT852074 PQN851984:PQP852074 QAJ851984:QAL852074 QKF851984:QKH852074 QUB851984:QUD852074 RDX851984:RDZ852074 RNT851984:RNV852074 RXP851984:RXR852074 SHL851984:SHN852074 SRH851984:SRJ852074 TBD851984:TBF852074 TKZ851984:TLB852074 TUV851984:TUX852074 UER851984:UET852074 UON851984:UOP852074 UYJ851984:UYL852074 VIF851984:VIH852074 VSB851984:VSD852074 WBX851984:WBZ852074 WLT851984:WLV852074 WVP851984:WVR852074 H917520:J917610 JD917520:JF917610 SZ917520:TB917610 ACV917520:ACX917610 AMR917520:AMT917610 AWN917520:AWP917610 BGJ917520:BGL917610 BQF917520:BQH917610 CAB917520:CAD917610 CJX917520:CJZ917610 CTT917520:CTV917610 DDP917520:DDR917610 DNL917520:DNN917610 DXH917520:DXJ917610 EHD917520:EHF917610 EQZ917520:ERB917610 FAV917520:FAX917610 FKR917520:FKT917610 FUN917520:FUP917610 GEJ917520:GEL917610 GOF917520:GOH917610 GYB917520:GYD917610 HHX917520:HHZ917610 HRT917520:HRV917610 IBP917520:IBR917610 ILL917520:ILN917610 IVH917520:IVJ917610 JFD917520:JFF917610 JOZ917520:JPB917610 JYV917520:JYX917610 KIR917520:KIT917610 KSN917520:KSP917610 LCJ917520:LCL917610 LMF917520:LMH917610 LWB917520:LWD917610 MFX917520:MFZ917610 MPT917520:MPV917610 MZP917520:MZR917610 NJL917520:NJN917610 NTH917520:NTJ917610 ODD917520:ODF917610 OMZ917520:ONB917610 OWV917520:OWX917610 PGR917520:PGT917610 PQN917520:PQP917610 QAJ917520:QAL917610 QKF917520:QKH917610 QUB917520:QUD917610 RDX917520:RDZ917610 RNT917520:RNV917610 RXP917520:RXR917610 SHL917520:SHN917610 SRH917520:SRJ917610 TBD917520:TBF917610 TKZ917520:TLB917610 TUV917520:TUX917610 UER917520:UET917610 UON917520:UOP917610 UYJ917520:UYL917610 VIF917520:VIH917610 VSB917520:VSD917610 WBX917520:WBZ917610 WLT917520:WLV917610 WVP917520:WVR917610 H983056:J983146 JD983056:JF983146 SZ983056:TB983146 ACV983056:ACX983146 AMR983056:AMT983146 AWN983056:AWP983146 BGJ983056:BGL983146 BQF983056:BQH983146 CAB983056:CAD983146 CJX983056:CJZ983146 CTT983056:CTV983146 DDP983056:DDR983146 DNL983056:DNN983146 DXH983056:DXJ983146 EHD983056:EHF983146 EQZ983056:ERB983146 FAV983056:FAX983146 FKR983056:FKT983146 FUN983056:FUP983146 GEJ983056:GEL983146 GOF983056:GOH983146 GYB983056:GYD983146 HHX983056:HHZ983146 HRT983056:HRV983146 IBP983056:IBR983146 ILL983056:ILN983146 IVH983056:IVJ983146 JFD983056:JFF983146 JOZ983056:JPB983146 JYV983056:JYX983146 KIR983056:KIT983146 KSN983056:KSP983146 LCJ983056:LCL983146 LMF983056:LMH983146 LWB983056:LWD983146 MFX983056:MFZ983146 MPT983056:MPV983146 MZP983056:MZR983146 NJL983056:NJN983146 NTH983056:NTJ983146 ODD983056:ODF983146 OMZ983056:ONB983146 OWV983056:OWX983146 PGR983056:PGT983146 PQN983056:PQP983146 QAJ983056:QAL983146 QKF983056:QKH983146 QUB983056:QUD983146 RDX983056:RDZ983146 RNT983056:RNV983146 RXP983056:RXR983146 SHL983056:SHN983146 SRH983056:SRJ983146 TBD983056:TBF983146 TKZ983056:TLB983146 TUV983056:TUX983146 UER983056:UET983146 UON983056:UOP983146 UYJ983056:UYL983146 VIF983056:VIH983146 VSB983056:VSD983146 WBX983056:WBZ983146 WLT983056:WLV983146 WVP983056:WVR983146">
      <formula1>10</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topLeftCell="E37" workbookViewId="0">
      <selection activeCell="I42" sqref="I42"/>
    </sheetView>
  </sheetViews>
  <sheetFormatPr defaultRowHeight="15" x14ac:dyDescent="0.25"/>
  <cols>
    <col min="1" max="1" width="32.42578125" customWidth="1"/>
    <col min="2" max="2" width="8.140625" customWidth="1"/>
    <col min="3" max="4" width="15.7109375" customWidth="1"/>
    <col min="5" max="6" width="14.85546875" customWidth="1"/>
    <col min="7" max="8" width="16.140625" customWidth="1"/>
    <col min="9" max="10" width="12.28515625" customWidth="1"/>
    <col min="11" max="12" width="12.7109375" customWidth="1"/>
    <col min="13" max="13" width="14.42578125" customWidth="1"/>
    <col min="14" max="14" width="10.5703125" bestFit="1" customWidth="1"/>
  </cols>
  <sheetData>
    <row r="1" spans="1:14" x14ac:dyDescent="0.25">
      <c r="A1" t="s">
        <v>36</v>
      </c>
      <c r="C1" t="s">
        <v>37</v>
      </c>
      <c r="E1" t="s">
        <v>37</v>
      </c>
      <c r="G1" t="s">
        <v>37</v>
      </c>
      <c r="I1" t="s">
        <v>37</v>
      </c>
      <c r="K1" t="s">
        <v>37</v>
      </c>
      <c r="M1" t="s">
        <v>37</v>
      </c>
    </row>
    <row r="2" spans="1:14" x14ac:dyDescent="0.25">
      <c r="A2" t="s">
        <v>38</v>
      </c>
      <c r="C2" t="s">
        <v>39</v>
      </c>
      <c r="E2" t="s">
        <v>39</v>
      </c>
      <c r="G2" t="s">
        <v>39</v>
      </c>
      <c r="I2" t="s">
        <v>39</v>
      </c>
      <c r="K2" t="s">
        <v>39</v>
      </c>
      <c r="M2" t="s">
        <v>39</v>
      </c>
    </row>
    <row r="3" spans="1:14" x14ac:dyDescent="0.25">
      <c r="A3" t="s">
        <v>40</v>
      </c>
      <c r="C3" s="43">
        <v>34456</v>
      </c>
      <c r="D3" s="43"/>
      <c r="E3" s="43">
        <v>34468</v>
      </c>
      <c r="F3" s="43"/>
      <c r="G3" s="43">
        <v>34476</v>
      </c>
      <c r="H3" s="43"/>
      <c r="I3" s="43">
        <v>34487</v>
      </c>
      <c r="J3" s="43"/>
      <c r="K3" s="43">
        <v>34517</v>
      </c>
      <c r="L3" s="43"/>
      <c r="M3" s="43">
        <v>34550</v>
      </c>
    </row>
    <row r="4" spans="1:14" x14ac:dyDescent="0.25">
      <c r="A4" t="s">
        <v>41</v>
      </c>
      <c r="C4" s="44">
        <v>1.595</v>
      </c>
      <c r="D4" s="44"/>
      <c r="E4" s="44">
        <v>3.8759999999999999</v>
      </c>
      <c r="F4" s="44"/>
      <c r="G4" s="44">
        <v>2.2919999999999998</v>
      </c>
      <c r="H4" s="44"/>
      <c r="I4" s="44">
        <v>4.63</v>
      </c>
      <c r="J4" s="44"/>
      <c r="K4" s="44">
        <v>4.3470000000000004</v>
      </c>
      <c r="L4" s="44"/>
      <c r="M4" s="44">
        <v>3.4329999999999998</v>
      </c>
    </row>
    <row r="5" spans="1:14" x14ac:dyDescent="0.25">
      <c r="A5" t="s">
        <v>42</v>
      </c>
      <c r="C5" t="s">
        <v>43</v>
      </c>
      <c r="E5" t="s">
        <v>44</v>
      </c>
      <c r="G5" t="s">
        <v>45</v>
      </c>
      <c r="I5" t="s">
        <v>46</v>
      </c>
      <c r="K5" t="s">
        <v>47</v>
      </c>
      <c r="M5" t="s">
        <v>48</v>
      </c>
    </row>
    <row r="6" spans="1:14" x14ac:dyDescent="0.25">
      <c r="A6" t="s">
        <v>49</v>
      </c>
      <c r="B6" t="s">
        <v>66</v>
      </c>
      <c r="C6">
        <v>0.5</v>
      </c>
      <c r="D6" t="s">
        <v>67</v>
      </c>
      <c r="E6">
        <v>0.8</v>
      </c>
      <c r="F6" t="s">
        <v>67</v>
      </c>
      <c r="G6">
        <v>0.8</v>
      </c>
      <c r="H6" t="s">
        <v>67</v>
      </c>
      <c r="I6">
        <v>0.8</v>
      </c>
      <c r="J6" t="s">
        <v>67</v>
      </c>
      <c r="K6">
        <v>0.8</v>
      </c>
      <c r="L6" t="s">
        <v>67</v>
      </c>
      <c r="M6">
        <v>0.8</v>
      </c>
      <c r="N6" t="s">
        <v>67</v>
      </c>
    </row>
    <row r="7" spans="1:14" x14ac:dyDescent="0.25">
      <c r="A7" t="s">
        <v>50</v>
      </c>
      <c r="C7">
        <v>10</v>
      </c>
      <c r="E7">
        <v>9</v>
      </c>
      <c r="G7">
        <v>9</v>
      </c>
      <c r="I7">
        <v>10</v>
      </c>
      <c r="K7">
        <v>10</v>
      </c>
      <c r="M7">
        <v>10</v>
      </c>
    </row>
    <row r="8" spans="1:14" x14ac:dyDescent="0.25">
      <c r="A8" t="s">
        <v>51</v>
      </c>
      <c r="B8">
        <v>2.5</v>
      </c>
      <c r="C8">
        <v>0.67069999999999996</v>
      </c>
      <c r="D8">
        <v>0.27900000000000003</v>
      </c>
      <c r="E8">
        <v>0.64390000000000003</v>
      </c>
      <c r="F8">
        <v>0.14330000000000001</v>
      </c>
      <c r="G8">
        <v>0.64170000000000005</v>
      </c>
      <c r="H8">
        <v>0.1134</v>
      </c>
      <c r="I8">
        <v>0.43369999999999997</v>
      </c>
      <c r="J8">
        <v>0.1867</v>
      </c>
      <c r="K8">
        <v>0.434</v>
      </c>
      <c r="L8">
        <v>0.1668</v>
      </c>
      <c r="M8">
        <v>0.32500000000000001</v>
      </c>
      <c r="N8">
        <v>0.2293</v>
      </c>
    </row>
    <row r="9" spans="1:14" x14ac:dyDescent="0.25">
      <c r="A9" t="s">
        <v>52</v>
      </c>
      <c r="B9">
        <v>7.5</v>
      </c>
      <c r="C9">
        <v>0.66920000000000002</v>
      </c>
      <c r="D9">
        <v>0.1338</v>
      </c>
      <c r="E9">
        <v>0.64500000000000002</v>
      </c>
      <c r="F9">
        <v>0.1187</v>
      </c>
      <c r="G9">
        <v>0.64149999999999996</v>
      </c>
      <c r="H9">
        <v>0.12889999999999999</v>
      </c>
      <c r="I9">
        <v>0.41189999999999999</v>
      </c>
      <c r="J9">
        <v>0.1646</v>
      </c>
      <c r="K9">
        <v>0.41739999999999999</v>
      </c>
      <c r="L9">
        <v>0.161</v>
      </c>
      <c r="M9">
        <v>0.35589999999999999</v>
      </c>
      <c r="N9">
        <v>0.15409999999999999</v>
      </c>
    </row>
    <row r="10" spans="1:14" x14ac:dyDescent="0.25">
      <c r="A10" t="s">
        <v>53</v>
      </c>
      <c r="B10">
        <v>12.5</v>
      </c>
      <c r="C10">
        <v>0.67949999999999999</v>
      </c>
      <c r="D10">
        <v>9.2899999999999996E-2</v>
      </c>
      <c r="E10">
        <v>0.57050000000000001</v>
      </c>
      <c r="F10">
        <v>8.1299999999999997E-2</v>
      </c>
      <c r="G10">
        <v>0.62270000000000003</v>
      </c>
      <c r="H10">
        <v>0.13650000000000001</v>
      </c>
      <c r="I10">
        <v>0.3826</v>
      </c>
      <c r="J10">
        <v>0.12570000000000001</v>
      </c>
      <c r="K10">
        <v>0.37359999999999999</v>
      </c>
      <c r="L10">
        <v>0.14180000000000001</v>
      </c>
      <c r="M10">
        <v>0.34760000000000002</v>
      </c>
      <c r="N10">
        <v>0.109</v>
      </c>
    </row>
    <row r="11" spans="1:14" x14ac:dyDescent="0.25">
      <c r="A11" t="s">
        <v>54</v>
      </c>
      <c r="B11">
        <v>17.5</v>
      </c>
      <c r="C11">
        <v>0.6754</v>
      </c>
      <c r="D11">
        <v>8.9200000000000002E-2</v>
      </c>
      <c r="E11">
        <v>0.54200000000000004</v>
      </c>
      <c r="F11">
        <v>5.2699999999999997E-2</v>
      </c>
      <c r="G11">
        <v>0.56920000000000004</v>
      </c>
      <c r="H11">
        <v>0.1246</v>
      </c>
      <c r="I11">
        <v>0.36059999999999998</v>
      </c>
      <c r="J11">
        <v>8.4400000000000003E-2</v>
      </c>
      <c r="K11">
        <v>0.36459999999999998</v>
      </c>
      <c r="L11">
        <v>0.15670000000000001</v>
      </c>
      <c r="M11">
        <v>0.3221</v>
      </c>
      <c r="N11">
        <v>7.22E-2</v>
      </c>
    </row>
    <row r="12" spans="1:14" x14ac:dyDescent="0.25">
      <c r="A12" t="s">
        <v>55</v>
      </c>
      <c r="B12">
        <v>22.5</v>
      </c>
      <c r="C12">
        <v>0.62619999999999998</v>
      </c>
      <c r="D12">
        <v>6.3500000000000001E-2</v>
      </c>
      <c r="E12">
        <v>0.47149999999999997</v>
      </c>
      <c r="F12">
        <v>5.9700000000000003E-2</v>
      </c>
      <c r="G12">
        <v>0.52259999999999995</v>
      </c>
      <c r="H12">
        <v>0.12570000000000001</v>
      </c>
      <c r="I12">
        <v>0.32540000000000002</v>
      </c>
      <c r="J12">
        <v>8.0199999999999994E-2</v>
      </c>
      <c r="K12">
        <v>0.3049</v>
      </c>
      <c r="L12">
        <v>0.1118</v>
      </c>
      <c r="M12">
        <v>0.27329999999999999</v>
      </c>
      <c r="N12">
        <v>6.1499999999999999E-2</v>
      </c>
    </row>
    <row r="13" spans="1:14" x14ac:dyDescent="0.25">
      <c r="A13" t="s">
        <v>56</v>
      </c>
      <c r="B13">
        <v>27.5</v>
      </c>
      <c r="C13">
        <v>0.57379999999999998</v>
      </c>
      <c r="D13">
        <v>7.1199999999999999E-2</v>
      </c>
      <c r="E13">
        <v>0.42359999999999998</v>
      </c>
      <c r="F13">
        <v>6.1600000000000002E-2</v>
      </c>
      <c r="G13">
        <v>0.45390000000000003</v>
      </c>
      <c r="H13">
        <v>0.111</v>
      </c>
      <c r="I13">
        <v>0.27979999999999999</v>
      </c>
      <c r="J13">
        <v>7.3899999999999993E-2</v>
      </c>
      <c r="K13">
        <v>0.27110000000000001</v>
      </c>
      <c r="L13">
        <v>0.1036</v>
      </c>
      <c r="M13">
        <v>0.22720000000000001</v>
      </c>
      <c r="N13">
        <v>5.6500000000000002E-2</v>
      </c>
    </row>
    <row r="14" spans="1:14" x14ac:dyDescent="0.25">
      <c r="A14" t="s">
        <v>57</v>
      </c>
      <c r="B14">
        <v>32.5</v>
      </c>
      <c r="C14">
        <v>0.51429999999999998</v>
      </c>
      <c r="D14">
        <v>0.1055</v>
      </c>
      <c r="E14">
        <v>0.32819999999999999</v>
      </c>
      <c r="F14">
        <v>6.4399999999999999E-2</v>
      </c>
      <c r="G14">
        <v>0.40329999999999999</v>
      </c>
      <c r="H14">
        <v>0.105</v>
      </c>
      <c r="I14">
        <v>0.23630000000000001</v>
      </c>
      <c r="J14">
        <v>5.3900000000000003E-2</v>
      </c>
      <c r="K14">
        <v>0.1923</v>
      </c>
      <c r="L14">
        <v>8.0500000000000002E-2</v>
      </c>
      <c r="M14">
        <v>0.1888</v>
      </c>
      <c r="N14">
        <v>4.3700000000000003E-2</v>
      </c>
    </row>
    <row r="15" spans="1:14" x14ac:dyDescent="0.25">
      <c r="A15" t="s">
        <v>58</v>
      </c>
      <c r="B15">
        <v>37.5</v>
      </c>
      <c r="C15">
        <v>0.48599999999999999</v>
      </c>
      <c r="D15">
        <v>0.10489999999999999</v>
      </c>
      <c r="E15">
        <v>0.24429999999999999</v>
      </c>
      <c r="F15">
        <v>7.8799999999999995E-2</v>
      </c>
      <c r="G15">
        <v>0.35120000000000001</v>
      </c>
      <c r="H15">
        <v>9.4299999999999995E-2</v>
      </c>
      <c r="I15">
        <v>0.18060000000000001</v>
      </c>
      <c r="J15">
        <v>4.0399999999999998E-2</v>
      </c>
      <c r="K15">
        <v>0.14899999999999999</v>
      </c>
      <c r="L15">
        <v>6.9000000000000006E-2</v>
      </c>
      <c r="M15">
        <v>0.1646</v>
      </c>
      <c r="N15">
        <v>3.8300000000000001E-2</v>
      </c>
    </row>
    <row r="16" spans="1:14" x14ac:dyDescent="0.25">
      <c r="A16" t="s">
        <v>59</v>
      </c>
      <c r="B16">
        <v>42.5</v>
      </c>
      <c r="C16">
        <v>0.45519999999999999</v>
      </c>
      <c r="D16">
        <v>0.1055</v>
      </c>
      <c r="E16">
        <v>0.17399999999999999</v>
      </c>
      <c r="F16">
        <v>6.8400000000000002E-2</v>
      </c>
      <c r="G16">
        <v>0.2923</v>
      </c>
      <c r="H16">
        <v>9.2899999999999996E-2</v>
      </c>
      <c r="I16">
        <v>0.13980000000000001</v>
      </c>
      <c r="J16">
        <v>3.6799999999999999E-2</v>
      </c>
      <c r="K16">
        <v>0.1167</v>
      </c>
      <c r="L16">
        <v>4.3499999999999997E-2</v>
      </c>
      <c r="M16">
        <v>0.1492</v>
      </c>
      <c r="N16">
        <v>3.9300000000000002E-2</v>
      </c>
    </row>
    <row r="17" spans="1:14" x14ac:dyDescent="0.25">
      <c r="A17" t="s">
        <v>60</v>
      </c>
      <c r="B17">
        <v>47.5</v>
      </c>
      <c r="C17">
        <v>0.42280000000000001</v>
      </c>
      <c r="D17">
        <v>9.74E-2</v>
      </c>
      <c r="E17">
        <v>0.11899999999999999</v>
      </c>
      <c r="F17">
        <v>5.5399999999999998E-2</v>
      </c>
      <c r="G17">
        <v>0.25430000000000003</v>
      </c>
      <c r="H17">
        <v>8.6999999999999994E-2</v>
      </c>
      <c r="I17">
        <v>9.8000000000000004E-2</v>
      </c>
      <c r="J17">
        <v>3.2300000000000002E-2</v>
      </c>
      <c r="K17">
        <v>9.1399999999999995E-2</v>
      </c>
      <c r="L17">
        <v>4.3999999999999997E-2</v>
      </c>
      <c r="M17">
        <v>0.12839999999999999</v>
      </c>
      <c r="N17">
        <v>2.7799999999999998E-2</v>
      </c>
    </row>
    <row r="18" spans="1:14" x14ac:dyDescent="0.25">
      <c r="A18" t="s">
        <v>61</v>
      </c>
      <c r="B18">
        <v>52.5</v>
      </c>
      <c r="C18">
        <v>0.39610000000000001</v>
      </c>
      <c r="D18">
        <v>9.2999999999999999E-2</v>
      </c>
      <c r="E18">
        <v>6.4899999999999999E-2</v>
      </c>
      <c r="F18">
        <v>4.0899999999999999E-2</v>
      </c>
      <c r="G18">
        <v>0.21279999999999999</v>
      </c>
      <c r="H18">
        <v>8.6400000000000005E-2</v>
      </c>
      <c r="I18">
        <v>5.6500000000000002E-2</v>
      </c>
      <c r="J18">
        <v>2.2599999999999999E-2</v>
      </c>
      <c r="K18">
        <v>5.7000000000000002E-2</v>
      </c>
      <c r="L18">
        <v>2.52E-2</v>
      </c>
      <c r="M18">
        <v>0.1041</v>
      </c>
      <c r="N18">
        <v>2.58E-2</v>
      </c>
    </row>
    <row r="19" spans="1:14" x14ac:dyDescent="0.25">
      <c r="A19" t="s">
        <v>62</v>
      </c>
      <c r="B19">
        <v>57.5</v>
      </c>
      <c r="C19">
        <v>0.34870000000000001</v>
      </c>
      <c r="D19">
        <v>9.2100000000000001E-2</v>
      </c>
      <c r="E19">
        <v>3.5499999999999997E-2</v>
      </c>
      <c r="F19">
        <v>2.9600000000000001E-2</v>
      </c>
      <c r="G19">
        <v>0.15890000000000001</v>
      </c>
      <c r="H19">
        <v>7.3300000000000004E-2</v>
      </c>
      <c r="I19">
        <v>2.6800000000000001E-2</v>
      </c>
      <c r="J19">
        <v>1.5100000000000001E-2</v>
      </c>
      <c r="K19">
        <v>3.6999999999999998E-2</v>
      </c>
      <c r="L19">
        <v>2.3400000000000001E-2</v>
      </c>
      <c r="M19">
        <v>7.6899999999999996E-2</v>
      </c>
      <c r="N19">
        <v>2.1399999999999999E-2</v>
      </c>
    </row>
    <row r="20" spans="1:14" x14ac:dyDescent="0.25">
      <c r="A20" t="s">
        <v>63</v>
      </c>
      <c r="B20">
        <v>62.5</v>
      </c>
      <c r="C20">
        <v>0.28589999999999999</v>
      </c>
      <c r="D20">
        <v>7.7100000000000002E-2</v>
      </c>
      <c r="E20">
        <v>2.5700000000000001E-2</v>
      </c>
      <c r="F20">
        <v>2.63E-2</v>
      </c>
      <c r="G20">
        <v>0.1241</v>
      </c>
      <c r="H20">
        <v>5.5500000000000001E-2</v>
      </c>
      <c r="I20">
        <v>1.06E-2</v>
      </c>
      <c r="J20">
        <v>5.8999999999999999E-3</v>
      </c>
      <c r="K20">
        <v>1.61E-2</v>
      </c>
      <c r="L20">
        <v>1.17E-2</v>
      </c>
      <c r="M20">
        <v>4.0800000000000003E-2</v>
      </c>
      <c r="N20">
        <v>2.9399999999999999E-2</v>
      </c>
    </row>
    <row r="21" spans="1:14" x14ac:dyDescent="0.25">
      <c r="A21" t="s">
        <v>64</v>
      </c>
      <c r="B21">
        <v>67.5</v>
      </c>
      <c r="C21">
        <v>0.1993</v>
      </c>
      <c r="D21">
        <v>6.4600000000000005E-2</v>
      </c>
      <c r="E21">
        <v>1.55E-2</v>
      </c>
      <c r="F21">
        <v>2.0299999999999999E-2</v>
      </c>
      <c r="G21">
        <v>9.06E-2</v>
      </c>
      <c r="H21">
        <v>4.0099999999999997E-2</v>
      </c>
      <c r="I21">
        <v>4.5999999999999999E-3</v>
      </c>
      <c r="J21">
        <v>5.7999999999999996E-3</v>
      </c>
      <c r="K21">
        <v>6.3E-3</v>
      </c>
      <c r="L21">
        <v>5.3E-3</v>
      </c>
      <c r="M21">
        <v>2.23E-2</v>
      </c>
      <c r="N21">
        <v>1.4E-2</v>
      </c>
    </row>
    <row r="22" spans="1:14" x14ac:dyDescent="0.25">
      <c r="A22" t="s">
        <v>65</v>
      </c>
      <c r="B22">
        <v>72.5</v>
      </c>
      <c r="C22">
        <v>9.3799999999999994E-2</v>
      </c>
      <c r="D22">
        <v>4.2799999999999998E-2</v>
      </c>
      <c r="E22">
        <v>7.6E-3</v>
      </c>
      <c r="F22">
        <v>9.4000000000000004E-3</v>
      </c>
      <c r="G22">
        <v>5.74E-2</v>
      </c>
      <c r="H22">
        <v>1.44E-2</v>
      </c>
      <c r="I22">
        <v>1.4E-3</v>
      </c>
      <c r="J22">
        <v>2.5000000000000001E-3</v>
      </c>
      <c r="K22">
        <v>2.2000000000000001E-3</v>
      </c>
      <c r="L22">
        <v>3.0000000000000001E-3</v>
      </c>
      <c r="M22">
        <v>8.5000000000000006E-3</v>
      </c>
      <c r="N22">
        <v>4.0000000000000001E-3</v>
      </c>
    </row>
    <row r="24" spans="1:14" x14ac:dyDescent="0.25">
      <c r="A24" t="s">
        <v>70</v>
      </c>
      <c r="B24" t="s">
        <v>69</v>
      </c>
      <c r="C24" s="48" t="s">
        <v>68</v>
      </c>
      <c r="E24" s="48" t="s">
        <v>68</v>
      </c>
      <c r="G24" s="48" t="s">
        <v>68</v>
      </c>
      <c r="I24" s="48" t="s">
        <v>68</v>
      </c>
      <c r="K24" s="48" t="s">
        <v>68</v>
      </c>
      <c r="M24" s="48" t="s">
        <v>68</v>
      </c>
    </row>
    <row r="25" spans="1:14" x14ac:dyDescent="0.25">
      <c r="A25" s="46">
        <f>1-COS(RADIANS(1.708))</f>
        <v>4.4429181315741584E-4</v>
      </c>
      <c r="B25">
        <f>1-COS(RADIANS(B8))</f>
        <v>9.5177841814220177E-4</v>
      </c>
      <c r="C25" s="47">
        <f>-LN(C8)*COS(RADIANS(B8))/(0.5*C$4)</f>
        <v>0.50038014275595211</v>
      </c>
      <c r="D25" s="47"/>
      <c r="E25" s="47">
        <f>-LN(E8)*COS(RADIANS(B8))/(0.5*E$4)</f>
        <v>0.22693130046700338</v>
      </c>
      <c r="F25" s="47">
        <f>-LN(F8)*COS(RADIANS(B8))/(0.5*E$4)</f>
        <v>1.0015303482010973</v>
      </c>
      <c r="G25" s="47">
        <f>-LN(G8)*COS(RADIANS(B8))/(0.5*G$4)</f>
        <v>0.38674706160796973</v>
      </c>
      <c r="I25" s="47">
        <f>-LN(I8)*COS(RADIANS(B8))/(0.5*I$4)</f>
        <v>0.36052142994799319</v>
      </c>
      <c r="K25" s="47">
        <f>-LN(K8)*COS(RADIANS(B8))/(0.5*K$4)</f>
        <v>0.38367438933027942</v>
      </c>
      <c r="M25" s="47">
        <f>-LN(M8)*COS(RADIANS(B8))/(0.5*M$4)</f>
        <v>0.65415692644503665</v>
      </c>
    </row>
    <row r="26" spans="1:14" x14ac:dyDescent="0.25">
      <c r="A26" s="46">
        <f>1-COS(RADIANS(1.708))</f>
        <v>4.4429181315741584E-4</v>
      </c>
      <c r="B26">
        <f t="shared" ref="B26:B39" si="0">1-COS(RADIANS(B9))</f>
        <v>8.5551386261896178E-3</v>
      </c>
      <c r="C26" s="47">
        <f>-LN(C9)*COS(RADIANS(B9))/(0.5*C$4)</f>
        <v>0.49935542015828593</v>
      </c>
      <c r="D26" s="47"/>
      <c r="E26" s="47">
        <f t="shared" ref="E26:E39" si="1">-LN(E9)*COS(RADIANS(B9))/(0.5*E$4)</f>
        <v>0.22433100693838398</v>
      </c>
      <c r="F26" s="47">
        <f t="shared" ref="F26:F39" si="2">-LN(F9)*COS(RADIANS(B9))/(0.5*E$4)</f>
        <v>1.0902598774747736</v>
      </c>
      <c r="G26" s="47">
        <f t="shared" ref="G26:G39" si="3">-LN(G9)*COS(RADIANS(B9))/(0.5*G$4)</f>
        <v>0.38407336347451548</v>
      </c>
      <c r="I26" s="47">
        <f t="shared" ref="I26:I39" si="4">-LN(I9)*COS(RADIANS(B9))/(0.5*I$4)</f>
        <v>0.37986457287940673</v>
      </c>
      <c r="K26" s="47">
        <f t="shared" ref="K26:K39" si="5">-LN(K9)*COS(RADIANS(B9))/(0.5*K$4)</f>
        <v>0.39854408637561017</v>
      </c>
      <c r="M26" s="47">
        <f t="shared" ref="M26:M39" si="6">-LN(M9)*COS(RADIANS(B9))/(0.5*M$4)</f>
        <v>0.59671839546390715</v>
      </c>
    </row>
    <row r="27" spans="1:14" x14ac:dyDescent="0.25">
      <c r="A27" s="46">
        <f t="shared" ref="A27:A39" si="7">1-COS(RADIANS(1.708))</f>
        <v>4.4429181315741584E-4</v>
      </c>
      <c r="B27">
        <f t="shared" si="0"/>
        <v>2.3703992880066638E-2</v>
      </c>
      <c r="C27" s="47">
        <f t="shared" ref="C27:C33" si="8">-LN(C10)*COS(RADIANS(B10))/(0.5*C$4)</f>
        <v>0.47302679482648297</v>
      </c>
      <c r="D27" s="47"/>
      <c r="E27" s="47">
        <f t="shared" si="1"/>
        <v>0.28273396837366271</v>
      </c>
      <c r="F27" s="47">
        <f t="shared" si="2"/>
        <v>1.2642525811868013</v>
      </c>
      <c r="G27" s="47">
        <f t="shared" si="3"/>
        <v>0.40354455744271217</v>
      </c>
      <c r="I27" s="47">
        <f t="shared" si="4"/>
        <v>0.40517980561332623</v>
      </c>
      <c r="K27" s="47">
        <f t="shared" si="5"/>
        <v>0.44225044512903522</v>
      </c>
      <c r="M27" s="47">
        <f t="shared" si="6"/>
        <v>0.60102231745674772</v>
      </c>
    </row>
    <row r="28" spans="1:14" x14ac:dyDescent="0.25">
      <c r="A28" s="46">
        <f t="shared" si="7"/>
        <v>4.4429181315741584E-4</v>
      </c>
      <c r="B28">
        <f t="shared" si="0"/>
        <v>4.6283049251773067E-2</v>
      </c>
      <c r="C28" s="47">
        <f t="shared" si="8"/>
        <v>0.4693246149667592</v>
      </c>
      <c r="D28" s="47"/>
      <c r="E28" s="47">
        <f t="shared" si="1"/>
        <v>0.30141455425377134</v>
      </c>
      <c r="F28" s="47">
        <f t="shared" si="2"/>
        <v>1.4483603395417606</v>
      </c>
      <c r="G28" s="47">
        <f t="shared" si="3"/>
        <v>0.46897192923110242</v>
      </c>
      <c r="I28" s="47">
        <f t="shared" si="4"/>
        <v>0.42020643948596292</v>
      </c>
      <c r="K28" s="47">
        <f t="shared" si="5"/>
        <v>0.44272230493439851</v>
      </c>
      <c r="M28" s="47">
        <f t="shared" si="6"/>
        <v>0.62945497805086292</v>
      </c>
    </row>
    <row r="29" spans="1:14" x14ac:dyDescent="0.25">
      <c r="A29" s="46">
        <f t="shared" si="7"/>
        <v>4.4429181315741584E-4</v>
      </c>
      <c r="B29">
        <f t="shared" si="0"/>
        <v>7.6120467488713262E-2</v>
      </c>
      <c r="C29" s="47">
        <f>-LN(C12)*COS(RADIANS(B12))/(0.5*C$4)</f>
        <v>0.54226280286134132</v>
      </c>
      <c r="D29" s="47"/>
      <c r="E29" s="47">
        <f t="shared" si="1"/>
        <v>0.35841385740320614</v>
      </c>
      <c r="F29" s="47">
        <f t="shared" si="2"/>
        <v>1.3435931695351579</v>
      </c>
      <c r="G29" s="47">
        <f t="shared" si="3"/>
        <v>0.52316002747367074</v>
      </c>
      <c r="I29" s="47">
        <f t="shared" si="4"/>
        <v>0.44805167556738268</v>
      </c>
      <c r="K29" s="47">
        <f t="shared" si="5"/>
        <v>0.50488047336006969</v>
      </c>
      <c r="M29" s="47">
        <f t="shared" si="6"/>
        <v>0.69818983004177038</v>
      </c>
    </row>
    <row r="30" spans="1:14" x14ac:dyDescent="0.25">
      <c r="A30" s="46">
        <f t="shared" si="7"/>
        <v>4.4429181315741584E-4</v>
      </c>
      <c r="B30">
        <f t="shared" si="0"/>
        <v>0.11298916682177829</v>
      </c>
      <c r="C30" s="47">
        <f t="shared" si="8"/>
        <v>0.61782042453120845</v>
      </c>
      <c r="D30" s="47"/>
      <c r="E30" s="47">
        <f t="shared" si="1"/>
        <v>0.3931433696642011</v>
      </c>
      <c r="F30" s="47">
        <f t="shared" si="2"/>
        <v>1.2756357308401733</v>
      </c>
      <c r="G30" s="47">
        <f t="shared" si="3"/>
        <v>0.61137056776364707</v>
      </c>
      <c r="I30" s="47">
        <f t="shared" si="4"/>
        <v>0.48802079924954922</v>
      </c>
      <c r="K30" s="47">
        <f t="shared" si="5"/>
        <v>0.53268296877536492</v>
      </c>
      <c r="M30" s="47">
        <f t="shared" si="6"/>
        <v>0.7657926986175867</v>
      </c>
    </row>
    <row r="31" spans="1:14" x14ac:dyDescent="0.25">
      <c r="A31" s="46">
        <f t="shared" si="7"/>
        <v>4.4429181315741584E-4</v>
      </c>
      <c r="B31">
        <f t="shared" si="0"/>
        <v>0.15660855418711428</v>
      </c>
      <c r="C31" s="47">
        <f t="shared" si="8"/>
        <v>0.70321241241885102</v>
      </c>
      <c r="D31" s="47"/>
      <c r="E31" s="47">
        <f t="shared" si="1"/>
        <v>0.48485525434500304</v>
      </c>
      <c r="F31" s="47">
        <f t="shared" si="2"/>
        <v>1.1935606310931242</v>
      </c>
      <c r="G31" s="47">
        <f t="shared" si="3"/>
        <v>0.6682917369011061</v>
      </c>
      <c r="I31" s="47">
        <f t="shared" si="4"/>
        <v>0.52558154618607367</v>
      </c>
      <c r="K31" s="47">
        <f t="shared" si="5"/>
        <v>0.63975077902856703</v>
      </c>
      <c r="M31" s="47">
        <f t="shared" si="6"/>
        <v>0.81910286554621214</v>
      </c>
    </row>
    <row r="32" spans="1:14" x14ac:dyDescent="0.25">
      <c r="A32" s="46">
        <f t="shared" si="7"/>
        <v>4.4429181315741584E-4</v>
      </c>
      <c r="B32">
        <f t="shared" si="0"/>
        <v>0.20664665970876483</v>
      </c>
      <c r="C32" s="47">
        <f t="shared" si="8"/>
        <v>0.71779492035735348</v>
      </c>
      <c r="D32" s="47"/>
      <c r="E32" s="47">
        <f t="shared" si="1"/>
        <v>0.57694484806096769</v>
      </c>
      <c r="F32" s="47">
        <f t="shared" si="2"/>
        <v>1.0401371061257798</v>
      </c>
      <c r="G32" s="47">
        <f t="shared" si="3"/>
        <v>0.72440180884050742</v>
      </c>
      <c r="I32" s="47">
        <f t="shared" si="4"/>
        <v>0.5865230874587809</v>
      </c>
      <c r="K32" s="47">
        <f t="shared" si="5"/>
        <v>0.69491290914887249</v>
      </c>
      <c r="M32" s="47">
        <f t="shared" si="6"/>
        <v>0.83390471498976104</v>
      </c>
    </row>
    <row r="33" spans="1:14" x14ac:dyDescent="0.25">
      <c r="A33" s="46">
        <f t="shared" si="7"/>
        <v>4.4429181315741584E-4</v>
      </c>
      <c r="B33">
        <f t="shared" si="0"/>
        <v>0.26272266318987603</v>
      </c>
      <c r="C33" s="47">
        <f t="shared" si="8"/>
        <v>0.72758724407373587</v>
      </c>
      <c r="D33" s="47"/>
      <c r="E33" s="47">
        <f t="shared" si="1"/>
        <v>0.66526153971257995</v>
      </c>
      <c r="F33" s="47">
        <f t="shared" si="2"/>
        <v>1.0204642890877451</v>
      </c>
      <c r="G33" s="47">
        <f t="shared" si="3"/>
        <v>0.79130227093670147</v>
      </c>
      <c r="I33" s="47">
        <f t="shared" si="4"/>
        <v>0.62661963585057823</v>
      </c>
      <c r="K33" s="47">
        <f t="shared" si="5"/>
        <v>0.72867788445842752</v>
      </c>
      <c r="M33" s="47">
        <f t="shared" si="6"/>
        <v>0.81715481445773763</v>
      </c>
    </row>
    <row r="34" spans="1:14" x14ac:dyDescent="0.25">
      <c r="A34" s="46">
        <f t="shared" si="7"/>
        <v>4.4429181315741584E-4</v>
      </c>
      <c r="B34">
        <f t="shared" si="0"/>
        <v>0.32440979238433976</v>
      </c>
      <c r="C34" s="47">
        <f>-LN(C17)*COS(RADIANS(B17))/(0.5*C$4)</f>
        <v>0.72926131742635814</v>
      </c>
      <c r="D34" s="47"/>
      <c r="E34" s="47">
        <f t="shared" si="1"/>
        <v>0.74204478336099977</v>
      </c>
      <c r="F34" s="47">
        <f t="shared" si="2"/>
        <v>1.0085661309867759</v>
      </c>
      <c r="G34" s="47">
        <f t="shared" si="3"/>
        <v>0.80719506601889357</v>
      </c>
      <c r="I34" s="47">
        <f t="shared" si="4"/>
        <v>0.67786293402143105</v>
      </c>
      <c r="K34" s="47">
        <f t="shared" si="5"/>
        <v>0.74366514509187109</v>
      </c>
      <c r="M34" s="47">
        <f t="shared" si="6"/>
        <v>0.80787635435590677</v>
      </c>
    </row>
    <row r="35" spans="1:14" x14ac:dyDescent="0.25">
      <c r="A35" s="46">
        <f t="shared" si="7"/>
        <v>4.4429181315741584E-4</v>
      </c>
      <c r="B35">
        <f t="shared" si="0"/>
        <v>0.39123857099127934</v>
      </c>
      <c r="C35" s="47">
        <f t="shared" ref="C35:C38" si="9">-LN(C18)*COS(RADIANS(B18))/(0.5*C$4)</f>
        <v>0.70691787324457911</v>
      </c>
      <c r="D35" s="47"/>
      <c r="E35" s="47">
        <f t="shared" si="1"/>
        <v>0.85908477421585594</v>
      </c>
      <c r="F35" s="47">
        <f t="shared" si="2"/>
        <v>1.0041187484297809</v>
      </c>
      <c r="G35" s="47">
        <f t="shared" si="3"/>
        <v>0.82198863023468993</v>
      </c>
      <c r="I35" s="47">
        <f t="shared" si="4"/>
        <v>0.75563061729114223</v>
      </c>
      <c r="K35" s="47">
        <f t="shared" si="5"/>
        <v>0.80235624914341797</v>
      </c>
      <c r="M35" s="47">
        <f t="shared" si="6"/>
        <v>0.80236753157484575</v>
      </c>
    </row>
    <row r="36" spans="1:14" x14ac:dyDescent="0.25">
      <c r="A36" s="46">
        <f t="shared" si="7"/>
        <v>4.4429181315741584E-4</v>
      </c>
      <c r="B36">
        <f t="shared" si="0"/>
        <v>0.46270039165317611</v>
      </c>
      <c r="C36" s="47">
        <f t="shared" si="9"/>
        <v>0.70980365650205146</v>
      </c>
      <c r="D36" s="47"/>
      <c r="E36" s="47">
        <f t="shared" si="1"/>
        <v>0.92550345002692747</v>
      </c>
      <c r="F36" s="47">
        <f>-LN(F19)*COS(RADIANS(B19))/(0.5*E$4)</f>
        <v>0.97589492695705826</v>
      </c>
      <c r="G36" s="47">
        <f t="shared" si="3"/>
        <v>0.86243629489036711</v>
      </c>
      <c r="I36" s="47">
        <f t="shared" si="4"/>
        <v>0.84003333032529959</v>
      </c>
      <c r="K36" s="47">
        <f t="shared" si="5"/>
        <v>0.81499398468669637</v>
      </c>
      <c r="M36" s="47">
        <f t="shared" si="6"/>
        <v>0.8029755311735185</v>
      </c>
    </row>
    <row r="37" spans="1:14" x14ac:dyDescent="0.25">
      <c r="A37" s="46">
        <f t="shared" si="7"/>
        <v>4.4429181315741584E-4</v>
      </c>
      <c r="B37">
        <f t="shared" si="0"/>
        <v>0.53825138676496609</v>
      </c>
      <c r="C37" s="47">
        <f t="shared" si="9"/>
        <v>0.72496742861251873</v>
      </c>
      <c r="D37" s="47"/>
      <c r="E37" s="47">
        <f t="shared" si="1"/>
        <v>0.87233421426552615</v>
      </c>
      <c r="F37" s="47">
        <f t="shared" si="2"/>
        <v>0.86683565381453209</v>
      </c>
      <c r="G37" s="47">
        <f t="shared" si="3"/>
        <v>0.84076427964595968</v>
      </c>
      <c r="I37" s="47">
        <f t="shared" si="4"/>
        <v>0.90692240154227155</v>
      </c>
      <c r="K37" s="47">
        <f t="shared" si="5"/>
        <v>0.8771706810971357</v>
      </c>
      <c r="M37" s="47">
        <f t="shared" si="6"/>
        <v>0.86056953837241257</v>
      </c>
    </row>
    <row r="38" spans="1:14" x14ac:dyDescent="0.25">
      <c r="A38" s="46">
        <f t="shared" si="7"/>
        <v>4.4429181315741584E-4</v>
      </c>
      <c r="B38">
        <f t="shared" si="0"/>
        <v>0.61731656763491016</v>
      </c>
      <c r="C38" s="47">
        <f t="shared" si="9"/>
        <v>0.7739773867607127</v>
      </c>
      <c r="D38" s="47"/>
      <c r="E38" s="47">
        <f t="shared" si="1"/>
        <v>0.82281188450961917</v>
      </c>
      <c r="F38" s="47">
        <f t="shared" si="2"/>
        <v>0.76954012687109141</v>
      </c>
      <c r="G38" s="47">
        <f t="shared" si="3"/>
        <v>0.80186573652117565</v>
      </c>
      <c r="I38" s="47">
        <f t="shared" si="4"/>
        <v>0.88962722932833105</v>
      </c>
      <c r="K38" s="47">
        <f t="shared" si="5"/>
        <v>0.89217191118108796</v>
      </c>
      <c r="M38" s="47">
        <f t="shared" si="6"/>
        <v>0.84789374535894124</v>
      </c>
    </row>
    <row r="39" spans="1:14" x14ac:dyDescent="0.25">
      <c r="A39" s="46">
        <f t="shared" si="7"/>
        <v>4.4429181315741584E-4</v>
      </c>
      <c r="B39">
        <f t="shared" si="0"/>
        <v>0.69929420049572699</v>
      </c>
      <c r="C39" s="47">
        <f>-LN(C22)*COS(RADIANS(B22))/(0.5*C$4)</f>
        <v>0.89234791879415298</v>
      </c>
      <c r="D39" s="47"/>
      <c r="E39" s="47">
        <f t="shared" si="1"/>
        <v>0.75713422793135687</v>
      </c>
      <c r="F39" s="47">
        <f t="shared" si="2"/>
        <v>0.72415256727321364</v>
      </c>
      <c r="G39" s="47">
        <f t="shared" si="3"/>
        <v>0.74985188803399572</v>
      </c>
      <c r="I39" s="47">
        <f t="shared" si="4"/>
        <v>0.85357361599223047</v>
      </c>
      <c r="K39" s="47">
        <f t="shared" si="5"/>
        <v>0.84661070762494572</v>
      </c>
      <c r="M39" s="47">
        <f t="shared" si="6"/>
        <v>0.83522969254878998</v>
      </c>
    </row>
    <row r="40" spans="1:14" x14ac:dyDescent="0.25">
      <c r="A40" s="46"/>
      <c r="C40" s="47"/>
      <c r="D40" s="47"/>
      <c r="E40" s="47"/>
      <c r="G40" s="47"/>
      <c r="I40" s="47"/>
      <c r="K40" s="47"/>
      <c r="M40" s="47"/>
    </row>
    <row r="41" spans="1:14" x14ac:dyDescent="0.25">
      <c r="A41" t="s">
        <v>71</v>
      </c>
      <c r="B41" s="45">
        <v>0.49483038780222338</v>
      </c>
      <c r="C41" s="45">
        <v>7.9640782098555254E-2</v>
      </c>
      <c r="E41" s="45">
        <v>0.86907634497540309</v>
      </c>
      <c r="F41" s="45">
        <v>9.5956552393437408E-2</v>
      </c>
      <c r="G41" s="45">
        <v>0.26819025361427989</v>
      </c>
      <c r="H41" s="45">
        <v>6.8575398585916075E-2</v>
      </c>
      <c r="I41" s="45">
        <v>0.80664912015354462</v>
      </c>
      <c r="J41" s="45">
        <v>0.19547599070469587</v>
      </c>
      <c r="K41" s="45">
        <v>0.46682808694303801</v>
      </c>
      <c r="L41" s="45">
        <v>6.6169259596496804E-2</v>
      </c>
      <c r="M41" s="45">
        <v>0.11542634591048222</v>
      </c>
      <c r="N41" s="45">
        <v>3.3675528115457681E-2</v>
      </c>
    </row>
    <row r="42" spans="1:14" x14ac:dyDescent="0.25">
      <c r="A42" t="s">
        <v>72</v>
      </c>
      <c r="B42" s="45">
        <v>0.52143637410089827</v>
      </c>
      <c r="C42" s="45">
        <v>3.6127757230018383E-2</v>
      </c>
      <c r="E42" s="45">
        <v>0.34782649271798272</v>
      </c>
      <c r="F42" s="45">
        <v>3.9593175334587602E-2</v>
      </c>
      <c r="G42" s="45">
        <v>0.59318959745445043</v>
      </c>
      <c r="H42" s="45">
        <v>4.1477086115941267E-2</v>
      </c>
      <c r="I42" s="45">
        <v>0.40343800665647805</v>
      </c>
      <c r="J42" s="45">
        <v>7.337243511552638E-2</v>
      </c>
      <c r="K42" s="45">
        <v>0.58298025411909704</v>
      </c>
      <c r="L42" s="45">
        <v>3.5209130256190657E-2</v>
      </c>
      <c r="M42" s="45">
        <v>0.76036275657195151</v>
      </c>
      <c r="N42" s="45">
        <v>2.0559669575345572E-2</v>
      </c>
    </row>
    <row r="44" spans="1:14" x14ac:dyDescent="0.25">
      <c r="A44" t="s">
        <v>40</v>
      </c>
      <c r="C44" s="43">
        <v>34456</v>
      </c>
      <c r="D44" s="43"/>
      <c r="E44" s="43">
        <v>34468</v>
      </c>
      <c r="F44" s="43"/>
      <c r="G44" s="43">
        <v>34476</v>
      </c>
      <c r="H44" s="43"/>
      <c r="I44" s="43">
        <v>34487</v>
      </c>
      <c r="J44" s="43"/>
      <c r="K44" s="43">
        <v>34517</v>
      </c>
      <c r="L44" s="43"/>
      <c r="M44" s="43">
        <v>34550</v>
      </c>
    </row>
    <row r="51" spans="9:9" x14ac:dyDescent="0.25">
      <c r="I51" s="46">
        <f>1.8/4.63</f>
        <v>0.38876889848812096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19" workbookViewId="0">
      <selection sqref="A1:D42"/>
    </sheetView>
  </sheetViews>
  <sheetFormatPr defaultRowHeight="15" x14ac:dyDescent="0.25"/>
  <cols>
    <col min="1" max="1" width="27.7109375" bestFit="1" customWidth="1"/>
    <col min="2" max="2" width="7" customWidth="1"/>
    <col min="3" max="3" width="15.42578125" bestFit="1" customWidth="1"/>
    <col min="4" max="4" width="15.42578125" customWidth="1"/>
    <col min="5" max="5" width="15.85546875" bestFit="1" customWidth="1"/>
    <col min="6" max="6" width="15.85546875" customWidth="1"/>
    <col min="7" max="7" width="16" bestFit="1" customWidth="1"/>
    <col min="8" max="8" width="12.5703125" bestFit="1" customWidth="1"/>
  </cols>
  <sheetData>
    <row r="1" spans="1:8" x14ac:dyDescent="0.25">
      <c r="A1" t="s">
        <v>36</v>
      </c>
      <c r="C1" s="49" t="s">
        <v>73</v>
      </c>
      <c r="D1" s="49"/>
      <c r="E1" t="s">
        <v>74</v>
      </c>
      <c r="G1" t="s">
        <v>74</v>
      </c>
    </row>
    <row r="2" spans="1:8" x14ac:dyDescent="0.25">
      <c r="A2" t="s">
        <v>38</v>
      </c>
      <c r="C2" t="s">
        <v>39</v>
      </c>
      <c r="E2" t="s">
        <v>39</v>
      </c>
      <c r="G2" t="s">
        <v>39</v>
      </c>
    </row>
    <row r="3" spans="1:8" x14ac:dyDescent="0.25">
      <c r="A3" t="s">
        <v>40</v>
      </c>
      <c r="C3" t="s">
        <v>75</v>
      </c>
      <c r="D3" t="s">
        <v>67</v>
      </c>
      <c r="E3" t="s">
        <v>75</v>
      </c>
      <c r="F3" t="s">
        <v>67</v>
      </c>
      <c r="G3" t="s">
        <v>75</v>
      </c>
      <c r="H3" t="s">
        <v>67</v>
      </c>
    </row>
    <row r="4" spans="1:8" x14ac:dyDescent="0.25">
      <c r="A4" t="s">
        <v>41</v>
      </c>
      <c r="C4" s="44">
        <v>2.61</v>
      </c>
      <c r="D4" s="44">
        <v>0.25165395742112673</v>
      </c>
      <c r="E4" s="44">
        <v>3.0497142857142854</v>
      </c>
      <c r="F4" s="44">
        <v>0.29735486941926292</v>
      </c>
      <c r="G4" s="44">
        <v>2.9101428571428576</v>
      </c>
      <c r="H4" s="44">
        <v>0.40000229591177772</v>
      </c>
    </row>
    <row r="5" spans="1:8" x14ac:dyDescent="0.25">
      <c r="A5" t="s">
        <v>42</v>
      </c>
      <c r="C5" t="s">
        <v>76</v>
      </c>
      <c r="E5" t="s">
        <v>76</v>
      </c>
      <c r="G5" t="s">
        <v>76</v>
      </c>
    </row>
    <row r="6" spans="1:8" x14ac:dyDescent="0.25">
      <c r="A6" t="s">
        <v>49</v>
      </c>
      <c r="C6">
        <v>2.5</v>
      </c>
      <c r="E6">
        <v>0.8</v>
      </c>
      <c r="G6">
        <v>1.5</v>
      </c>
    </row>
    <row r="7" spans="1:8" x14ac:dyDescent="0.25">
      <c r="A7" t="s">
        <v>50</v>
      </c>
      <c r="B7" t="s">
        <v>66</v>
      </c>
      <c r="C7">
        <v>7</v>
      </c>
      <c r="D7" t="s">
        <v>67</v>
      </c>
      <c r="E7">
        <v>7</v>
      </c>
      <c r="F7" t="s">
        <v>67</v>
      </c>
      <c r="G7">
        <v>7</v>
      </c>
      <c r="H7" t="s">
        <v>67</v>
      </c>
    </row>
    <row r="8" spans="1:8" x14ac:dyDescent="0.25">
      <c r="A8" t="s">
        <v>51</v>
      </c>
      <c r="B8">
        <v>2.5</v>
      </c>
      <c r="C8">
        <v>0.65190000000000003</v>
      </c>
      <c r="D8">
        <v>0.29949999999999999</v>
      </c>
      <c r="E8">
        <v>0.59650000000000003</v>
      </c>
      <c r="F8">
        <v>0.33829999999999999</v>
      </c>
      <c r="G8">
        <v>0.63090000000000002</v>
      </c>
      <c r="H8">
        <v>0.34339999999999998</v>
      </c>
    </row>
    <row r="9" spans="1:8" x14ac:dyDescent="0.25">
      <c r="A9" t="s">
        <v>52</v>
      </c>
      <c r="B9">
        <v>7.5</v>
      </c>
      <c r="C9">
        <v>0.58030000000000004</v>
      </c>
      <c r="D9">
        <v>0.26390000000000002</v>
      </c>
      <c r="E9">
        <v>0.52810000000000001</v>
      </c>
      <c r="F9">
        <v>0.31259999999999999</v>
      </c>
      <c r="G9">
        <v>0.52829999999999999</v>
      </c>
      <c r="H9">
        <v>0.31390000000000001</v>
      </c>
    </row>
    <row r="10" spans="1:8" x14ac:dyDescent="0.25">
      <c r="A10" t="s">
        <v>53</v>
      </c>
      <c r="B10">
        <v>12.5</v>
      </c>
      <c r="C10">
        <v>0.53249999999999997</v>
      </c>
      <c r="D10">
        <v>0.18859999999999999</v>
      </c>
      <c r="E10">
        <v>0.47470000000000001</v>
      </c>
      <c r="F10">
        <v>0.2334</v>
      </c>
      <c r="G10">
        <v>0.48130000000000001</v>
      </c>
      <c r="H10">
        <v>0.27129999999999999</v>
      </c>
    </row>
    <row r="11" spans="1:8" x14ac:dyDescent="0.25">
      <c r="A11" t="s">
        <v>54</v>
      </c>
      <c r="B11">
        <v>17.5</v>
      </c>
      <c r="C11">
        <v>0.47189999999999999</v>
      </c>
      <c r="D11">
        <v>0.15340000000000001</v>
      </c>
      <c r="E11">
        <v>0.46329999999999999</v>
      </c>
      <c r="F11">
        <v>0.16500000000000001</v>
      </c>
      <c r="G11">
        <v>0.44740000000000002</v>
      </c>
      <c r="H11">
        <v>0.20230000000000001</v>
      </c>
    </row>
    <row r="12" spans="1:8" x14ac:dyDescent="0.25">
      <c r="A12" t="s">
        <v>55</v>
      </c>
      <c r="B12">
        <v>22.5</v>
      </c>
      <c r="C12">
        <v>0.44519999999999998</v>
      </c>
      <c r="D12">
        <v>0.13800000000000001</v>
      </c>
      <c r="E12">
        <v>0.42649999999999999</v>
      </c>
      <c r="F12">
        <v>0.12839999999999999</v>
      </c>
      <c r="G12">
        <v>0.43330000000000002</v>
      </c>
      <c r="H12">
        <v>0.14990000000000001</v>
      </c>
    </row>
    <row r="13" spans="1:8" x14ac:dyDescent="0.25">
      <c r="A13" t="s">
        <v>56</v>
      </c>
      <c r="B13">
        <v>27.5</v>
      </c>
      <c r="C13">
        <v>0.4209</v>
      </c>
      <c r="D13">
        <v>0.1115</v>
      </c>
      <c r="E13">
        <v>0.37619999999999998</v>
      </c>
      <c r="F13">
        <v>0.11509999999999999</v>
      </c>
      <c r="G13">
        <v>0.38080000000000003</v>
      </c>
      <c r="H13">
        <v>0.14000000000000001</v>
      </c>
    </row>
    <row r="14" spans="1:8" x14ac:dyDescent="0.25">
      <c r="A14" t="s">
        <v>57</v>
      </c>
      <c r="B14">
        <v>32.5</v>
      </c>
      <c r="C14">
        <v>0.38600000000000001</v>
      </c>
      <c r="D14">
        <v>9.1300000000000006E-2</v>
      </c>
      <c r="E14">
        <v>0.31759999999999999</v>
      </c>
      <c r="F14">
        <v>8.4900000000000003E-2</v>
      </c>
      <c r="G14">
        <v>0.33339999999999997</v>
      </c>
      <c r="H14">
        <v>0.12139999999999999</v>
      </c>
    </row>
    <row r="15" spans="1:8" x14ac:dyDescent="0.25">
      <c r="A15" t="s">
        <v>58</v>
      </c>
      <c r="B15">
        <v>37.5</v>
      </c>
      <c r="C15">
        <v>0.3372</v>
      </c>
      <c r="D15">
        <v>7.8E-2</v>
      </c>
      <c r="E15">
        <v>0.25130000000000002</v>
      </c>
      <c r="F15">
        <v>5.8400000000000001E-2</v>
      </c>
      <c r="G15">
        <v>0.29289999999999999</v>
      </c>
      <c r="H15">
        <v>9.3200000000000005E-2</v>
      </c>
    </row>
    <row r="16" spans="1:8" x14ac:dyDescent="0.25">
      <c r="A16" t="s">
        <v>59</v>
      </c>
      <c r="B16">
        <v>42.5</v>
      </c>
      <c r="C16">
        <v>0.2868</v>
      </c>
      <c r="D16">
        <v>6.0600000000000001E-2</v>
      </c>
      <c r="E16">
        <v>0.22439999999999999</v>
      </c>
      <c r="F16">
        <v>4.9799999999999997E-2</v>
      </c>
      <c r="G16">
        <v>0.24640000000000001</v>
      </c>
      <c r="H16">
        <v>6.2199999999999998E-2</v>
      </c>
    </row>
    <row r="17" spans="1:8" x14ac:dyDescent="0.25">
      <c r="A17" t="s">
        <v>60</v>
      </c>
      <c r="B17">
        <v>47.5</v>
      </c>
      <c r="C17">
        <v>0.23669999999999999</v>
      </c>
      <c r="D17">
        <v>4.5999999999999999E-2</v>
      </c>
      <c r="E17">
        <v>0.18709999999999999</v>
      </c>
      <c r="F17">
        <v>5.1400000000000001E-2</v>
      </c>
      <c r="G17">
        <v>0.2059</v>
      </c>
      <c r="H17">
        <v>4.9599999999999998E-2</v>
      </c>
    </row>
    <row r="18" spans="1:8" x14ac:dyDescent="0.25">
      <c r="A18" t="s">
        <v>61</v>
      </c>
      <c r="B18">
        <v>52.5</v>
      </c>
      <c r="C18">
        <v>0.20349999999999999</v>
      </c>
      <c r="D18">
        <v>4.9099999999999998E-2</v>
      </c>
      <c r="E18">
        <v>0.16</v>
      </c>
      <c r="F18">
        <v>3.3099999999999997E-2</v>
      </c>
      <c r="G18">
        <v>0.18229999999999999</v>
      </c>
      <c r="H18">
        <v>4.1500000000000002E-2</v>
      </c>
    </row>
    <row r="19" spans="1:8" x14ac:dyDescent="0.25">
      <c r="A19" t="s">
        <v>62</v>
      </c>
      <c r="B19">
        <v>57.5</v>
      </c>
      <c r="C19">
        <v>0.17050000000000001</v>
      </c>
      <c r="D19">
        <v>3.9600000000000003E-2</v>
      </c>
      <c r="E19">
        <v>0.12479999999999999</v>
      </c>
      <c r="F19">
        <v>3.0599999999999999E-2</v>
      </c>
      <c r="G19">
        <v>0.1464</v>
      </c>
      <c r="H19">
        <v>2.9000000000000001E-2</v>
      </c>
    </row>
    <row r="20" spans="1:8" x14ac:dyDescent="0.25">
      <c r="A20" t="s">
        <v>63</v>
      </c>
      <c r="B20">
        <v>62.5</v>
      </c>
      <c r="C20">
        <v>0.12659999999999999</v>
      </c>
      <c r="D20">
        <v>2.6800000000000001E-2</v>
      </c>
      <c r="E20">
        <v>8.4500000000000006E-2</v>
      </c>
      <c r="F20">
        <v>1.7899999999999999E-2</v>
      </c>
      <c r="G20">
        <v>0.10349999999999999</v>
      </c>
      <c r="H20">
        <v>2.8799999999999999E-2</v>
      </c>
    </row>
    <row r="21" spans="1:8" x14ac:dyDescent="0.25">
      <c r="A21" t="s">
        <v>64</v>
      </c>
      <c r="B21">
        <v>67.5</v>
      </c>
      <c r="C21">
        <v>7.4200000000000002E-2</v>
      </c>
      <c r="D21">
        <v>2.0899999999999998E-2</v>
      </c>
      <c r="E21">
        <v>5.16E-2</v>
      </c>
      <c r="F21">
        <v>9.5999999999999992E-3</v>
      </c>
      <c r="G21">
        <v>5.8299999999999998E-2</v>
      </c>
      <c r="H21">
        <v>1.77E-2</v>
      </c>
    </row>
    <row r="22" spans="1:8" x14ac:dyDescent="0.25">
      <c r="A22" t="s">
        <v>65</v>
      </c>
      <c r="B22">
        <v>72.5</v>
      </c>
      <c r="C22">
        <v>3.7400000000000003E-2</v>
      </c>
      <c r="D22">
        <v>1.3100000000000001E-2</v>
      </c>
      <c r="E22">
        <v>2.3599999999999999E-2</v>
      </c>
      <c r="F22">
        <v>9.9000000000000008E-3</v>
      </c>
      <c r="G22">
        <v>2.87E-2</v>
      </c>
      <c r="H22">
        <v>1.24E-2</v>
      </c>
    </row>
    <row r="24" spans="1:8" x14ac:dyDescent="0.25">
      <c r="A24" t="s">
        <v>79</v>
      </c>
      <c r="B24" t="s">
        <v>77</v>
      </c>
      <c r="C24" t="s">
        <v>78</v>
      </c>
      <c r="E24" t="s">
        <v>78</v>
      </c>
      <c r="G24" t="s">
        <v>78</v>
      </c>
    </row>
    <row r="25" spans="1:8" x14ac:dyDescent="0.25">
      <c r="A25" s="44">
        <f>COS(RADIANS(B8))</f>
        <v>0.9990482215818578</v>
      </c>
      <c r="B25">
        <f>1-COS(RADIANS(B8))</f>
        <v>9.5177841814220177E-4</v>
      </c>
      <c r="C25" s="50">
        <f t="shared" ref="C25:C38" si="0">-LN(C8)*(-1*B25+1)/(0.5*$C$4)</f>
        <v>0.32755315803253721</v>
      </c>
      <c r="D25" s="50">
        <f>SQRT((((-1*A25/(0.5*$C$4))*(1/C8)*D8)^2)+(((LN(C8)*A25/0.5)*(1/($C$4^2))*$D$4)^2))</f>
        <v>0.3531308516779838</v>
      </c>
      <c r="E25" s="50">
        <f>-LN(E8)*(-1*B25+1)/(0.5*$E$4)</f>
        <v>0.33851320352238051</v>
      </c>
      <c r="F25" s="50">
        <f>SQRT((((-1*A25/(0.5*$E$4))*(1/E8)*F8)^2)+(((LN(E8)*A25/0.5)*(1/($E$4^2))*$F$4)^2))</f>
        <v>0.37304003496835891</v>
      </c>
      <c r="G25" s="50">
        <f>-LN(G8)*(-1*B25+1)/(0.5*$G$4)</f>
        <v>0.31625217972390374</v>
      </c>
      <c r="H25" s="50">
        <f>SQRT((((-1*A25/(0.5*$G$4))*(1/G8)*H8)^2)+(((LN(G8)*A25/0.5)*(1/($G$4^2))*$H$4)^2))</f>
        <v>0.37623577085450027</v>
      </c>
    </row>
    <row r="26" spans="1:8" x14ac:dyDescent="0.25">
      <c r="A26" s="44">
        <f t="shared" ref="A26:A39" si="1">COS(RADIANS(B9))</f>
        <v>0.99144486137381038</v>
      </c>
      <c r="B26">
        <f t="shared" ref="B26:B39" si="2">1-COS(RADIANS(B9))</f>
        <v>8.5551386261896178E-3</v>
      </c>
      <c r="C26" s="50">
        <f t="shared" si="0"/>
        <v>0.41345155188804655</v>
      </c>
      <c r="D26" s="50">
        <f t="shared" ref="D26:D38" si="3">SQRT((((-1*A26/(0.5*$C$4))*(1/C9)*D9)^2)+(((LN(C9)*A26/0.5)*(1/($C$4^2))*$D$4)^2))</f>
        <v>0.3477897253245813</v>
      </c>
      <c r="E26" s="50">
        <f t="shared" ref="E26:E39" si="4">-LN(E9)*(-1*B26+1)/(0.5*$E$4)</f>
        <v>0.41512572251963037</v>
      </c>
      <c r="F26" s="50">
        <f t="shared" ref="F26:F39" si="5">SQRT((((-1*A26/(0.5*$E$4))*(1/E9)*F9)^2)+(((LN(E9)*A26/0.5)*(1/($E$4^2))*$F$4)^2))</f>
        <v>0.38699088992953562</v>
      </c>
      <c r="G26" s="50">
        <f t="shared" ref="G26:G39" si="6">-LN(G9)*(-1*B26+1)/(0.5*$G$4)</f>
        <v>0.43477729384552705</v>
      </c>
      <c r="H26" s="50">
        <f t="shared" ref="H26:H39" si="7">SQRT((((-1*A26/(0.5*$G$4))*(1/G9)*H9)^2)+(((LN(G9)*A26/0.5)*(1/($G$4^2))*$H$4)^2))</f>
        <v>0.40923766679502482</v>
      </c>
    </row>
    <row r="27" spans="1:8" x14ac:dyDescent="0.25">
      <c r="A27" s="44">
        <f t="shared" si="1"/>
        <v>0.97629600711993336</v>
      </c>
      <c r="B27">
        <f t="shared" si="2"/>
        <v>2.3703992880066638E-2</v>
      </c>
      <c r="C27" s="50">
        <f t="shared" si="0"/>
        <v>0.47144427567560987</v>
      </c>
      <c r="D27" s="50">
        <f t="shared" si="3"/>
        <v>0.26883861094004358</v>
      </c>
      <c r="E27" s="50">
        <f t="shared" si="4"/>
        <v>0.47703555014444693</v>
      </c>
      <c r="F27" s="50">
        <f t="shared" si="5"/>
        <v>0.31821703374918692</v>
      </c>
      <c r="G27" s="50">
        <f t="shared" si="6"/>
        <v>0.4906498747000988</v>
      </c>
      <c r="H27" s="50">
        <f t="shared" si="7"/>
        <v>0.38417414096120617</v>
      </c>
    </row>
    <row r="28" spans="1:8" x14ac:dyDescent="0.25">
      <c r="A28" s="44">
        <f t="shared" si="1"/>
        <v>0.95371695074822693</v>
      </c>
      <c r="B28">
        <f t="shared" si="2"/>
        <v>4.6283049251773067E-2</v>
      </c>
      <c r="C28" s="50">
        <f t="shared" si="0"/>
        <v>0.54883536959064727</v>
      </c>
      <c r="D28" s="50">
        <f t="shared" si="3"/>
        <v>0.24338850936716808</v>
      </c>
      <c r="E28" s="50">
        <f t="shared" si="4"/>
        <v>0.48120652812883874</v>
      </c>
      <c r="F28" s="50">
        <f t="shared" si="5"/>
        <v>0.22763486827142709</v>
      </c>
      <c r="G28" s="50">
        <f t="shared" si="6"/>
        <v>0.52717458067212086</v>
      </c>
      <c r="H28" s="50">
        <f t="shared" si="7"/>
        <v>0.30510010979966079</v>
      </c>
    </row>
    <row r="29" spans="1:8" x14ac:dyDescent="0.25">
      <c r="A29" s="44">
        <f t="shared" si="1"/>
        <v>0.92387953251128674</v>
      </c>
      <c r="B29">
        <f t="shared" si="2"/>
        <v>7.6120467488713262E-2</v>
      </c>
      <c r="C29" s="50">
        <f t="shared" si="0"/>
        <v>0.57289851903968858</v>
      </c>
      <c r="D29" s="50">
        <f t="shared" si="3"/>
        <v>0.22629199922146365</v>
      </c>
      <c r="E29" s="50">
        <f t="shared" si="4"/>
        <v>0.51629583722367733</v>
      </c>
      <c r="F29" s="50">
        <f t="shared" si="5"/>
        <v>0.18922213344314587</v>
      </c>
      <c r="G29" s="50">
        <f t="shared" si="6"/>
        <v>0.53101414052944795</v>
      </c>
      <c r="H29" s="50">
        <f t="shared" si="7"/>
        <v>0.23146549725373053</v>
      </c>
    </row>
    <row r="30" spans="1:8" x14ac:dyDescent="0.25">
      <c r="A30" s="44">
        <f t="shared" si="1"/>
        <v>0.88701083317822171</v>
      </c>
      <c r="B30">
        <f t="shared" si="2"/>
        <v>0.11298916682177829</v>
      </c>
      <c r="C30" s="50">
        <f t="shared" si="0"/>
        <v>0.58818674133526339</v>
      </c>
      <c r="D30" s="50">
        <f t="shared" si="3"/>
        <v>0.18877890498505714</v>
      </c>
      <c r="E30" s="50">
        <f t="shared" si="4"/>
        <v>0.56869082729850895</v>
      </c>
      <c r="F30" s="50">
        <f t="shared" si="5"/>
        <v>0.18641157493966337</v>
      </c>
      <c r="G30" s="50">
        <f t="shared" si="6"/>
        <v>0.58855673211717763</v>
      </c>
      <c r="H30" s="50">
        <f t="shared" si="7"/>
        <v>0.23827103734864816</v>
      </c>
    </row>
    <row r="31" spans="1:8" x14ac:dyDescent="0.25">
      <c r="A31" s="44">
        <f t="shared" si="1"/>
        <v>0.84339144581288572</v>
      </c>
      <c r="B31">
        <f t="shared" si="2"/>
        <v>0.15660855418711428</v>
      </c>
      <c r="C31" s="50">
        <f t="shared" si="0"/>
        <v>0.61520262222450617</v>
      </c>
      <c r="D31" s="50">
        <f t="shared" si="3"/>
        <v>0.163968337053949</v>
      </c>
      <c r="E31" s="50">
        <f t="shared" si="4"/>
        <v>0.63437969093654689</v>
      </c>
      <c r="F31" s="50">
        <f t="shared" si="5"/>
        <v>0.16026879836578684</v>
      </c>
      <c r="G31" s="50">
        <f t="shared" si="6"/>
        <v>0.63666396502166089</v>
      </c>
      <c r="H31" s="50">
        <f t="shared" si="7"/>
        <v>0.22847913875044959</v>
      </c>
    </row>
    <row r="32" spans="1:8" x14ac:dyDescent="0.25">
      <c r="A32" s="44">
        <f t="shared" si="1"/>
        <v>0.79335334029123517</v>
      </c>
      <c r="B32">
        <f t="shared" si="2"/>
        <v>0.20664665970876483</v>
      </c>
      <c r="C32" s="50">
        <f t="shared" si="0"/>
        <v>0.66087187566490391</v>
      </c>
      <c r="D32" s="50">
        <f t="shared" si="3"/>
        <v>0.15438839561166384</v>
      </c>
      <c r="E32" s="50">
        <f t="shared" si="4"/>
        <v>0.71856338731932079</v>
      </c>
      <c r="F32" s="50">
        <f t="shared" si="5"/>
        <v>0.13974112871284988</v>
      </c>
      <c r="G32" s="50">
        <f t="shared" si="6"/>
        <v>0.66950502074789309</v>
      </c>
      <c r="H32" s="50">
        <f t="shared" si="7"/>
        <v>0.19638698226150209</v>
      </c>
    </row>
    <row r="33" spans="1:8" x14ac:dyDescent="0.25">
      <c r="A33" s="44">
        <f t="shared" si="1"/>
        <v>0.73727733681012397</v>
      </c>
      <c r="B33">
        <f t="shared" si="2"/>
        <v>0.26272266318987603</v>
      </c>
      <c r="C33" s="50">
        <f t="shared" si="0"/>
        <v>0.70562252941159087</v>
      </c>
      <c r="D33" s="50">
        <f t="shared" si="3"/>
        <v>0.13740179352737417</v>
      </c>
      <c r="E33" s="50">
        <f t="shared" si="4"/>
        <v>0.72251491829885994</v>
      </c>
      <c r="F33" s="50">
        <f t="shared" si="5"/>
        <v>0.1283609174079624</v>
      </c>
      <c r="G33" s="50">
        <f t="shared" si="6"/>
        <v>0.70977779560296939</v>
      </c>
      <c r="H33" s="50">
        <f t="shared" si="7"/>
        <v>0.16086717333109138</v>
      </c>
    </row>
    <row r="34" spans="1:8" x14ac:dyDescent="0.25">
      <c r="A34" s="44">
        <f t="shared" si="1"/>
        <v>0.67559020761566024</v>
      </c>
      <c r="B34">
        <f t="shared" si="2"/>
        <v>0.32440979238433976</v>
      </c>
      <c r="C34" s="50">
        <f t="shared" si="0"/>
        <v>0.74597674809813386</v>
      </c>
      <c r="D34" s="50">
        <f t="shared" si="3"/>
        <v>0.12367447999495332</v>
      </c>
      <c r="E34" s="50">
        <f t="shared" si="4"/>
        <v>0.74260391555189287</v>
      </c>
      <c r="F34" s="50">
        <f t="shared" si="5"/>
        <v>0.14162307686546885</v>
      </c>
      <c r="G34" s="50">
        <f t="shared" si="6"/>
        <v>0.73376390405051961</v>
      </c>
      <c r="H34" s="50">
        <f t="shared" si="7"/>
        <v>0.15060483279641831</v>
      </c>
    </row>
    <row r="35" spans="1:8" x14ac:dyDescent="0.25">
      <c r="A35" s="44">
        <f t="shared" si="1"/>
        <v>0.60876142900872066</v>
      </c>
      <c r="B35">
        <f t="shared" si="2"/>
        <v>0.39123857099127934</v>
      </c>
      <c r="C35" s="50">
        <f t="shared" si="0"/>
        <v>0.74268393993123438</v>
      </c>
      <c r="D35" s="50">
        <f t="shared" si="3"/>
        <v>0.13340098176603812</v>
      </c>
      <c r="E35" s="50">
        <f t="shared" si="4"/>
        <v>0.73161273885368194</v>
      </c>
      <c r="F35" s="50">
        <f t="shared" si="5"/>
        <v>0.10913118082995615</v>
      </c>
      <c r="G35" s="50">
        <f t="shared" si="6"/>
        <v>0.71211198319395685</v>
      </c>
      <c r="H35" s="50">
        <f t="shared" si="7"/>
        <v>0.13657036841961334</v>
      </c>
    </row>
    <row r="36" spans="1:8" x14ac:dyDescent="0.25">
      <c r="A36" s="44">
        <f t="shared" si="1"/>
        <v>0.53729960834682389</v>
      </c>
      <c r="B36">
        <f t="shared" si="2"/>
        <v>0.46270039165317611</v>
      </c>
      <c r="C36" s="50">
        <f t="shared" si="0"/>
        <v>0.72834769626454599</v>
      </c>
      <c r="D36" s="50">
        <f t="shared" si="3"/>
        <v>0.11864295287273111</v>
      </c>
      <c r="E36" s="50">
        <f t="shared" si="4"/>
        <v>0.73327753948211905</v>
      </c>
      <c r="F36" s="50">
        <f t="shared" si="5"/>
        <v>0.11214288301274862</v>
      </c>
      <c r="G36" s="50">
        <f t="shared" si="6"/>
        <v>0.7095007563186958</v>
      </c>
      <c r="H36" s="50">
        <f t="shared" si="7"/>
        <v>0.12190477310392703</v>
      </c>
    </row>
    <row r="37" spans="1:8" x14ac:dyDescent="0.25">
      <c r="A37" s="44">
        <f t="shared" si="1"/>
        <v>0.46174861323503386</v>
      </c>
      <c r="B37">
        <f t="shared" si="2"/>
        <v>0.53825138676496609</v>
      </c>
      <c r="C37" s="50">
        <f t="shared" si="0"/>
        <v>0.73126925107482244</v>
      </c>
      <c r="D37" s="50">
        <f t="shared" si="3"/>
        <v>0.10286791917535643</v>
      </c>
      <c r="E37" s="50">
        <f t="shared" si="4"/>
        <v>0.74825537442709611</v>
      </c>
      <c r="F37" s="50">
        <f t="shared" si="5"/>
        <v>9.714660847389027E-2</v>
      </c>
      <c r="G37" s="50">
        <f t="shared" si="6"/>
        <v>0.7197795530174651</v>
      </c>
      <c r="H37" s="50">
        <f t="shared" si="7"/>
        <v>0.13260987272888475</v>
      </c>
    </row>
    <row r="38" spans="1:8" x14ac:dyDescent="0.25">
      <c r="A38" s="44">
        <f t="shared" si="1"/>
        <v>0.38268343236508984</v>
      </c>
      <c r="B38">
        <f t="shared" si="2"/>
        <v>0.61731656763491016</v>
      </c>
      <c r="C38" s="50">
        <f t="shared" si="0"/>
        <v>0.76272506722122768</v>
      </c>
      <c r="D38" s="50">
        <f t="shared" si="3"/>
        <v>0.11059301309699403</v>
      </c>
      <c r="E38" s="50">
        <f t="shared" si="4"/>
        <v>0.74391433727348433</v>
      </c>
      <c r="F38" s="50">
        <f t="shared" si="5"/>
        <v>8.626210854434041E-2</v>
      </c>
      <c r="G38" s="50">
        <f t="shared" si="6"/>
        <v>0.74748559763176015</v>
      </c>
      <c r="H38" s="50">
        <f t="shared" si="7"/>
        <v>0.13012167386277929</v>
      </c>
    </row>
    <row r="39" spans="1:8" x14ac:dyDescent="0.25">
      <c r="A39" s="44">
        <f t="shared" si="1"/>
        <v>0.30070579950427306</v>
      </c>
      <c r="B39">
        <f t="shared" si="2"/>
        <v>0.69929420049572699</v>
      </c>
      <c r="C39" s="50">
        <f>-LN(C22)*(-1*B39+1)/(0.5*$C$4)</f>
        <v>0.75719899558024528</v>
      </c>
      <c r="D39" s="50">
        <f>SQRT((((-1*A39/(0.5*$C$4))*(1/C22)*D22)^2)+(((LN(C22)*A39/0.5)*(1/($C$4^2))*$D$4)^2))</f>
        <v>0.10883221444673594</v>
      </c>
      <c r="E39" s="50">
        <f t="shared" si="4"/>
        <v>0.73882124581425535</v>
      </c>
      <c r="F39" s="50">
        <f t="shared" si="5"/>
        <v>0.10969374296868986</v>
      </c>
      <c r="G39" s="50">
        <f t="shared" si="6"/>
        <v>0.73382214771386667</v>
      </c>
      <c r="H39" s="50">
        <f t="shared" si="7"/>
        <v>0.13470775184116157</v>
      </c>
    </row>
    <row r="41" spans="1:8" x14ac:dyDescent="0.25">
      <c r="B41" t="s">
        <v>13</v>
      </c>
      <c r="C41" s="47">
        <v>0.33092083905707859</v>
      </c>
      <c r="D41" s="47">
        <v>0.18371319972916395</v>
      </c>
      <c r="E41" s="47">
        <v>0.30383666135785775</v>
      </c>
      <c r="F41" s="47">
        <v>0.17413499116281853</v>
      </c>
      <c r="G41" s="47">
        <v>0.30718411455307154</v>
      </c>
      <c r="H41" s="47">
        <v>0.224069389925527</v>
      </c>
    </row>
    <row r="42" spans="1:8" x14ac:dyDescent="0.25">
      <c r="B42" t="s">
        <v>15</v>
      </c>
      <c r="C42" s="47">
        <v>0.5670082799863404</v>
      </c>
      <c r="D42" s="47">
        <v>8.2576450925331821E-2</v>
      </c>
      <c r="E42" s="47">
        <v>0.57733720217183382</v>
      </c>
      <c r="F42" s="47">
        <v>7.985405321079958E-2</v>
      </c>
      <c r="G42" s="47">
        <v>0.56531229687319873</v>
      </c>
      <c r="H42" s="47">
        <v>0.1004484881614658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election sqref="A1:XFD1048576"/>
    </sheetView>
  </sheetViews>
  <sheetFormatPr defaultRowHeight="15" x14ac:dyDescent="0.25"/>
  <cols>
    <col min="1" max="1" width="27.7109375" bestFit="1" customWidth="1"/>
    <col min="2" max="2" width="7" customWidth="1"/>
    <col min="3" max="3" width="15.42578125" bestFit="1" customWidth="1"/>
    <col min="4" max="4" width="15.42578125" customWidth="1"/>
    <col min="5" max="5" width="15.85546875" bestFit="1" customWidth="1"/>
    <col min="6" max="6" width="15.85546875" customWidth="1"/>
    <col min="7" max="7" width="16" bestFit="1" customWidth="1"/>
    <col min="8" max="8" width="12.5703125" bestFit="1" customWidth="1"/>
  </cols>
  <sheetData>
    <row r="1" spans="1:15" x14ac:dyDescent="0.25">
      <c r="A1" t="s">
        <v>36</v>
      </c>
      <c r="C1" t="s">
        <v>84</v>
      </c>
      <c r="D1" s="49"/>
      <c r="E1" t="s">
        <v>84</v>
      </c>
      <c r="G1" t="s">
        <v>84</v>
      </c>
    </row>
    <row r="2" spans="1:15" x14ac:dyDescent="0.25">
      <c r="A2" t="s">
        <v>38</v>
      </c>
      <c r="C2" t="s">
        <v>39</v>
      </c>
      <c r="E2" t="s">
        <v>39</v>
      </c>
      <c r="G2" t="s">
        <v>39</v>
      </c>
    </row>
    <row r="3" spans="1:15" x14ac:dyDescent="0.25">
      <c r="A3" t="s">
        <v>40</v>
      </c>
      <c r="C3" t="s">
        <v>85</v>
      </c>
      <c r="D3" t="s">
        <v>67</v>
      </c>
      <c r="E3" t="s">
        <v>85</v>
      </c>
      <c r="F3" t="s">
        <v>67</v>
      </c>
      <c r="G3" t="s">
        <v>85</v>
      </c>
      <c r="H3" t="s">
        <v>67</v>
      </c>
      <c r="J3" t="s">
        <v>80</v>
      </c>
      <c r="K3" t="s">
        <v>81</v>
      </c>
      <c r="L3" t="s">
        <v>82</v>
      </c>
      <c r="M3" t="s">
        <v>41</v>
      </c>
      <c r="N3" t="s">
        <v>82</v>
      </c>
      <c r="O3" t="s">
        <v>83</v>
      </c>
    </row>
    <row r="4" spans="1:15" x14ac:dyDescent="0.25">
      <c r="A4" t="s">
        <v>41</v>
      </c>
      <c r="C4">
        <v>1.7823333333333331</v>
      </c>
      <c r="D4">
        <v>0.2185632377342773</v>
      </c>
      <c r="E4">
        <v>1.5412857142857141</v>
      </c>
      <c r="F4">
        <v>0.13197912636443074</v>
      </c>
      <c r="G4">
        <v>1.5158333333333331</v>
      </c>
      <c r="H4">
        <v>0.1506933051672244</v>
      </c>
      <c r="J4">
        <v>0.8</v>
      </c>
      <c r="K4">
        <v>1.4616666666666667</v>
      </c>
      <c r="L4">
        <v>0.18142185339393171</v>
      </c>
      <c r="M4">
        <v>1.7823333333333331</v>
      </c>
      <c r="N4">
        <v>0.2185632377342773</v>
      </c>
      <c r="O4">
        <v>0.82008602954928012</v>
      </c>
    </row>
    <row r="5" spans="1:15" x14ac:dyDescent="0.25">
      <c r="A5" t="s">
        <v>42</v>
      </c>
      <c r="C5" t="s">
        <v>76</v>
      </c>
      <c r="E5" t="s">
        <v>76</v>
      </c>
      <c r="G5" t="s">
        <v>76</v>
      </c>
      <c r="J5">
        <v>1.8</v>
      </c>
      <c r="K5">
        <v>1.2642857142857142</v>
      </c>
      <c r="L5">
        <v>0.10978643461051912</v>
      </c>
      <c r="M5">
        <v>1.5412857142857141</v>
      </c>
      <c r="N5">
        <v>0.13197912636443074</v>
      </c>
      <c r="O5">
        <v>0.82027991472796369</v>
      </c>
    </row>
    <row r="6" spans="1:15" x14ac:dyDescent="0.25">
      <c r="A6" t="s">
        <v>49</v>
      </c>
      <c r="C6">
        <v>0.8</v>
      </c>
      <c r="E6">
        <v>1.8</v>
      </c>
      <c r="G6">
        <v>2.5</v>
      </c>
      <c r="J6">
        <v>2.5</v>
      </c>
      <c r="K6">
        <v>1.2416666666666667</v>
      </c>
      <c r="L6">
        <v>0.12508885730640507</v>
      </c>
      <c r="M6">
        <v>1.5158333333333331</v>
      </c>
      <c r="N6">
        <v>0.1506933051672244</v>
      </c>
      <c r="O6">
        <v>0.8191313908741068</v>
      </c>
    </row>
    <row r="7" spans="1:15" x14ac:dyDescent="0.25">
      <c r="A7" t="s">
        <v>50</v>
      </c>
      <c r="B7" t="s">
        <v>66</v>
      </c>
      <c r="C7">
        <v>7</v>
      </c>
      <c r="D7" t="s">
        <v>67</v>
      </c>
      <c r="E7">
        <v>7</v>
      </c>
      <c r="F7" t="s">
        <v>67</v>
      </c>
      <c r="G7">
        <v>7</v>
      </c>
      <c r="H7" t="s">
        <v>67</v>
      </c>
    </row>
    <row r="8" spans="1:15" x14ac:dyDescent="0.25">
      <c r="A8" t="s">
        <v>51</v>
      </c>
      <c r="B8">
        <v>2.5</v>
      </c>
      <c r="C8">
        <v>0.62729999999999997</v>
      </c>
      <c r="D8">
        <v>0.2155</v>
      </c>
      <c r="E8">
        <v>0.61319999999999997</v>
      </c>
      <c r="F8">
        <v>0.34260000000000002</v>
      </c>
      <c r="G8">
        <v>0.57699999999999996</v>
      </c>
      <c r="H8">
        <v>0.27529999999999999</v>
      </c>
    </row>
    <row r="9" spans="1:15" x14ac:dyDescent="0.25">
      <c r="A9" t="s">
        <v>52</v>
      </c>
      <c r="B9">
        <v>7.5</v>
      </c>
      <c r="C9">
        <v>0.59860000000000002</v>
      </c>
      <c r="D9">
        <v>0.16700000000000001</v>
      </c>
      <c r="E9">
        <v>0.6149</v>
      </c>
      <c r="F9">
        <v>0.1353</v>
      </c>
      <c r="G9">
        <v>0.62729999999999997</v>
      </c>
      <c r="H9">
        <v>0.16839999999999999</v>
      </c>
    </row>
    <row r="10" spans="1:15" x14ac:dyDescent="0.25">
      <c r="A10" t="s">
        <v>53</v>
      </c>
      <c r="B10">
        <v>12.5</v>
      </c>
      <c r="C10">
        <v>0.60199999999999998</v>
      </c>
      <c r="D10">
        <v>0.1469</v>
      </c>
      <c r="E10">
        <v>0.56620000000000004</v>
      </c>
      <c r="F10">
        <v>0.16289999999999999</v>
      </c>
      <c r="G10">
        <v>0.59750000000000003</v>
      </c>
      <c r="H10">
        <v>0.1628</v>
      </c>
    </row>
    <row r="11" spans="1:15" x14ac:dyDescent="0.25">
      <c r="A11" t="s">
        <v>54</v>
      </c>
      <c r="B11">
        <v>17.5</v>
      </c>
      <c r="C11">
        <v>0.58520000000000005</v>
      </c>
      <c r="D11">
        <v>0.15229999999999999</v>
      </c>
      <c r="E11">
        <v>0.59799999999999998</v>
      </c>
      <c r="F11">
        <v>0.151</v>
      </c>
      <c r="G11">
        <v>0.60070000000000001</v>
      </c>
      <c r="H11">
        <v>0.16889999999999999</v>
      </c>
    </row>
    <row r="12" spans="1:15" x14ac:dyDescent="0.25">
      <c r="A12" t="s">
        <v>55</v>
      </c>
      <c r="B12">
        <v>22.5</v>
      </c>
      <c r="C12">
        <v>0.55510000000000004</v>
      </c>
      <c r="D12">
        <v>0.15409999999999999</v>
      </c>
      <c r="E12">
        <v>0.60850000000000004</v>
      </c>
      <c r="F12">
        <v>0.1424</v>
      </c>
      <c r="G12">
        <v>0.5988</v>
      </c>
      <c r="H12">
        <v>0.15920000000000001</v>
      </c>
    </row>
    <row r="13" spans="1:15" x14ac:dyDescent="0.25">
      <c r="A13" t="s">
        <v>56</v>
      </c>
      <c r="B13">
        <v>27.5</v>
      </c>
      <c r="C13">
        <v>0.52910000000000001</v>
      </c>
      <c r="D13">
        <v>0.1133</v>
      </c>
      <c r="E13">
        <v>0.57769999999999999</v>
      </c>
      <c r="F13">
        <v>0.13880000000000001</v>
      </c>
      <c r="G13">
        <v>0.56089999999999995</v>
      </c>
      <c r="H13">
        <v>0.15939999999999999</v>
      </c>
    </row>
    <row r="14" spans="1:15" x14ac:dyDescent="0.25">
      <c r="A14" t="s">
        <v>57</v>
      </c>
      <c r="B14">
        <v>32.5</v>
      </c>
      <c r="C14">
        <v>0.47049999999999997</v>
      </c>
      <c r="D14">
        <v>8.1199999999999994E-2</v>
      </c>
      <c r="E14">
        <v>0.53069999999999995</v>
      </c>
      <c r="F14">
        <v>0.108</v>
      </c>
      <c r="G14">
        <v>0.56130000000000002</v>
      </c>
      <c r="H14">
        <v>0.14030000000000001</v>
      </c>
    </row>
    <row r="15" spans="1:15" x14ac:dyDescent="0.25">
      <c r="A15" t="s">
        <v>58</v>
      </c>
      <c r="B15">
        <v>37.5</v>
      </c>
      <c r="C15">
        <v>0.44450000000000001</v>
      </c>
      <c r="D15">
        <v>9.8199999999999996E-2</v>
      </c>
      <c r="E15">
        <v>0.47889999999999999</v>
      </c>
      <c r="F15">
        <v>7.0999999999999994E-2</v>
      </c>
      <c r="G15">
        <v>0.503</v>
      </c>
      <c r="H15">
        <v>0.1031</v>
      </c>
    </row>
    <row r="16" spans="1:15" x14ac:dyDescent="0.25">
      <c r="A16" t="s">
        <v>59</v>
      </c>
      <c r="B16">
        <v>42.5</v>
      </c>
      <c r="C16">
        <v>0.38090000000000002</v>
      </c>
      <c r="D16">
        <v>7.1800000000000003E-2</v>
      </c>
      <c r="E16">
        <v>0.43980000000000002</v>
      </c>
      <c r="F16">
        <v>5.6300000000000003E-2</v>
      </c>
      <c r="G16">
        <v>0.47</v>
      </c>
      <c r="H16">
        <v>5.4600000000000003E-2</v>
      </c>
    </row>
    <row r="17" spans="1:8" x14ac:dyDescent="0.25">
      <c r="A17" t="s">
        <v>60</v>
      </c>
      <c r="B17">
        <v>47.5</v>
      </c>
      <c r="C17">
        <v>0.35420000000000001</v>
      </c>
      <c r="D17">
        <v>7.0999999999999994E-2</v>
      </c>
      <c r="E17">
        <v>0.40300000000000002</v>
      </c>
      <c r="F17">
        <v>3.85E-2</v>
      </c>
      <c r="G17">
        <v>0.42170000000000002</v>
      </c>
      <c r="H17">
        <v>5.0200000000000002E-2</v>
      </c>
    </row>
    <row r="18" spans="1:8" x14ac:dyDescent="0.25">
      <c r="A18" t="s">
        <v>61</v>
      </c>
      <c r="B18">
        <v>52.5</v>
      </c>
      <c r="C18">
        <v>0.31409999999999999</v>
      </c>
      <c r="D18">
        <v>5.5500000000000001E-2</v>
      </c>
      <c r="E18">
        <v>0.36840000000000001</v>
      </c>
      <c r="F18">
        <v>3.27E-2</v>
      </c>
      <c r="G18">
        <v>0.38240000000000002</v>
      </c>
      <c r="H18">
        <v>2.7699999999999999E-2</v>
      </c>
    </row>
    <row r="19" spans="1:8" x14ac:dyDescent="0.25">
      <c r="A19" t="s">
        <v>62</v>
      </c>
      <c r="B19">
        <v>57.5</v>
      </c>
      <c r="C19">
        <v>0.25679999999999997</v>
      </c>
      <c r="D19">
        <v>5.8400000000000001E-2</v>
      </c>
      <c r="E19">
        <v>0.31130000000000002</v>
      </c>
      <c r="F19">
        <v>3.6999999999999998E-2</v>
      </c>
      <c r="G19">
        <v>0.32640000000000002</v>
      </c>
      <c r="H19">
        <v>2.7799999999999998E-2</v>
      </c>
    </row>
    <row r="20" spans="1:8" x14ac:dyDescent="0.25">
      <c r="A20" t="s">
        <v>63</v>
      </c>
      <c r="B20">
        <v>62.5</v>
      </c>
      <c r="C20">
        <v>0.20219999999999999</v>
      </c>
      <c r="D20">
        <v>5.6500000000000002E-2</v>
      </c>
      <c r="E20">
        <v>0.26019999999999999</v>
      </c>
      <c r="F20">
        <v>4.6600000000000003E-2</v>
      </c>
      <c r="G20">
        <v>0.2576</v>
      </c>
      <c r="H20">
        <v>2.4799999999999999E-2</v>
      </c>
    </row>
    <row r="21" spans="1:8" x14ac:dyDescent="0.25">
      <c r="A21" t="s">
        <v>64</v>
      </c>
      <c r="B21">
        <v>67.5</v>
      </c>
      <c r="C21">
        <v>0.13500000000000001</v>
      </c>
      <c r="D21">
        <v>3.44E-2</v>
      </c>
      <c r="E21">
        <v>0.18490000000000001</v>
      </c>
      <c r="F21">
        <v>4.4600000000000001E-2</v>
      </c>
      <c r="G21">
        <v>0.17710000000000001</v>
      </c>
      <c r="H21">
        <v>1.49E-2</v>
      </c>
    </row>
    <row r="22" spans="1:8" x14ac:dyDescent="0.25">
      <c r="A22" t="s">
        <v>65</v>
      </c>
      <c r="B22">
        <v>72.5</v>
      </c>
      <c r="C22">
        <v>5.2600000000000001E-2</v>
      </c>
      <c r="D22">
        <v>1.55E-2</v>
      </c>
      <c r="E22">
        <v>8.4400000000000003E-2</v>
      </c>
      <c r="F22">
        <v>1.21E-2</v>
      </c>
      <c r="G22">
        <v>9.1499999999999998E-2</v>
      </c>
      <c r="H22">
        <v>4.4000000000000003E-3</v>
      </c>
    </row>
    <row r="24" spans="1:8" x14ac:dyDescent="0.25">
      <c r="A24" t="s">
        <v>79</v>
      </c>
      <c r="B24" t="s">
        <v>77</v>
      </c>
      <c r="C24" t="s">
        <v>78</v>
      </c>
      <c r="E24" t="s">
        <v>78</v>
      </c>
      <c r="G24" t="s">
        <v>78</v>
      </c>
    </row>
    <row r="25" spans="1:8" x14ac:dyDescent="0.25">
      <c r="A25" s="44">
        <f>COS(RADIANS(B8))</f>
        <v>0.9990482215818578</v>
      </c>
      <c r="B25">
        <f>1-COS(RADIANS(B8))</f>
        <v>9.5177841814220177E-4</v>
      </c>
      <c r="C25" s="50">
        <f t="shared" ref="C25:C38" si="0">-LN(C8)*(-1*B25+1)/(0.5*$C$4)</f>
        <v>0.52278272753058441</v>
      </c>
      <c r="D25" s="50">
        <f>SQRT((((-1*A25/(0.5*$C$4))*(1/C8)*D8)^2)+(((LN(C8)*A25/0.5)*(1/($C$4^2))*$D$4)^2))</f>
        <v>0.39042225932732005</v>
      </c>
      <c r="E25" s="50">
        <f>-LN(E8)*(-1*B25+1)/(0.5*$E$4)</f>
        <v>0.63401437743812672</v>
      </c>
      <c r="F25" s="50">
        <f>SQRT((((-1*A25/(0.5*$E$4))*(1/E8)*F8)^2)+(((LN(E8)*A25/0.5)*(1/($E$4^2))*$F$4)^2))</f>
        <v>0.72633185460270877</v>
      </c>
      <c r="G25" s="50">
        <f>-LN(G8)*(-1*B25+1)/(0.5*$G$4)</f>
        <v>0.72486810397393209</v>
      </c>
      <c r="H25" s="50">
        <f>SQRT((((-1*A25/(0.5*$G$4))*(1/G8)*H8)^2)+(((LN(G8)*A25/0.5)*(1/($G$4^2))*$H$4)^2))</f>
        <v>0.63303487890902987</v>
      </c>
    </row>
    <row r="26" spans="1:8" x14ac:dyDescent="0.25">
      <c r="A26" s="44">
        <f t="shared" ref="A26:A39" si="1">COS(RADIANS(B9))</f>
        <v>0.99144486137381038</v>
      </c>
      <c r="B26">
        <f t="shared" ref="B26:B39" si="2">1-COS(RADIANS(B9))</f>
        <v>8.5551386261896178E-3</v>
      </c>
      <c r="C26" s="50">
        <f t="shared" si="0"/>
        <v>0.57090500941425493</v>
      </c>
      <c r="D26" s="50">
        <f t="shared" ref="D26:D38" si="3">SQRT((((-1*A26/(0.5*$C$4))*(1/C9)*D9)^2)+(((LN(C9)*A26/0.5)*(1/($C$4^2))*$D$4)^2))</f>
        <v>0.31817454127369138</v>
      </c>
      <c r="E26" s="50">
        <f t="shared" ref="E26:E39" si="4">-LN(E9)*(-1*B26+1)/(0.5*$E$4)</f>
        <v>0.62562741620195639</v>
      </c>
      <c r="F26" s="50">
        <f t="shared" ref="F26:F39" si="5">SQRT((((-1*A26/(0.5*$E$4))*(1/E9)*F9)^2)+(((LN(E9)*A26/0.5)*(1/($E$4^2))*$F$4)^2))</f>
        <v>0.28810427025788959</v>
      </c>
      <c r="G26" s="50">
        <f t="shared" ref="G26:G39" si="6">-LN(G9)*(-1*B26+1)/(0.5*$G$4)</f>
        <v>0.61001543195128771</v>
      </c>
      <c r="H26" s="50">
        <f t="shared" ref="H26:H39" si="7">SQRT((((-1*A26/(0.5*$G$4))*(1/G9)*H9)^2)+(((LN(G9)*A26/0.5)*(1/($G$4^2))*$H$4)^2))</f>
        <v>0.35636498148893669</v>
      </c>
    </row>
    <row r="27" spans="1:8" x14ac:dyDescent="0.25">
      <c r="A27" s="44">
        <f t="shared" si="1"/>
        <v>0.97629600711993336</v>
      </c>
      <c r="B27">
        <f t="shared" si="2"/>
        <v>2.3703992880066638E-2</v>
      </c>
      <c r="C27" s="50">
        <f t="shared" si="0"/>
        <v>0.55597693133039972</v>
      </c>
      <c r="D27" s="50">
        <f t="shared" si="3"/>
        <v>0.27588701430701135</v>
      </c>
      <c r="E27" s="50">
        <f t="shared" si="4"/>
        <v>0.720599539197742</v>
      </c>
      <c r="F27" s="50">
        <f t="shared" si="5"/>
        <v>0.36967106342473233</v>
      </c>
      <c r="G27" s="50">
        <f t="shared" si="6"/>
        <v>0.66338878318229488</v>
      </c>
      <c r="H27" s="50">
        <f t="shared" si="7"/>
        <v>0.35711759419268219</v>
      </c>
    </row>
    <row r="28" spans="1:8" x14ac:dyDescent="0.25">
      <c r="A28" s="44">
        <f t="shared" si="1"/>
        <v>0.95371695074822693</v>
      </c>
      <c r="B28">
        <f t="shared" si="2"/>
        <v>4.6283049251773067E-2</v>
      </c>
      <c r="C28" s="50">
        <f t="shared" si="0"/>
        <v>0.57340910140894841</v>
      </c>
      <c r="D28" s="50">
        <f t="shared" si="3"/>
        <v>0.28725879528698056</v>
      </c>
      <c r="E28" s="50">
        <f t="shared" si="4"/>
        <v>0.63630956733185728</v>
      </c>
      <c r="F28" s="50">
        <f t="shared" si="5"/>
        <v>0.31720890896593334</v>
      </c>
      <c r="G28" s="50">
        <f t="shared" si="6"/>
        <v>0.64132516992537913</v>
      </c>
      <c r="H28" s="50">
        <f t="shared" si="7"/>
        <v>0.35950843455024956</v>
      </c>
    </row>
    <row r="29" spans="1:8" x14ac:dyDescent="0.25">
      <c r="A29" s="44">
        <f t="shared" si="1"/>
        <v>0.92387953251128674</v>
      </c>
      <c r="B29">
        <f t="shared" si="2"/>
        <v>7.6120467488713262E-2</v>
      </c>
      <c r="C29" s="50">
        <f t="shared" si="0"/>
        <v>0.61021353414737223</v>
      </c>
      <c r="D29" s="50">
        <f t="shared" si="3"/>
        <v>0.29736692816788013</v>
      </c>
      <c r="E29" s="50">
        <f t="shared" si="4"/>
        <v>0.59553512137259246</v>
      </c>
      <c r="F29" s="50">
        <f t="shared" si="5"/>
        <v>0.28514784634967227</v>
      </c>
      <c r="G29" s="50">
        <f t="shared" si="6"/>
        <v>0.62512274582233462</v>
      </c>
      <c r="H29" s="50">
        <f t="shared" si="7"/>
        <v>0.32998680786624218</v>
      </c>
    </row>
    <row r="30" spans="1:8" x14ac:dyDescent="0.25">
      <c r="A30" s="44">
        <f t="shared" si="1"/>
        <v>0.88701083317822171</v>
      </c>
      <c r="B30">
        <f t="shared" si="2"/>
        <v>0.11298916682177829</v>
      </c>
      <c r="C30" s="50">
        <f t="shared" si="0"/>
        <v>0.63360923570000027</v>
      </c>
      <c r="D30" s="50">
        <f t="shared" si="3"/>
        <v>0.2268590838931244</v>
      </c>
      <c r="E30" s="50">
        <f t="shared" si="4"/>
        <v>0.63155500728374581</v>
      </c>
      <c r="F30" s="50">
        <f t="shared" si="5"/>
        <v>0.28178129847525607</v>
      </c>
      <c r="G30" s="50">
        <f t="shared" si="6"/>
        <v>0.6766982444194638</v>
      </c>
      <c r="H30" s="50">
        <f t="shared" si="7"/>
        <v>0.33932622393158407</v>
      </c>
    </row>
    <row r="31" spans="1:8" x14ac:dyDescent="0.25">
      <c r="A31" s="44">
        <f t="shared" si="1"/>
        <v>0.84339144581288572</v>
      </c>
      <c r="B31">
        <f t="shared" si="2"/>
        <v>0.15660855418711428</v>
      </c>
      <c r="C31" s="50">
        <f t="shared" si="0"/>
        <v>0.71353975044965445</v>
      </c>
      <c r="D31" s="50">
        <f t="shared" si="3"/>
        <v>0.18529156710245617</v>
      </c>
      <c r="E31" s="50">
        <f t="shared" si="4"/>
        <v>0.69336622130217851</v>
      </c>
      <c r="F31" s="50">
        <f t="shared" si="5"/>
        <v>0.23049368283123461</v>
      </c>
      <c r="G31" s="50">
        <f t="shared" si="6"/>
        <v>0.64262784612399981</v>
      </c>
      <c r="H31" s="50">
        <f t="shared" si="7"/>
        <v>0.28538688625809983</v>
      </c>
    </row>
    <row r="32" spans="1:8" x14ac:dyDescent="0.25">
      <c r="A32" s="44">
        <f t="shared" si="1"/>
        <v>0.79335334029123517</v>
      </c>
      <c r="B32">
        <f t="shared" si="2"/>
        <v>0.20664665970876483</v>
      </c>
      <c r="C32" s="50">
        <f t="shared" si="0"/>
        <v>0.72181226797270037</v>
      </c>
      <c r="D32" s="50">
        <f t="shared" si="3"/>
        <v>0.21567451284093164</v>
      </c>
      <c r="E32" s="50">
        <f t="shared" si="4"/>
        <v>0.75796081043366692</v>
      </c>
      <c r="F32" s="50">
        <f t="shared" si="5"/>
        <v>0.16585238010291969</v>
      </c>
      <c r="G32" s="50">
        <f t="shared" si="6"/>
        <v>0.71929376729645833</v>
      </c>
      <c r="H32" s="50">
        <f t="shared" si="7"/>
        <v>0.22615596220136336</v>
      </c>
    </row>
    <row r="33" spans="1:8" x14ac:dyDescent="0.25">
      <c r="A33" s="44">
        <f t="shared" si="1"/>
        <v>0.73727733681012397</v>
      </c>
      <c r="B33">
        <f t="shared" si="2"/>
        <v>0.26272266318987603</v>
      </c>
      <c r="C33" s="50">
        <f t="shared" si="0"/>
        <v>0.79854159952725179</v>
      </c>
      <c r="D33" s="50">
        <f t="shared" si="3"/>
        <v>0.18414496017233542</v>
      </c>
      <c r="E33" s="50">
        <f t="shared" si="4"/>
        <v>0.78587059055939734</v>
      </c>
      <c r="F33" s="50">
        <f t="shared" si="5"/>
        <v>0.13974046586226835</v>
      </c>
      <c r="G33" s="50">
        <f t="shared" si="6"/>
        <v>0.73446206509247569</v>
      </c>
      <c r="H33" s="50">
        <f t="shared" si="7"/>
        <v>0.13454255945305194</v>
      </c>
    </row>
    <row r="34" spans="1:8" x14ac:dyDescent="0.25">
      <c r="A34" s="44">
        <f t="shared" si="1"/>
        <v>0.67559020761566024</v>
      </c>
      <c r="B34">
        <f t="shared" si="2"/>
        <v>0.32440979238433976</v>
      </c>
      <c r="C34" s="50">
        <f t="shared" si="0"/>
        <v>0.7868233267800413</v>
      </c>
      <c r="D34" s="50">
        <f t="shared" si="3"/>
        <v>0.18000544588800799</v>
      </c>
      <c r="E34" s="50">
        <f t="shared" si="4"/>
        <v>0.79672317732669617</v>
      </c>
      <c r="F34" s="50">
        <f t="shared" si="5"/>
        <v>0.10802058703836115</v>
      </c>
      <c r="G34" s="50">
        <f t="shared" si="6"/>
        <v>0.76967020490309102</v>
      </c>
      <c r="H34" s="50">
        <f t="shared" si="7"/>
        <v>0.13082120808657</v>
      </c>
    </row>
    <row r="35" spans="1:8" x14ac:dyDescent="0.25">
      <c r="A35" s="44">
        <f t="shared" si="1"/>
        <v>0.60876142900872066</v>
      </c>
      <c r="B35">
        <f t="shared" si="2"/>
        <v>0.39123857099127934</v>
      </c>
      <c r="C35" s="50">
        <f t="shared" si="0"/>
        <v>0.79106688906661737</v>
      </c>
      <c r="D35" s="50">
        <f t="shared" si="3"/>
        <v>0.15485210943569433</v>
      </c>
      <c r="E35" s="50">
        <f t="shared" si="4"/>
        <v>0.7888227591441529</v>
      </c>
      <c r="F35" s="50">
        <f t="shared" si="5"/>
        <v>9.7359477440627687E-2</v>
      </c>
      <c r="G35" s="50">
        <f t="shared" si="6"/>
        <v>0.77211010371691735</v>
      </c>
      <c r="H35" s="50">
        <f t="shared" si="7"/>
        <v>9.631649334949044E-2</v>
      </c>
    </row>
    <row r="36" spans="1:8" x14ac:dyDescent="0.25">
      <c r="A36" s="44">
        <f t="shared" si="1"/>
        <v>0.53729960834682389</v>
      </c>
      <c r="B36">
        <f t="shared" si="2"/>
        <v>0.46270039165317611</v>
      </c>
      <c r="C36" s="50">
        <f t="shared" si="0"/>
        <v>0.81964027711749499</v>
      </c>
      <c r="D36" s="50">
        <f t="shared" si="3"/>
        <v>0.17000605599753607</v>
      </c>
      <c r="E36" s="50">
        <f t="shared" si="4"/>
        <v>0.81364236470142259</v>
      </c>
      <c r="F36" s="50">
        <f t="shared" si="5"/>
        <v>0.1082645195621115</v>
      </c>
      <c r="G36" s="50">
        <f t="shared" si="6"/>
        <v>0.79372532187387834</v>
      </c>
      <c r="H36" s="50">
        <f t="shared" si="7"/>
        <v>9.935754627501038E-2</v>
      </c>
    </row>
    <row r="37" spans="1:8" x14ac:dyDescent="0.25">
      <c r="A37" s="44">
        <f t="shared" si="1"/>
        <v>0.46174861323503386</v>
      </c>
      <c r="B37">
        <f t="shared" si="2"/>
        <v>0.53825138676496609</v>
      </c>
      <c r="C37" s="50">
        <f t="shared" si="0"/>
        <v>0.82824487227913812</v>
      </c>
      <c r="D37" s="50">
        <f t="shared" si="3"/>
        <v>0.17685404790752057</v>
      </c>
      <c r="E37" s="50">
        <f t="shared" si="4"/>
        <v>0.80666981911680835</v>
      </c>
      <c r="F37" s="50">
        <f t="shared" si="5"/>
        <v>0.12761756146928963</v>
      </c>
      <c r="G37" s="50">
        <f t="shared" si="6"/>
        <v>0.82633290088969058</v>
      </c>
      <c r="H37" s="50">
        <f t="shared" si="7"/>
        <v>0.10093800756550034</v>
      </c>
    </row>
    <row r="38" spans="1:8" x14ac:dyDescent="0.25">
      <c r="A38" s="44">
        <f t="shared" si="1"/>
        <v>0.38268343236508984</v>
      </c>
      <c r="B38">
        <f t="shared" si="2"/>
        <v>0.61731656763491016</v>
      </c>
      <c r="C38" s="50">
        <f t="shared" si="0"/>
        <v>0.85990212589365544</v>
      </c>
      <c r="D38" s="50">
        <f t="shared" si="3"/>
        <v>0.15196196232756304</v>
      </c>
      <c r="E38" s="50">
        <f t="shared" si="4"/>
        <v>0.83819206347057773</v>
      </c>
      <c r="F38" s="50">
        <f t="shared" si="5"/>
        <v>0.13963784958541742</v>
      </c>
      <c r="G38" s="50">
        <f t="shared" si="6"/>
        <v>0.87402829210541533</v>
      </c>
      <c r="H38" s="50">
        <f t="shared" si="7"/>
        <v>9.6718000071138496E-2</v>
      </c>
    </row>
    <row r="39" spans="1:8" x14ac:dyDescent="0.25">
      <c r="A39" s="44">
        <f t="shared" si="1"/>
        <v>0.30070579950427306</v>
      </c>
      <c r="B39">
        <f t="shared" si="2"/>
        <v>0.69929420049572699</v>
      </c>
      <c r="C39" s="50">
        <f>-LN(C22)*(-1*B39+1)/(0.5*$C$4)</f>
        <v>0.99374268369201102</v>
      </c>
      <c r="D39" s="50">
        <f>SQRT((((-1*A39/(0.5*$C$4))*(1/C22)*D22)^2)+(((LN(C22)*A39/0.5)*(1/($C$4^2))*$D$4)^2))</f>
        <v>0.15727926841432657</v>
      </c>
      <c r="E39" s="50">
        <f t="shared" si="4"/>
        <v>0.96465077863504445</v>
      </c>
      <c r="F39" s="50">
        <f t="shared" si="5"/>
        <v>9.9762503934815547E-2</v>
      </c>
      <c r="G39" s="50">
        <f t="shared" si="6"/>
        <v>0.94880187239667269</v>
      </c>
      <c r="H39" s="50">
        <f t="shared" si="7"/>
        <v>9.6233300628420712E-2</v>
      </c>
    </row>
    <row r="41" spans="1:8" x14ac:dyDescent="0.25">
      <c r="B41" t="s">
        <v>13</v>
      </c>
      <c r="C41" s="47">
        <v>0.51269111171201054</v>
      </c>
      <c r="D41" s="47">
        <v>0.2369404158254681</v>
      </c>
      <c r="E41" s="47">
        <v>0.40507730602024311</v>
      </c>
      <c r="F41" s="47">
        <v>0.20637277123780196</v>
      </c>
      <c r="G41" s="47">
        <v>0.44495442708163424</v>
      </c>
      <c r="H41" s="47">
        <v>0.20901625423684653</v>
      </c>
    </row>
    <row r="42" spans="1:8" x14ac:dyDescent="0.25">
      <c r="B42" t="s">
        <v>15</v>
      </c>
      <c r="C42" s="47">
        <v>0.592756937856315</v>
      </c>
      <c r="D42" s="47">
        <v>9.9788610599522987E-2</v>
      </c>
      <c r="E42" s="47">
        <v>0.63977688087024154</v>
      </c>
      <c r="F42" s="47">
        <v>9.4140665955200709E-2</v>
      </c>
      <c r="G42" s="47">
        <v>0.60702142087941602</v>
      </c>
      <c r="H42" s="47">
        <v>0.10260683430945726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A25" workbookViewId="0">
      <selection activeCell="D38" sqref="D38"/>
    </sheetView>
  </sheetViews>
  <sheetFormatPr defaultRowHeight="15" x14ac:dyDescent="0.25"/>
  <cols>
    <col min="1" max="1" width="27.7109375" bestFit="1" customWidth="1"/>
    <col min="2" max="2" width="7" customWidth="1"/>
    <col min="3" max="3" width="15.42578125" bestFit="1" customWidth="1"/>
    <col min="4" max="4" width="15.42578125" customWidth="1"/>
    <col min="5" max="5" width="15.85546875" bestFit="1" customWidth="1"/>
    <col min="6" max="6" width="15.85546875" customWidth="1"/>
    <col min="7" max="7" width="16" bestFit="1" customWidth="1"/>
    <col min="8" max="8" width="12.5703125" bestFit="1" customWidth="1"/>
  </cols>
  <sheetData>
    <row r="1" spans="1:16" x14ac:dyDescent="0.25">
      <c r="A1" t="s">
        <v>36</v>
      </c>
      <c r="C1" t="s">
        <v>86</v>
      </c>
      <c r="E1" t="s">
        <v>86</v>
      </c>
      <c r="G1" t="s">
        <v>86</v>
      </c>
    </row>
    <row r="2" spans="1:16" x14ac:dyDescent="0.25">
      <c r="A2" t="s">
        <v>38</v>
      </c>
      <c r="C2" t="s">
        <v>39</v>
      </c>
      <c r="E2" t="s">
        <v>39</v>
      </c>
      <c r="G2" t="s">
        <v>39</v>
      </c>
    </row>
    <row r="3" spans="1:16" x14ac:dyDescent="0.25">
      <c r="A3" t="s">
        <v>40</v>
      </c>
      <c r="C3" t="s">
        <v>87</v>
      </c>
      <c r="E3" t="s">
        <v>87</v>
      </c>
      <c r="G3" t="s">
        <v>87</v>
      </c>
    </row>
    <row r="4" spans="1:16" x14ac:dyDescent="0.25">
      <c r="A4" t="s">
        <v>41</v>
      </c>
      <c r="C4">
        <v>0.56742857142857139</v>
      </c>
      <c r="D4">
        <v>0.32462851610631444</v>
      </c>
      <c r="E4">
        <v>1.1806666666666665</v>
      </c>
      <c r="F4">
        <v>0.1125058023195051</v>
      </c>
      <c r="G4">
        <v>1.0724285714285713</v>
      </c>
      <c r="H4">
        <v>0.25927804002810662</v>
      </c>
    </row>
    <row r="5" spans="1:16" x14ac:dyDescent="0.25">
      <c r="A5" t="s">
        <v>42</v>
      </c>
      <c r="C5" t="s">
        <v>88</v>
      </c>
      <c r="E5" t="s">
        <v>88</v>
      </c>
      <c r="G5" t="s">
        <v>88</v>
      </c>
    </row>
    <row r="6" spans="1:16" x14ac:dyDescent="0.25">
      <c r="A6" t="s">
        <v>49</v>
      </c>
      <c r="C6">
        <v>1.8</v>
      </c>
      <c r="E6">
        <v>0.3</v>
      </c>
      <c r="G6">
        <v>0.8</v>
      </c>
    </row>
    <row r="7" spans="1:16" x14ac:dyDescent="0.25">
      <c r="A7" t="s">
        <v>50</v>
      </c>
      <c r="B7" t="s">
        <v>66</v>
      </c>
      <c r="C7">
        <v>7</v>
      </c>
      <c r="E7">
        <v>3</v>
      </c>
      <c r="G7">
        <v>7</v>
      </c>
    </row>
    <row r="8" spans="1:16" x14ac:dyDescent="0.25">
      <c r="A8" t="s">
        <v>51</v>
      </c>
      <c r="B8">
        <v>2.5</v>
      </c>
      <c r="C8">
        <v>0.99850000000000005</v>
      </c>
      <c r="D8">
        <v>4.1000000000000003E-3</v>
      </c>
      <c r="E8">
        <v>0.79120000000000001</v>
      </c>
      <c r="F8">
        <v>0.35959999999999998</v>
      </c>
      <c r="G8">
        <v>0.88100000000000001</v>
      </c>
      <c r="H8">
        <v>0.21190000000000001</v>
      </c>
    </row>
    <row r="9" spans="1:16" x14ac:dyDescent="0.25">
      <c r="A9" t="s">
        <v>52</v>
      </c>
      <c r="B9">
        <v>7.5</v>
      </c>
      <c r="C9">
        <v>0.95640000000000003</v>
      </c>
      <c r="D9">
        <v>8.0699999999999994E-2</v>
      </c>
      <c r="E9">
        <v>0.70430000000000004</v>
      </c>
      <c r="F9">
        <v>0.2707</v>
      </c>
      <c r="G9">
        <v>0.84230000000000005</v>
      </c>
      <c r="H9">
        <v>0.15679999999999999</v>
      </c>
    </row>
    <row r="10" spans="1:16" x14ac:dyDescent="0.25">
      <c r="A10" t="s">
        <v>53</v>
      </c>
      <c r="B10">
        <v>12.5</v>
      </c>
      <c r="C10">
        <v>0.95199999999999996</v>
      </c>
      <c r="D10">
        <v>6.4500000000000002E-2</v>
      </c>
      <c r="E10">
        <v>0.63980000000000004</v>
      </c>
      <c r="F10">
        <v>0.29020000000000001</v>
      </c>
      <c r="G10">
        <v>0.75109999999999999</v>
      </c>
      <c r="H10">
        <v>0.2303</v>
      </c>
    </row>
    <row r="11" spans="1:16" x14ac:dyDescent="0.25">
      <c r="A11" t="s">
        <v>54</v>
      </c>
      <c r="B11">
        <v>17.5</v>
      </c>
      <c r="C11">
        <v>0.89239999999999997</v>
      </c>
      <c r="D11">
        <v>0.11940000000000001</v>
      </c>
      <c r="E11">
        <v>0.58930000000000005</v>
      </c>
      <c r="F11">
        <v>0.2767</v>
      </c>
      <c r="G11">
        <v>0.67149999999999999</v>
      </c>
      <c r="H11">
        <v>0.28739999999999999</v>
      </c>
    </row>
    <row r="12" spans="1:16" x14ac:dyDescent="0.25">
      <c r="A12" t="s">
        <v>55</v>
      </c>
      <c r="B12">
        <v>22.5</v>
      </c>
      <c r="C12">
        <v>0.85219999999999996</v>
      </c>
      <c r="D12">
        <v>0.1678</v>
      </c>
      <c r="E12">
        <v>0.56569999999999998</v>
      </c>
      <c r="F12">
        <v>0.2034</v>
      </c>
      <c r="G12">
        <v>0.63400000000000001</v>
      </c>
      <c r="H12">
        <v>0.28160000000000002</v>
      </c>
    </row>
    <row r="13" spans="1:16" x14ac:dyDescent="0.25">
      <c r="A13" t="s">
        <v>56</v>
      </c>
      <c r="B13">
        <v>27.5</v>
      </c>
      <c r="C13">
        <v>0.8105</v>
      </c>
      <c r="D13">
        <v>0.1915</v>
      </c>
      <c r="E13">
        <v>0.56130000000000002</v>
      </c>
      <c r="F13">
        <v>0.17219999999999999</v>
      </c>
      <c r="G13">
        <v>0.5968</v>
      </c>
      <c r="H13">
        <v>0.2576</v>
      </c>
    </row>
    <row r="14" spans="1:16" x14ac:dyDescent="0.25">
      <c r="A14" t="s">
        <v>57</v>
      </c>
      <c r="B14">
        <v>32.5</v>
      </c>
      <c r="C14">
        <v>0.78320000000000001</v>
      </c>
      <c r="D14">
        <v>0.2177</v>
      </c>
      <c r="E14">
        <v>0.51719999999999999</v>
      </c>
      <c r="F14">
        <v>0.17499999999999999</v>
      </c>
      <c r="G14">
        <v>0.57469999999999999</v>
      </c>
      <c r="H14">
        <v>0.1812</v>
      </c>
    </row>
    <row r="15" spans="1:16" x14ac:dyDescent="0.25">
      <c r="A15" t="s">
        <v>58</v>
      </c>
      <c r="B15">
        <v>37.5</v>
      </c>
      <c r="C15">
        <v>0.75949999999999995</v>
      </c>
      <c r="D15">
        <v>0.22900000000000001</v>
      </c>
      <c r="E15">
        <v>0.48039999999999999</v>
      </c>
      <c r="F15">
        <v>0.1201</v>
      </c>
      <c r="G15">
        <v>0.51480000000000004</v>
      </c>
      <c r="H15">
        <v>0.1731</v>
      </c>
    </row>
    <row r="16" spans="1:16" x14ac:dyDescent="0.25">
      <c r="A16" t="s">
        <v>59</v>
      </c>
      <c r="B16">
        <v>42.5</v>
      </c>
      <c r="C16">
        <v>0.73629999999999995</v>
      </c>
      <c r="D16">
        <v>0.21890000000000001</v>
      </c>
      <c r="E16">
        <v>0.47260000000000002</v>
      </c>
      <c r="F16">
        <v>7.7299999999999994E-2</v>
      </c>
      <c r="G16">
        <v>0.4879</v>
      </c>
      <c r="H16">
        <v>0.14019999999999999</v>
      </c>
      <c r="K16" t="s">
        <v>80</v>
      </c>
      <c r="L16" t="s">
        <v>81</v>
      </c>
      <c r="M16" t="s">
        <v>82</v>
      </c>
      <c r="N16" t="s">
        <v>41</v>
      </c>
      <c r="O16" t="s">
        <v>82</v>
      </c>
      <c r="P16" t="s">
        <v>83</v>
      </c>
    </row>
    <row r="17" spans="1:16" x14ac:dyDescent="0.25">
      <c r="A17" t="s">
        <v>60</v>
      </c>
      <c r="B17">
        <v>47.5</v>
      </c>
      <c r="C17">
        <v>0.70609999999999995</v>
      </c>
      <c r="D17">
        <v>0.20630000000000001</v>
      </c>
      <c r="E17">
        <v>0.41489999999999999</v>
      </c>
      <c r="F17">
        <v>8.14E-2</v>
      </c>
      <c r="G17">
        <v>0.46129999999999999</v>
      </c>
      <c r="H17">
        <v>0.13039999999999999</v>
      </c>
      <c r="K17">
        <v>0.3</v>
      </c>
      <c r="L17">
        <v>1.1199999999999999</v>
      </c>
      <c r="M17">
        <v>0.1125058023195051</v>
      </c>
      <c r="N17">
        <v>1.1806666666666665</v>
      </c>
      <c r="O17">
        <v>0.1125058023195051</v>
      </c>
      <c r="P17">
        <v>0.9486166007905138</v>
      </c>
    </row>
    <row r="18" spans="1:16" x14ac:dyDescent="0.25">
      <c r="A18" t="s">
        <v>61</v>
      </c>
      <c r="B18">
        <v>52.5</v>
      </c>
      <c r="C18">
        <v>0.65769999999999995</v>
      </c>
      <c r="D18">
        <v>0.21210000000000001</v>
      </c>
      <c r="E18">
        <v>0.39340000000000003</v>
      </c>
      <c r="F18">
        <v>7.4899999999999994E-2</v>
      </c>
      <c r="G18">
        <v>0.44800000000000001</v>
      </c>
      <c r="H18">
        <v>0.13669999999999999</v>
      </c>
      <c r="K18">
        <v>0.8</v>
      </c>
      <c r="L18">
        <v>1.02</v>
      </c>
      <c r="M18">
        <v>0.25927804002810662</v>
      </c>
      <c r="N18">
        <v>1.0724285714285713</v>
      </c>
      <c r="O18">
        <v>0.25927804002810662</v>
      </c>
      <c r="P18">
        <v>0.95111229519115503</v>
      </c>
    </row>
    <row r="19" spans="1:16" x14ac:dyDescent="0.25">
      <c r="A19" t="s">
        <v>62</v>
      </c>
      <c r="B19">
        <v>57.5</v>
      </c>
      <c r="C19">
        <v>0.59870000000000001</v>
      </c>
      <c r="D19">
        <v>0.21679999999999999</v>
      </c>
      <c r="E19">
        <v>0.34289999999999998</v>
      </c>
      <c r="F19">
        <v>3.1099999999999999E-2</v>
      </c>
      <c r="G19">
        <v>0.38140000000000002</v>
      </c>
      <c r="H19">
        <v>0.128</v>
      </c>
      <c r="K19">
        <v>1.8</v>
      </c>
      <c r="L19">
        <v>0.53714285714285714</v>
      </c>
      <c r="M19">
        <v>0.32462851610631444</v>
      </c>
      <c r="N19">
        <v>0.56742857142857139</v>
      </c>
      <c r="O19">
        <v>0.32462851610631444</v>
      </c>
      <c r="P19">
        <v>0.94662638469284999</v>
      </c>
    </row>
    <row r="20" spans="1:16" x14ac:dyDescent="0.25">
      <c r="A20" t="s">
        <v>63</v>
      </c>
      <c r="B20">
        <v>62.5</v>
      </c>
      <c r="C20">
        <v>0.55200000000000005</v>
      </c>
      <c r="D20">
        <v>0.21820000000000001</v>
      </c>
      <c r="E20">
        <v>0.2873</v>
      </c>
      <c r="F20">
        <v>1.5699999999999999E-2</v>
      </c>
      <c r="G20">
        <v>0.33460000000000001</v>
      </c>
      <c r="H20">
        <v>9.6600000000000005E-2</v>
      </c>
    </row>
    <row r="21" spans="1:16" x14ac:dyDescent="0.25">
      <c r="A21" t="s">
        <v>64</v>
      </c>
      <c r="B21">
        <v>67.5</v>
      </c>
      <c r="C21">
        <v>0.46789999999999998</v>
      </c>
      <c r="D21">
        <v>0.23469999999999999</v>
      </c>
      <c r="E21">
        <v>0.22409999999999999</v>
      </c>
      <c r="F21">
        <v>4.1200000000000001E-2</v>
      </c>
      <c r="G21">
        <v>0.26400000000000001</v>
      </c>
      <c r="H21">
        <v>8.72E-2</v>
      </c>
    </row>
    <row r="22" spans="1:16" x14ac:dyDescent="0.25">
      <c r="A22" t="s">
        <v>65</v>
      </c>
      <c r="B22">
        <v>72.5</v>
      </c>
      <c r="C22">
        <v>0.3866</v>
      </c>
      <c r="D22">
        <v>0.2384</v>
      </c>
      <c r="E22">
        <v>0.15129999999999999</v>
      </c>
      <c r="F22">
        <v>5.0700000000000002E-2</v>
      </c>
      <c r="G22">
        <v>0.16239999999999999</v>
      </c>
      <c r="H22">
        <v>5.91E-2</v>
      </c>
    </row>
    <row r="24" spans="1:16" x14ac:dyDescent="0.25">
      <c r="A24" t="s">
        <v>79</v>
      </c>
      <c r="B24" t="s">
        <v>77</v>
      </c>
      <c r="C24" t="s">
        <v>78</v>
      </c>
      <c r="E24" t="s">
        <v>78</v>
      </c>
      <c r="G24" t="s">
        <v>78</v>
      </c>
    </row>
    <row r="25" spans="1:16" x14ac:dyDescent="0.25">
      <c r="A25" s="44">
        <f>COS(RADIANS(B8))</f>
        <v>0.9990482215818578</v>
      </c>
      <c r="B25">
        <f>1-COS(RADIANS(B8))</f>
        <v>9.5177841814220177E-4</v>
      </c>
      <c r="C25" s="50">
        <f>-LN(C8)*(-1*B25+1)/(0.5*$C$4)</f>
        <v>5.2859424510173251E-3</v>
      </c>
      <c r="D25" s="50">
        <f>SQRT((((-1*A25/(0.5*$C$4))*(1/C8)*D8)^2)+(((LN(C8)*A25/0.5)*(1/($C$4^2))*$D$4)^2))</f>
        <v>1.4771953452749202E-2</v>
      </c>
      <c r="E25" s="50">
        <f>-LN(E8)*(-1*B25+1)/(0.5*$E$4)</f>
        <v>0.3963550331220192</v>
      </c>
      <c r="F25" s="50">
        <f>SQRT((((-1*A25/(0.5*$E$4))*(1/E8)*F8)^2)+(((LN(E8)*A25/0.5)*(1/($E$4^2))*$F$4)^2))</f>
        <v>0.77009709834214468</v>
      </c>
      <c r="G25" s="50">
        <f>-LN(G8)*(-1*B25+1)/(0.5*$G$4)</f>
        <v>0.23605686817080432</v>
      </c>
      <c r="H25" s="50">
        <f>SQRT((((-1*A25/(0.5*$G$4))*(1/G8)*H8)^2)+(((LN(G8)*A25/0.5)*(1/($G$4^2))*$H$4)^2))</f>
        <v>0.45174853827500194</v>
      </c>
    </row>
    <row r="26" spans="1:16" x14ac:dyDescent="0.25">
      <c r="A26" s="44">
        <f t="shared" ref="A26:A39" si="0">COS(RADIANS(B9))</f>
        <v>0.99144486137381038</v>
      </c>
      <c r="B26">
        <f t="shared" ref="B26:B39" si="1">1-COS(RADIANS(B9))</f>
        <v>8.5551386261896178E-3</v>
      </c>
      <c r="C26" s="50">
        <f t="shared" ref="C26:C38" si="2">-LN(C9)*(-1*B26+1)/(0.5*$C$4)</f>
        <v>0.15578229834497673</v>
      </c>
      <c r="D26" s="50">
        <f t="shared" ref="D26:D38" si="3">SQRT((((-1*A26/(0.5*$C$4))*(1/C9)*D9)^2)+(((LN(C9)*A26/0.5)*(1/($C$4^2))*$D$4)^2))</f>
        <v>0.30803840061234666</v>
      </c>
      <c r="E26" s="50">
        <f t="shared" ref="E26:E39" si="4">-LN(E9)*(-1*B26+1)/(0.5*$E$4)</f>
        <v>0.58873833858926727</v>
      </c>
      <c r="F26" s="50">
        <f t="shared" ref="F26:F39" si="5">SQRT((((-1*A26/(0.5*$E$4))*(1/E9)*F9)^2)+(((LN(E9)*A26/0.5)*(1/($E$4^2))*$F$4)^2))</f>
        <v>0.64794156428864014</v>
      </c>
      <c r="G26" s="50">
        <f t="shared" ref="G26:G39" si="6">-LN(G9)*(-1*B26+1)/(0.5*$G$4)</f>
        <v>0.31731867943484909</v>
      </c>
      <c r="H26" s="50">
        <f t="shared" ref="H26:H39" si="7">SQRT((((-1*A26/(0.5*$G$4))*(1/G9)*H9)^2)+(((LN(G9)*A26/0.5)*(1/($G$4^2))*$H$4)^2))</f>
        <v>0.35264486333614836</v>
      </c>
    </row>
    <row r="27" spans="1:16" x14ac:dyDescent="0.25">
      <c r="A27" s="44">
        <f t="shared" si="0"/>
        <v>0.97629600711993336</v>
      </c>
      <c r="B27">
        <f t="shared" si="1"/>
        <v>2.3703992880066638E-2</v>
      </c>
      <c r="C27" s="50">
        <f t="shared" si="2"/>
        <v>0.16926972454629149</v>
      </c>
      <c r="D27" s="50">
        <f t="shared" si="3"/>
        <v>0.25245557391979673</v>
      </c>
      <c r="E27" s="50">
        <f t="shared" si="4"/>
        <v>0.73858857680651391</v>
      </c>
      <c r="F27" s="50">
        <f t="shared" si="5"/>
        <v>0.7534258895156819</v>
      </c>
      <c r="G27" s="50">
        <f t="shared" si="6"/>
        <v>0.52112003414266828</v>
      </c>
      <c r="H27" s="50">
        <f t="shared" si="7"/>
        <v>0.57230381248275486</v>
      </c>
    </row>
    <row r="28" spans="1:16" x14ac:dyDescent="0.25">
      <c r="A28" s="44">
        <f t="shared" si="0"/>
        <v>0.95371695074822693</v>
      </c>
      <c r="B28">
        <f t="shared" si="1"/>
        <v>4.6283049251773067E-2</v>
      </c>
      <c r="C28" s="50">
        <f t="shared" si="2"/>
        <v>0.38268047037890085</v>
      </c>
      <c r="D28" s="50">
        <f t="shared" si="3"/>
        <v>0.5002178687357518</v>
      </c>
      <c r="E28" s="50">
        <f t="shared" si="4"/>
        <v>0.85433849281174212</v>
      </c>
      <c r="F28" s="50">
        <f t="shared" si="5"/>
        <v>0.76292466240939039</v>
      </c>
      <c r="G28" s="50">
        <f t="shared" si="6"/>
        <v>0.70831653155699681</v>
      </c>
      <c r="H28" s="50">
        <f t="shared" si="7"/>
        <v>0.78026458660074838</v>
      </c>
    </row>
    <row r="29" spans="1:16" x14ac:dyDescent="0.25">
      <c r="A29" s="44">
        <f t="shared" si="0"/>
        <v>0.92387953251128674</v>
      </c>
      <c r="B29">
        <f t="shared" si="1"/>
        <v>7.6120467488713262E-2</v>
      </c>
      <c r="C29" s="50">
        <f t="shared" si="2"/>
        <v>0.52080487879125892</v>
      </c>
      <c r="D29" s="50">
        <f t="shared" si="3"/>
        <v>0.70703438210648351</v>
      </c>
      <c r="E29" s="50">
        <f t="shared" si="4"/>
        <v>0.89157459523336957</v>
      </c>
      <c r="F29" s="50">
        <f t="shared" si="5"/>
        <v>0.56908503794033416</v>
      </c>
      <c r="G29" s="50">
        <f t="shared" si="6"/>
        <v>0.78516697018274273</v>
      </c>
      <c r="H29" s="50">
        <f t="shared" si="7"/>
        <v>0.78847193105235047</v>
      </c>
    </row>
    <row r="30" spans="1:16" x14ac:dyDescent="0.25">
      <c r="A30" s="44">
        <f t="shared" si="0"/>
        <v>0.88701083317822171</v>
      </c>
      <c r="B30">
        <f t="shared" si="1"/>
        <v>0.11298916682177829</v>
      </c>
      <c r="C30" s="50">
        <f t="shared" si="2"/>
        <v>0.6568737575497483</v>
      </c>
      <c r="D30" s="50">
        <f t="shared" si="3"/>
        <v>0.82878954641956082</v>
      </c>
      <c r="E30" s="50">
        <f t="shared" si="4"/>
        <v>0.86772762390785019</v>
      </c>
      <c r="F30" s="50">
        <f t="shared" si="5"/>
        <v>0.46832404266087485</v>
      </c>
      <c r="G30" s="50">
        <f t="shared" si="6"/>
        <v>0.85385872604796353</v>
      </c>
      <c r="H30" s="50">
        <f t="shared" si="7"/>
        <v>0.74325865738133767</v>
      </c>
    </row>
    <row r="31" spans="1:16" x14ac:dyDescent="0.25">
      <c r="A31" s="44">
        <f t="shared" si="0"/>
        <v>0.84339144581288572</v>
      </c>
      <c r="B31">
        <f t="shared" si="1"/>
        <v>0.15660855418711428</v>
      </c>
      <c r="C31" s="50">
        <f t="shared" si="2"/>
        <v>0.72642516142668878</v>
      </c>
      <c r="D31" s="50">
        <f t="shared" si="3"/>
        <v>0.92491897687607438</v>
      </c>
      <c r="E31" s="50">
        <f t="shared" si="4"/>
        <v>0.94195866420980146</v>
      </c>
      <c r="F31" s="50">
        <f t="shared" si="5"/>
        <v>0.4916680050826468</v>
      </c>
      <c r="G31" s="50">
        <f t="shared" si="6"/>
        <v>0.87121983453292551</v>
      </c>
      <c r="H31" s="50">
        <f t="shared" si="7"/>
        <v>0.53879339283534655</v>
      </c>
    </row>
    <row r="32" spans="1:16" x14ac:dyDescent="0.25">
      <c r="A32" s="44">
        <f t="shared" si="0"/>
        <v>0.79335334029123517</v>
      </c>
      <c r="B32">
        <f t="shared" si="1"/>
        <v>0.20664665970876483</v>
      </c>
      <c r="C32" s="50">
        <f t="shared" si="2"/>
        <v>0.76925101759033121</v>
      </c>
      <c r="D32" s="50">
        <f t="shared" si="3"/>
        <v>0.95107554179066434</v>
      </c>
      <c r="E32" s="50">
        <f t="shared" si="4"/>
        <v>0.98526715570988721</v>
      </c>
      <c r="F32" s="50">
        <f t="shared" si="5"/>
        <v>0.34884818789274169</v>
      </c>
      <c r="G32" s="50">
        <f t="shared" si="6"/>
        <v>0.98238377599478877</v>
      </c>
      <c r="H32" s="50">
        <f t="shared" si="7"/>
        <v>0.55127961912070744</v>
      </c>
    </row>
    <row r="33" spans="1:8" x14ac:dyDescent="0.25">
      <c r="A33" s="44">
        <f t="shared" si="0"/>
        <v>0.73727733681012397</v>
      </c>
      <c r="B33">
        <f t="shared" si="1"/>
        <v>0.26272266318987603</v>
      </c>
      <c r="C33" s="50">
        <f t="shared" si="2"/>
        <v>0.79549605274826285</v>
      </c>
      <c r="D33" s="50">
        <f t="shared" si="3"/>
        <v>0.89665738594426669</v>
      </c>
      <c r="E33" s="50">
        <f t="shared" si="4"/>
        <v>0.93607067933332133</v>
      </c>
      <c r="F33" s="50">
        <f t="shared" si="5"/>
        <v>0.2229022104534345</v>
      </c>
      <c r="G33" s="50">
        <f t="shared" si="6"/>
        <v>0.98673845509425051</v>
      </c>
      <c r="H33" s="50">
        <f t="shared" si="7"/>
        <v>0.46153794138354648</v>
      </c>
    </row>
    <row r="34" spans="1:8" x14ac:dyDescent="0.25">
      <c r="A34" s="44">
        <f t="shared" si="0"/>
        <v>0.67559020761566024</v>
      </c>
      <c r="B34">
        <f t="shared" si="1"/>
        <v>0.32440979238433976</v>
      </c>
      <c r="C34" s="50">
        <f t="shared" si="2"/>
        <v>0.82866576996429997</v>
      </c>
      <c r="D34" s="50">
        <f t="shared" si="3"/>
        <v>0.8418925132838837</v>
      </c>
      <c r="E34" s="50">
        <f t="shared" si="4"/>
        <v>1.0067679816079431</v>
      </c>
      <c r="F34" s="50">
        <f t="shared" si="5"/>
        <v>0.24416292117969757</v>
      </c>
      <c r="G34" s="50">
        <f t="shared" si="6"/>
        <v>0.97481301074605153</v>
      </c>
      <c r="H34" s="50">
        <f t="shared" si="7"/>
        <v>0.42707194111520258</v>
      </c>
    </row>
    <row r="35" spans="1:8" x14ac:dyDescent="0.25">
      <c r="A35" s="44">
        <f t="shared" si="0"/>
        <v>0.60876142900872066</v>
      </c>
      <c r="B35">
        <f t="shared" si="1"/>
        <v>0.39123857099127934</v>
      </c>
      <c r="C35" s="50">
        <f t="shared" si="2"/>
        <v>0.89905561577090543</v>
      </c>
      <c r="D35" s="50">
        <f t="shared" si="3"/>
        <v>0.8621853760579985</v>
      </c>
      <c r="E35" s="50">
        <f t="shared" si="4"/>
        <v>0.96205106074557756</v>
      </c>
      <c r="F35" s="50">
        <f t="shared" si="5"/>
        <v>0.21668285303563914</v>
      </c>
      <c r="G35" s="50">
        <f t="shared" si="6"/>
        <v>0.91159884384065648</v>
      </c>
      <c r="H35" s="50">
        <f t="shared" si="7"/>
        <v>0.41058322604448416</v>
      </c>
    </row>
    <row r="36" spans="1:8" x14ac:dyDescent="0.25">
      <c r="A36" s="44">
        <f t="shared" si="0"/>
        <v>0.53729960834682389</v>
      </c>
      <c r="B36">
        <f t="shared" si="1"/>
        <v>0.46270039165317611</v>
      </c>
      <c r="C36" s="50">
        <f t="shared" si="2"/>
        <v>0.97151195269104529</v>
      </c>
      <c r="D36" s="50">
        <f t="shared" si="3"/>
        <v>0.88273223584028127</v>
      </c>
      <c r="E36" s="50">
        <f t="shared" si="4"/>
        <v>0.97416249522018761</v>
      </c>
      <c r="F36" s="50">
        <f t="shared" si="5"/>
        <v>0.12422312898743494</v>
      </c>
      <c r="G36" s="50">
        <f t="shared" si="6"/>
        <v>0.9658575775389221</v>
      </c>
      <c r="H36" s="50">
        <f t="shared" si="7"/>
        <v>0.40940900257903312</v>
      </c>
    </row>
    <row r="37" spans="1:8" x14ac:dyDescent="0.25">
      <c r="A37" s="44">
        <f t="shared" si="0"/>
        <v>0.46174861323503386</v>
      </c>
      <c r="B37">
        <f t="shared" si="1"/>
        <v>0.53825138676496609</v>
      </c>
      <c r="C37" s="50">
        <f t="shared" si="2"/>
        <v>0.96707983873638492</v>
      </c>
      <c r="D37" s="50">
        <f t="shared" si="3"/>
        <v>0.84852463946391854</v>
      </c>
      <c r="E37" s="50">
        <f t="shared" si="4"/>
        <v>0.97556060516169341</v>
      </c>
      <c r="F37" s="50">
        <f t="shared" si="5"/>
        <v>0.10231723408522378</v>
      </c>
      <c r="G37" s="50">
        <f t="shared" si="6"/>
        <v>0.9427786519619763</v>
      </c>
      <c r="H37" s="50">
        <f t="shared" si="7"/>
        <v>0.33728371803207186</v>
      </c>
    </row>
    <row r="38" spans="1:8" x14ac:dyDescent="0.25">
      <c r="A38" s="44">
        <f t="shared" si="0"/>
        <v>0.38268343236508984</v>
      </c>
      <c r="B38">
        <f t="shared" si="1"/>
        <v>0.61731656763491016</v>
      </c>
      <c r="C38" s="50">
        <f t="shared" si="2"/>
        <v>1.0244402279534233</v>
      </c>
      <c r="D38" s="50">
        <f t="shared" si="3"/>
        <v>0.89512965060753424</v>
      </c>
      <c r="E38" s="50">
        <f t="shared" si="4"/>
        <v>0.96956309125040907</v>
      </c>
      <c r="F38" s="50">
        <f t="shared" si="5"/>
        <v>0.15079576827480415</v>
      </c>
      <c r="G38" s="50">
        <f t="shared" si="6"/>
        <v>0.950478516130847</v>
      </c>
      <c r="H38" s="50">
        <f t="shared" si="7"/>
        <v>0.32920190309117436</v>
      </c>
    </row>
    <row r="39" spans="1:8" x14ac:dyDescent="0.25">
      <c r="A39" s="44">
        <f t="shared" si="0"/>
        <v>0.30070579950427306</v>
      </c>
      <c r="B39">
        <f t="shared" si="1"/>
        <v>0.69929420049572699</v>
      </c>
      <c r="C39" s="50">
        <f>-LN(C22)*(-1*B39+1)/(0.5*$C$4)</f>
        <v>1.0072816033413332</v>
      </c>
      <c r="D39" s="50">
        <f>SQRT((((-1*A39/(0.5*$C$4))*(1/C22)*D22)^2)+(((LN(C22)*A39/0.5)*(1/($C$4^2))*$D$4)^2))</f>
        <v>0.87135914877000442</v>
      </c>
      <c r="E39" s="50">
        <f t="shared" si="4"/>
        <v>0.96196514945237943</v>
      </c>
      <c r="F39" s="50">
        <f t="shared" si="5"/>
        <v>0.1937483207123373</v>
      </c>
      <c r="G39" s="50">
        <f t="shared" si="6"/>
        <v>1.019351398595425</v>
      </c>
      <c r="H39" s="50">
        <f t="shared" si="7"/>
        <v>0.31997654664838499</v>
      </c>
    </row>
    <row r="41" spans="1:8" x14ac:dyDescent="0.25">
      <c r="B41" t="s">
        <v>13</v>
      </c>
      <c r="C41" s="47">
        <v>2.0072907720796547</v>
      </c>
      <c r="D41" s="47">
        <v>0.65324431649468973</v>
      </c>
      <c r="E41" s="47">
        <v>0.1885546920233776</v>
      </c>
      <c r="F41" s="47">
        <v>0.35971321278807528</v>
      </c>
      <c r="G41" s="47">
        <v>0.81780977611877514</v>
      </c>
      <c r="H41" s="47">
        <v>0.4604073931469006</v>
      </c>
    </row>
    <row r="42" spans="1:8" x14ac:dyDescent="0.25">
      <c r="B42" t="s">
        <v>15</v>
      </c>
      <c r="C42" s="47">
        <v>4.7755476542720556E-3</v>
      </c>
      <c r="D42" s="47">
        <v>1.4795642907530642E-2</v>
      </c>
      <c r="E42" s="47">
        <v>0.87200742330542569</v>
      </c>
      <c r="F42" s="47">
        <v>0.17884173518467542</v>
      </c>
      <c r="G42" s="47">
        <v>0.53427934396108745</v>
      </c>
      <c r="H42" s="47">
        <v>0.19680760403338723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Sheet1</vt:lpstr>
      <vt:lpstr>SSA-9OA</vt:lpstr>
      <vt:lpstr>NSA-OBS</vt:lpstr>
      <vt:lpstr>NSA-OJP</vt:lpstr>
      <vt:lpstr>NSA-YJP</vt:lpstr>
      <vt:lpstr>a</vt:lpstr>
      <vt:lpstr>b</vt:lpstr>
      <vt:lpstr>delta</vt:lpstr>
      <vt:lpstr>DyDx</vt:lpstr>
      <vt:lpstr>S_1</vt:lpstr>
      <vt:lpstr>S_x</vt:lpstr>
      <vt:lpstr>S_xx</vt:lpstr>
      <vt:lpstr>S_y</vt:lpstr>
      <vt:lpstr>S_yx</vt:lpstr>
    </vt:vector>
  </TitlesOfParts>
  <Company>University of Reading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Braghiere</dc:creator>
  <cp:lastModifiedBy>Renato Braghiere</cp:lastModifiedBy>
  <dcterms:created xsi:type="dcterms:W3CDTF">2015-11-10T19:53:36Z</dcterms:created>
  <dcterms:modified xsi:type="dcterms:W3CDTF">2016-03-30T17:37:42Z</dcterms:modified>
</cp:coreProperties>
</file>