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h5002\Desktop\"/>
    </mc:Choice>
  </mc:AlternateContent>
  <xr:revisionPtr revIDLastSave="0" documentId="8_{D5E339FE-C583-4796-8310-89CAA4474B0E}" xr6:coauthVersionLast="47" xr6:coauthVersionMax="47" xr10:uidLastSave="{00000000-0000-0000-0000-000000000000}"/>
  <bookViews>
    <workbookView xWindow="-120" yWindow="-120" windowWidth="29040" windowHeight="15720" activeTab="2" xr2:uid="{AC8787AC-AA19-4189-8512-178966997B11}"/>
  </bookViews>
  <sheets>
    <sheet name="Scannage" sheetId="7" r:id="rId1"/>
    <sheet name="Effectif" sheetId="1" r:id="rId2"/>
    <sheet name="WPA LIFE" sheetId="6" r:id="rId3"/>
  </sheets>
  <definedNames>
    <definedName name="_xlnm.Print_Area" localSheetId="1">Effectif!$A$1:$Z$86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1" i="1" l="1"/>
  <c r="O38" i="1"/>
  <c r="D36" i="1" a="1"/>
  <c r="D36" i="1" s="1"/>
  <c r="P35" i="1"/>
  <c r="C28" i="1"/>
  <c r="E37" i="1"/>
  <c r="F37" i="1"/>
  <c r="G37" i="1"/>
  <c r="H37" i="1"/>
  <c r="I37" i="1"/>
  <c r="J37" i="1"/>
  <c r="K37" i="1"/>
  <c r="L37" i="1"/>
  <c r="M37" i="1"/>
  <c r="D37" i="1"/>
  <c r="B36" i="1" a="1"/>
  <c r="B36" i="1" s="1"/>
  <c r="D38" i="1"/>
  <c r="O28" i="1"/>
  <c r="M39" i="1"/>
  <c r="O34" i="1"/>
  <c r="O35" i="1"/>
  <c r="M70" i="1"/>
  <c r="L70" i="1"/>
  <c r="K70" i="1"/>
  <c r="J70" i="1"/>
  <c r="I70" i="1"/>
  <c r="H70" i="1"/>
  <c r="G70" i="1"/>
  <c r="F70" i="1"/>
  <c r="E70" i="1"/>
  <c r="D70" i="1"/>
  <c r="M69" i="1"/>
  <c r="L69" i="1"/>
  <c r="K69" i="1"/>
  <c r="J69" i="1"/>
  <c r="I69" i="1"/>
  <c r="H69" i="1"/>
  <c r="G69" i="1"/>
  <c r="F69" i="1"/>
  <c r="E69" i="1"/>
  <c r="D69" i="1"/>
  <c r="M55" i="1"/>
  <c r="L55" i="1"/>
  <c r="K55" i="1"/>
  <c r="J55" i="1"/>
  <c r="I55" i="1"/>
  <c r="H55" i="1"/>
  <c r="G55" i="1"/>
  <c r="F55" i="1"/>
  <c r="E55" i="1"/>
  <c r="D55" i="1"/>
  <c r="M54" i="1"/>
  <c r="L54" i="1"/>
  <c r="K54" i="1"/>
  <c r="J54" i="1"/>
  <c r="I54" i="1"/>
  <c r="H54" i="1"/>
  <c r="G54" i="1"/>
  <c r="F54" i="1"/>
  <c r="E54" i="1"/>
  <c r="D54" i="1"/>
  <c r="E39" i="1"/>
  <c r="F39" i="1"/>
  <c r="G39" i="1"/>
  <c r="H39" i="1"/>
  <c r="I39" i="1"/>
  <c r="J39" i="1"/>
  <c r="K39" i="1"/>
  <c r="L39" i="1"/>
  <c r="D39" i="1"/>
  <c r="P61" i="1"/>
  <c r="P62" i="1"/>
  <c r="P63" i="1"/>
  <c r="P64" i="1"/>
  <c r="P65" i="1"/>
  <c r="P66" i="1"/>
  <c r="P67" i="1"/>
  <c r="P60" i="1"/>
  <c r="P46" i="1"/>
  <c r="P47" i="1"/>
  <c r="P48" i="1"/>
  <c r="P49" i="1"/>
  <c r="P50" i="1"/>
  <c r="P51" i="1"/>
  <c r="P52" i="1"/>
  <c r="P45" i="1"/>
  <c r="O29" i="1"/>
  <c r="P29" i="1"/>
  <c r="P30" i="1"/>
  <c r="P31" i="1"/>
  <c r="P32" i="1"/>
  <c r="P33" i="1"/>
  <c r="P34" i="1"/>
  <c r="P28" i="1"/>
  <c r="P54" i="1" l="1"/>
  <c r="P69" i="1"/>
  <c r="O45" i="1" l="1"/>
  <c r="O46" i="1"/>
  <c r="O47" i="1"/>
  <c r="O48" i="1"/>
  <c r="O49" i="1"/>
  <c r="E38" i="1"/>
  <c r="F38" i="1"/>
  <c r="G38" i="1"/>
  <c r="H38" i="1"/>
  <c r="I38" i="1"/>
  <c r="J38" i="1"/>
  <c r="K38" i="1"/>
  <c r="L38" i="1"/>
  <c r="M38" i="1"/>
  <c r="O67" i="1"/>
  <c r="O66" i="1"/>
  <c r="O65" i="1"/>
  <c r="O64" i="1"/>
  <c r="O63" i="1"/>
  <c r="O62" i="1"/>
  <c r="O61" i="1"/>
  <c r="O60" i="1"/>
  <c r="O52" i="1"/>
  <c r="O51" i="1"/>
  <c r="O50" i="1"/>
  <c r="P38" i="1"/>
  <c r="O30" i="1"/>
  <c r="O31" i="1"/>
  <c r="O32" i="1"/>
  <c r="O33" i="1"/>
  <c r="O54" i="1" l="1"/>
  <c r="O69" i="1"/>
  <c r="O56" i="1" l="1"/>
  <c r="N56" i="1"/>
  <c r="O71" i="1"/>
  <c r="N71" i="1"/>
  <c r="N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<sst xmlns="http://schemas.openxmlformats.org/spreadsheetml/2006/main" count="167" uniqueCount="95">
  <si>
    <t>1ere</t>
  </si>
  <si>
    <t>2ème</t>
  </si>
  <si>
    <t>3ème</t>
  </si>
  <si>
    <t>4ème</t>
  </si>
  <si>
    <t>5ème</t>
  </si>
  <si>
    <t>6ème</t>
  </si>
  <si>
    <t>7ème</t>
  </si>
  <si>
    <t>8ème</t>
  </si>
  <si>
    <t>Heure</t>
  </si>
  <si>
    <t>Equipe A</t>
  </si>
  <si>
    <t>Equipe B</t>
  </si>
  <si>
    <t>Equipe C</t>
  </si>
  <si>
    <t>OBJ</t>
  </si>
  <si>
    <t>Réalisation/eq</t>
  </si>
  <si>
    <t>Réalisation/machine</t>
  </si>
  <si>
    <t>Effectif</t>
  </si>
  <si>
    <t>obj/machine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</si>
  <si>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</si>
  <si>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</si>
  <si>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</si>
  <si>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</si>
  <si>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</si>
  <si>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</si>
  <si>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</si>
  <si>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</si>
  <si>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</si>
  <si>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202213</t>
  </si>
  <si>
    <t>QTE</t>
  </si>
  <si>
    <t>E500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</si>
  <si>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</si>
  <si>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</si>
  <si>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</si>
  <si>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</si>
  <si>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</si>
  <si>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</si>
  <si>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</si>
  <si>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</si>
  <si>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</si>
  <si>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</si>
  <si>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</si>
  <si>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</si>
  <si>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</si>
  <si>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</si>
  <si>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</si>
  <si>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</si>
  <si>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</si>
  <si>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</si>
  <si>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</si>
  <si>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</si>
  <si>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</si>
  <si>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</si>
  <si>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</si>
  <si>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</si>
  <si>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</si>
  <si>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</si>
  <si>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</si>
  <si>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</si>
  <si>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</si>
  <si>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</si>
  <si>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</si>
  <si>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</si>
  <si>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</si>
  <si>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</si>
  <si>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</si>
  <si>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</si>
  <si>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</si>
  <si>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</si>
  <si>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</si>
  <si>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</si>
  <si>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</si>
  <si>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</si>
  <si>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</si>
  <si>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</si>
  <si>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</si>
  <si>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</si>
  <si>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</si>
  <si>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</si>
  <si>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</si>
  <si>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</si>
  <si>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</si>
  <si>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</si>
  <si>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</si>
  <si>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</si>
  <si>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</si>
  <si>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</si>
  <si>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</si>
  <si>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</si>
  <si>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</si>
  <si>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</si>
  <si>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</si>
  <si>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</si>
  <si>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</si>
  <si>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</si>
  <si>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</si>
  <si>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WPA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</si>
</sst>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theme="0"/>
      <name val="Calibri"/>
      <family val="2"/>
      <charset val="162"/>
      <scheme val="minor"/>
    </font>
    <font>
      <b/>
      <sz val="2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rgb="FFFFC000"/>
      </left>
      <right style="thin">
        <color rgb="FFFFC000"/>
      </right>
      <top style="medium">
        <color rgb="FFFFC000"/>
      </top>
      <bottom/>
      <diagonal/>
    </border>
    <border>
      <left style="medium">
        <color rgb="FFFFC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C000"/>
      </left>
      <right style="thin">
        <color theme="0"/>
      </right>
      <top style="thin">
        <color theme="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1" fillId="0" borderId="0" xfId="1" applyFont="1" applyAlignment="1">
      <alignment horizontal="center" vertical="center"/>
    </xf>
    <xf numFmtId="9" fontId="0" fillId="0" borderId="0" xfId="0" applyNumberFormat="1"/>
    <xf numFmtId="9" fontId="5" fillId="0" borderId="0" xfId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5" borderId="0" xfId="0" applyFont="1" applyFill="1"/>
    <xf numFmtId="0" fontId="0" fillId="6" borderId="0" xfId="0" applyFill="1"/>
    <xf numFmtId="0" fontId="0" fillId="7" borderId="9" xfId="0" applyFill="1" applyBorder="1"/>
    <xf numFmtId="0" fontId="0" fillId="7" borderId="9" xfId="0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0" fontId="0" fillId="0" borderId="10" xfId="0" applyBorder="1"/>
    <xf numFmtId="0" fontId="7" fillId="9" borderId="22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6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medium">
          <color rgb="FFFFC000"/>
        </left>
        <right style="medium">
          <color rgb="FFFFC000"/>
        </right>
        <top style="medium">
          <color rgb="FFFFC000"/>
        </top>
        <bottom style="medium">
          <color rgb="FFFFC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Réalisation Equipe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Effectif!$O$27</c:f>
              <c:strCache>
                <c:ptCount val="1"/>
                <c:pt idx="0">
                  <c:v>Réalisation/eq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35C-4791-A7B1-BF2B98E0C27F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5C-4791-A7B1-BF2B98E0C27F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35C-4791-A7B1-BF2B98E0C27F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35C-4791-A7B1-BF2B98E0C27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35C-4791-A7B1-BF2B98E0C27F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35C-4791-A7B1-BF2B98E0C27F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35C-4791-A7B1-BF2B98E0C27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35C-4791-A7B1-BF2B98E0C27F}"/>
              </c:ext>
            </c:extLst>
          </c:dPt>
          <c:cat>
            <c:strRef>
              <c:f>Effectif!$B$28:$B$35</c:f>
              <c:strCache>
                <c:ptCount val="8"/>
                <c:pt idx="0">
                  <c:v>1ere</c:v>
                </c:pt>
                <c:pt idx="1">
                  <c:v>2ème</c:v>
                </c:pt>
                <c:pt idx="2">
                  <c:v>3ème</c:v>
                </c:pt>
                <c:pt idx="3">
                  <c:v>4ème</c:v>
                </c:pt>
                <c:pt idx="4">
                  <c:v>5ème</c:v>
                </c:pt>
                <c:pt idx="5">
                  <c:v>6ème</c:v>
                </c:pt>
                <c:pt idx="6">
                  <c:v>7ème</c:v>
                </c:pt>
                <c:pt idx="7">
                  <c:v>8ème</c:v>
                </c:pt>
              </c:strCache>
            </c:strRef>
          </c:cat>
          <c:val>
            <c:numRef>
              <c:f>Effectif!$O$28:$O$35</c:f>
              <c:numCache>
                <c:formatCode>General</c:formatCode>
                <c:ptCount val="8"/>
                <c:pt idx="0">
                  <c:v>990</c:v>
                </c:pt>
                <c:pt idx="1">
                  <c:v>1090</c:v>
                </c:pt>
                <c:pt idx="2">
                  <c:v>1070</c:v>
                </c:pt>
                <c:pt idx="3">
                  <c:v>1080</c:v>
                </c:pt>
                <c:pt idx="4">
                  <c:v>780</c:v>
                </c:pt>
                <c:pt idx="5">
                  <c:v>990</c:v>
                </c:pt>
                <c:pt idx="6">
                  <c:v>1080</c:v>
                </c:pt>
                <c:pt idx="7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C-4791-A7B1-BF2B98E0C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874848"/>
        <c:axId val="698876648"/>
      </c:barChart>
      <c:lineChart>
        <c:grouping val="standard"/>
        <c:varyColors val="0"/>
        <c:ser>
          <c:idx val="1"/>
          <c:order val="1"/>
          <c:tx>
            <c:strRef>
              <c:f>Effectif!$P$27</c:f>
              <c:strCache>
                <c:ptCount val="1"/>
                <c:pt idx="0">
                  <c:v>OBJ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Effectif!$B$28:$B$35</c:f>
              <c:strCache>
                <c:ptCount val="8"/>
                <c:pt idx="0">
                  <c:v>1ere</c:v>
                </c:pt>
                <c:pt idx="1">
                  <c:v>2ème</c:v>
                </c:pt>
                <c:pt idx="2">
                  <c:v>3ème</c:v>
                </c:pt>
                <c:pt idx="3">
                  <c:v>4ème</c:v>
                </c:pt>
                <c:pt idx="4">
                  <c:v>5ème</c:v>
                </c:pt>
                <c:pt idx="5">
                  <c:v>6ème</c:v>
                </c:pt>
                <c:pt idx="6">
                  <c:v>7ème</c:v>
                </c:pt>
                <c:pt idx="7">
                  <c:v>8ème</c:v>
                </c:pt>
              </c:strCache>
            </c:strRef>
          </c:cat>
          <c:val>
            <c:numRef>
              <c:f>Effectif!$P$28:$P$35</c:f>
              <c:numCache>
                <c:formatCode>General</c:formatCode>
                <c:ptCount val="8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1080</c:v>
                </c:pt>
                <c:pt idx="4">
                  <c:v>1080</c:v>
                </c:pt>
                <c:pt idx="5">
                  <c:v>1080</c:v>
                </c:pt>
                <c:pt idx="6">
                  <c:v>1080</c:v>
                </c:pt>
                <c:pt idx="7">
                  <c:v>1080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C-4791-A7B1-BF2B98E0C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874848"/>
        <c:axId val="698876648"/>
      </c:lineChart>
      <c:catAx>
        <c:axId val="69887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8876648"/>
        <c:crosses val="autoZero"/>
        <c:auto val="1"/>
        <c:lblAlgn val="ctr"/>
        <c:lblOffset val="100"/>
        <c:noMultiLvlLbl val="0"/>
      </c:catAx>
      <c:valAx>
        <c:axId val="69887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887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Réalisation Equipe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Effectif!$O$27</c:f>
              <c:strCache>
                <c:ptCount val="1"/>
                <c:pt idx="0">
                  <c:v>Réalisation/eq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Effectif!$B$45:$B$52</c:f>
              <c:strCache>
                <c:ptCount val="8"/>
                <c:pt idx="0">
                  <c:v>1ere</c:v>
                </c:pt>
                <c:pt idx="1">
                  <c:v>2ème</c:v>
                </c:pt>
                <c:pt idx="2">
                  <c:v>3ème</c:v>
                </c:pt>
                <c:pt idx="3">
                  <c:v>4ème</c:v>
                </c:pt>
                <c:pt idx="4">
                  <c:v>5ème</c:v>
                </c:pt>
                <c:pt idx="5">
                  <c:v>6ème</c:v>
                </c:pt>
                <c:pt idx="6">
                  <c:v>7ème</c:v>
                </c:pt>
                <c:pt idx="7">
                  <c:v>8ème</c:v>
                </c:pt>
              </c:strCache>
            </c:strRef>
          </c:cat>
          <c:val>
            <c:numRef>
              <c:f>Effectif!$O$45:$O$52</c:f>
              <c:numCache>
                <c:formatCode>General</c:formatCode>
                <c:ptCount val="8"/>
                <c:pt idx="0">
                  <c:v>1060</c:v>
                </c:pt>
                <c:pt idx="1">
                  <c:v>920</c:v>
                </c:pt>
                <c:pt idx="2">
                  <c:v>990</c:v>
                </c:pt>
                <c:pt idx="3">
                  <c:v>1110</c:v>
                </c:pt>
                <c:pt idx="4">
                  <c:v>1040</c:v>
                </c:pt>
                <c:pt idx="5">
                  <c:v>1050</c:v>
                </c:pt>
                <c:pt idx="6">
                  <c:v>1050</c:v>
                </c:pt>
                <c:pt idx="7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A-45C2-95DA-5D3CF72F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874848"/>
        <c:axId val="698876648"/>
      </c:barChart>
      <c:lineChart>
        <c:grouping val="standard"/>
        <c:varyColors val="0"/>
        <c:ser>
          <c:idx val="1"/>
          <c:order val="1"/>
          <c:tx>
            <c:strRef>
              <c:f>Effectif!$P$27</c:f>
              <c:strCache>
                <c:ptCount val="1"/>
                <c:pt idx="0">
                  <c:v>OBJ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Effectif!$B$45:$B$52</c:f>
              <c:strCache>
                <c:ptCount val="8"/>
                <c:pt idx="0">
                  <c:v>1ere</c:v>
                </c:pt>
                <c:pt idx="1">
                  <c:v>2ème</c:v>
                </c:pt>
                <c:pt idx="2">
                  <c:v>3ème</c:v>
                </c:pt>
                <c:pt idx="3">
                  <c:v>4ème</c:v>
                </c:pt>
                <c:pt idx="4">
                  <c:v>5ème</c:v>
                </c:pt>
                <c:pt idx="5">
                  <c:v>6ème</c:v>
                </c:pt>
                <c:pt idx="6">
                  <c:v>7ème</c:v>
                </c:pt>
                <c:pt idx="7">
                  <c:v>8ème</c:v>
                </c:pt>
              </c:strCache>
            </c:strRef>
          </c:cat>
          <c:val>
            <c:numRef>
              <c:f>Effectif!$P$45:$P$52</c:f>
              <c:numCache>
                <c:formatCode>General</c:formatCode>
                <c:ptCount val="8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5A-45C2-95DA-5D3CF72F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874848"/>
        <c:axId val="698876648"/>
      </c:lineChart>
      <c:catAx>
        <c:axId val="69887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8876648"/>
        <c:crosses val="autoZero"/>
        <c:auto val="1"/>
        <c:lblAlgn val="ctr"/>
        <c:lblOffset val="100"/>
        <c:noMultiLvlLbl val="0"/>
      </c:catAx>
      <c:valAx>
        <c:axId val="69887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887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Réalisation</a:t>
            </a:r>
            <a:r>
              <a:rPr lang="fr-FR" baseline="0"/>
              <a:t> Equipe C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Effectif!$O$27</c:f>
              <c:strCache>
                <c:ptCount val="1"/>
                <c:pt idx="0">
                  <c:v>Réalisation/eq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Effectif!$B$60:$B$67</c:f>
              <c:strCache>
                <c:ptCount val="8"/>
                <c:pt idx="0">
                  <c:v>1ere</c:v>
                </c:pt>
                <c:pt idx="1">
                  <c:v>2ème</c:v>
                </c:pt>
                <c:pt idx="2">
                  <c:v>3ème</c:v>
                </c:pt>
                <c:pt idx="3">
                  <c:v>4ème</c:v>
                </c:pt>
                <c:pt idx="4">
                  <c:v>5ème</c:v>
                </c:pt>
                <c:pt idx="5">
                  <c:v>6ème</c:v>
                </c:pt>
                <c:pt idx="6">
                  <c:v>7ème</c:v>
                </c:pt>
                <c:pt idx="7">
                  <c:v>8ème</c:v>
                </c:pt>
              </c:strCache>
            </c:strRef>
          </c:cat>
          <c:val>
            <c:numRef>
              <c:f>Effectif!$O$60:$O$67</c:f>
              <c:numCache>
                <c:formatCode>General</c:formatCode>
                <c:ptCount val="8"/>
                <c:pt idx="0">
                  <c:v>980</c:v>
                </c:pt>
                <c:pt idx="1">
                  <c:v>950</c:v>
                </c:pt>
                <c:pt idx="2">
                  <c:v>930</c:v>
                </c:pt>
                <c:pt idx="3">
                  <c:v>990</c:v>
                </c:pt>
                <c:pt idx="4">
                  <c:v>1020</c:v>
                </c:pt>
                <c:pt idx="5">
                  <c:v>1070</c:v>
                </c:pt>
                <c:pt idx="6">
                  <c:v>900</c:v>
                </c:pt>
                <c:pt idx="7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6-4667-AE1D-9D3A3A73B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874848"/>
        <c:axId val="698876648"/>
      </c:barChart>
      <c:lineChart>
        <c:grouping val="standard"/>
        <c:varyColors val="0"/>
        <c:ser>
          <c:idx val="1"/>
          <c:order val="1"/>
          <c:tx>
            <c:strRef>
              <c:f>Effectif!$P$27</c:f>
              <c:strCache>
                <c:ptCount val="1"/>
                <c:pt idx="0">
                  <c:v>OBJ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Effectif!$B$60:$B$67</c:f>
              <c:strCache>
                <c:ptCount val="8"/>
                <c:pt idx="0">
                  <c:v>1ere</c:v>
                </c:pt>
                <c:pt idx="1">
                  <c:v>2ème</c:v>
                </c:pt>
                <c:pt idx="2">
                  <c:v>3ème</c:v>
                </c:pt>
                <c:pt idx="3">
                  <c:v>4ème</c:v>
                </c:pt>
                <c:pt idx="4">
                  <c:v>5ème</c:v>
                </c:pt>
                <c:pt idx="5">
                  <c:v>6ème</c:v>
                </c:pt>
                <c:pt idx="6">
                  <c:v>7ème</c:v>
                </c:pt>
                <c:pt idx="7">
                  <c:v>8ème</c:v>
                </c:pt>
              </c:strCache>
            </c:strRef>
          </c:cat>
          <c:val>
            <c:numRef>
              <c:f>Effectif!$P$60:$P$67</c:f>
              <c:numCache>
                <c:formatCode>General</c:formatCode>
                <c:ptCount val="8"/>
                <c:pt idx="0">
                  <c:v>1080</c:v>
                </c:pt>
                <c:pt idx="1">
                  <c:v>1080</c:v>
                </c:pt>
                <c:pt idx="2">
                  <c:v>1080</c:v>
                </c:pt>
                <c:pt idx="3">
                  <c:v>1080</c:v>
                </c:pt>
                <c:pt idx="4">
                  <c:v>1080</c:v>
                </c:pt>
                <c:pt idx="5">
                  <c:v>1080</c:v>
                </c:pt>
                <c:pt idx="6">
                  <c:v>1080</c:v>
                </c:pt>
                <c:pt idx="7">
                  <c:v>1080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6-4667-AE1D-9D3A3A73B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874848"/>
        <c:axId val="698876648"/>
      </c:lineChart>
      <c:catAx>
        <c:axId val="69887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8876648"/>
        <c:crosses val="autoZero"/>
        <c:auto val="1"/>
        <c:lblAlgn val="ctr"/>
        <c:lblOffset val="100"/>
        <c:noMultiLvlLbl val="0"/>
      </c:catAx>
      <c:valAx>
        <c:axId val="69887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887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Réalisation Equipe A</a:t>
            </a:r>
          </a:p>
        </c:rich>
      </c:tx>
      <c:layout>
        <c:manualLayout>
          <c:xMode val="edge"/>
          <c:yMode val="edge"/>
          <c:x val="4.1300124148190287E-2"/>
          <c:y val="0.85018013180234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1137147725047148"/>
          <c:y val="7.9111441445223002E-2"/>
          <c:w val="0.60296581942218896"/>
          <c:h val="0.6714577865266842"/>
        </c:manualLayout>
      </c:layout>
      <c:doughnutChart>
        <c:varyColors val="1"/>
        <c:ser>
          <c:idx val="0"/>
          <c:order val="0"/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C7-4D40-B677-F76DCF99AC72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AC7-4D40-B677-F76DCF99AC72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C7-4D40-B677-F76DCF99AC72}"/>
              </c:ext>
            </c:extLst>
          </c:dPt>
          <c:val>
            <c:numRef>
              <c:f>Effectif!$N$41:$P$41</c:f>
              <c:numCache>
                <c:formatCode>0%</c:formatCode>
                <c:ptCount val="3"/>
                <c:pt idx="0">
                  <c:v>9.3333333333333338E-2</c:v>
                </c:pt>
                <c:pt idx="1">
                  <c:v>0.90666666666666662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7-4D40-B677-F76DCF99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7000"/>
          </a:schemeClr>
        </a:gs>
        <a:gs pos="48000">
          <a:schemeClr val="dk1">
            <a:lumMod val="97000"/>
            <a:lumOff val="3000"/>
          </a:schemeClr>
        </a:gs>
        <a:gs pos="100000">
          <a:schemeClr val="dk1">
            <a:lumMod val="60000"/>
            <a:lumOff val="40000"/>
          </a:schemeClr>
        </a:gs>
      </a:gsLst>
      <a:lin ang="16200000" scaled="1"/>
      <a:tileRect/>
    </a:gra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fr-FR"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Réalisation Equipe B</a:t>
            </a:r>
          </a:p>
        </c:rich>
      </c:tx>
      <c:layout>
        <c:manualLayout>
          <c:xMode val="edge"/>
          <c:yMode val="edge"/>
          <c:x val="0.15178107430572485"/>
          <c:y val="0.730695356522016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fr-FR"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0267447513016379"/>
          <c:y val="0.16708333333333336"/>
          <c:w val="0.60296581942218896"/>
          <c:h val="0.671457786526684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8F-40B4-9F7D-339D0B69F0CE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8F-40B4-9F7D-339D0B69F0CE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8F-40B4-9F7D-339D0B69F0CE}"/>
              </c:ext>
            </c:extLst>
          </c:dPt>
          <c:val>
            <c:numRef>
              <c:f>Effectif!$N$56:$P$56</c:f>
              <c:numCache>
                <c:formatCode>0%</c:formatCode>
                <c:ptCount val="3"/>
                <c:pt idx="0">
                  <c:v>0.15416666666666667</c:v>
                </c:pt>
                <c:pt idx="1">
                  <c:v>0.84583333333333333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8F-40B4-9F7D-339D0B69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 sz="2000" b="1">
                <a:solidFill>
                  <a:schemeClr val="tx1"/>
                </a:solidFill>
              </a:rPr>
              <a:t>Réalisation</a:t>
            </a:r>
            <a:r>
              <a:rPr lang="fr-FR" sz="2000" b="1" baseline="0">
                <a:solidFill>
                  <a:schemeClr val="tx1"/>
                </a:solidFill>
              </a:rPr>
              <a:t> Equipe C</a:t>
            </a:r>
            <a:endParaRPr lang="fr-FR" sz="20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4446358807103948"/>
          <c:y val="0.758268766202092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0267447513016379"/>
          <c:y val="0.16708333333333336"/>
          <c:w val="0.60296581942218896"/>
          <c:h val="0.6714577865266842"/>
        </c:manualLayout>
      </c:layout>
      <c:doughnutChart>
        <c:varyColors val="1"/>
        <c:ser>
          <c:idx val="0"/>
          <c:order val="0"/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9D-4076-8532-C59A0D0FBED9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9D-4076-8532-C59A0D0FBED9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9D-4076-8532-C59A0D0FBED9}"/>
              </c:ext>
            </c:extLst>
          </c:dPt>
          <c:val>
            <c:numRef>
              <c:f>Effectif!$N$41:$P$41</c:f>
              <c:numCache>
                <c:formatCode>0%</c:formatCode>
                <c:ptCount val="3"/>
                <c:pt idx="0">
                  <c:v>9.3333333333333338E-2</c:v>
                </c:pt>
                <c:pt idx="1">
                  <c:v>0.90666666666666662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9D-4076-8532-C59A0D0FB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Réalisation</a:t>
            </a:r>
            <a:r>
              <a:rPr lang="fr-FR" baseline="0"/>
              <a:t> equipe A</a:t>
            </a:r>
            <a:endParaRPr lang="fr-FR"/>
          </a:p>
        </c:rich>
      </c:tx>
      <c:layout>
        <c:manualLayout>
          <c:xMode val="edge"/>
          <c:yMode val="edge"/>
          <c:x val="0.3572327209098862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Effectif!$O$27</c:f>
              <c:strCache>
                <c:ptCount val="1"/>
                <c:pt idx="0">
                  <c:v>Réalisation/eq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17000">
                  <a:schemeClr val="accent1">
                    <a:lumMod val="45000"/>
                    <a:lumOff val="55000"/>
                  </a:schemeClr>
                </a:gs>
                <a:gs pos="100000">
                  <a:srgbClr val="0070C0"/>
                </a:gs>
                <a:gs pos="75000">
                  <a:srgbClr val="00B0F0"/>
                </a:gs>
              </a:gsLst>
              <a:lin ang="5400000" scaled="1"/>
              <a:tileRect/>
            </a:gra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Effectif!$B$28:$B$35</c:f>
              <c:strCache>
                <c:ptCount val="8"/>
                <c:pt idx="0">
                  <c:v>1ere</c:v>
                </c:pt>
                <c:pt idx="1">
                  <c:v>2ème</c:v>
                </c:pt>
                <c:pt idx="2">
                  <c:v>3ème</c:v>
                </c:pt>
                <c:pt idx="3">
                  <c:v>4ème</c:v>
                </c:pt>
                <c:pt idx="4">
                  <c:v>5ème</c:v>
                </c:pt>
                <c:pt idx="5">
                  <c:v>6ème</c:v>
                </c:pt>
                <c:pt idx="6">
                  <c:v>7ème</c:v>
                </c:pt>
                <c:pt idx="7">
                  <c:v>8ème</c:v>
                </c:pt>
              </c:strCache>
            </c:strRef>
          </c:cat>
          <c:val>
            <c:numRef>
              <c:f>Effectif!$O$28:$O$35</c:f>
              <c:numCache>
                <c:formatCode>General</c:formatCode>
                <c:ptCount val="8"/>
                <c:pt idx="0">
                  <c:v>990</c:v>
                </c:pt>
                <c:pt idx="1">
                  <c:v>1090</c:v>
                </c:pt>
                <c:pt idx="2">
                  <c:v>1070</c:v>
                </c:pt>
                <c:pt idx="3">
                  <c:v>1080</c:v>
                </c:pt>
                <c:pt idx="4">
                  <c:v>780</c:v>
                </c:pt>
                <c:pt idx="5">
                  <c:v>990</c:v>
                </c:pt>
                <c:pt idx="6">
                  <c:v>1080</c:v>
                </c:pt>
                <c:pt idx="7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3-4113-A24E-B0B29415A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526191"/>
        <c:axId val="785702575"/>
      </c:barChart>
      <c:lineChart>
        <c:grouping val="standard"/>
        <c:varyColors val="0"/>
        <c:ser>
          <c:idx val="1"/>
          <c:order val="1"/>
          <c:tx>
            <c:strRef>
              <c:f>Effectif!$P$27</c:f>
              <c:strCache>
                <c:ptCount val="1"/>
                <c:pt idx="0">
                  <c:v>OBJ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>
              <a:glow rad="127000">
                <a:srgbClr val="00B050">
                  <a:alpha val="40000"/>
                </a:srgbClr>
              </a:glow>
              <a:outerShdw blurRad="50800" dist="50800" dir="5400000" algn="ctr" rotWithShape="0">
                <a:srgbClr val="92D050">
                  <a:alpha val="69000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glow rad="127000">
                  <a:srgbClr val="00B050">
                    <a:alpha val="40000"/>
                  </a:srgbClr>
                </a:glow>
                <a:outerShdw blurRad="50800" dist="50800" dir="5400000" algn="ctr" rotWithShape="0">
                  <a:srgbClr val="92D050">
                    <a:alpha val="69000"/>
                  </a:srgbClr>
                </a:outerShdw>
              </a:effectLst>
            </c:spPr>
          </c:marker>
          <c:cat>
            <c:strRef>
              <c:f>Effectif!$B$28:$B$35</c:f>
              <c:strCache>
                <c:ptCount val="8"/>
                <c:pt idx="0">
                  <c:v>1ere</c:v>
                </c:pt>
                <c:pt idx="1">
                  <c:v>2ème</c:v>
                </c:pt>
                <c:pt idx="2">
                  <c:v>3ème</c:v>
                </c:pt>
                <c:pt idx="3">
                  <c:v>4ème</c:v>
                </c:pt>
                <c:pt idx="4">
                  <c:v>5ème</c:v>
                </c:pt>
                <c:pt idx="5">
                  <c:v>6ème</c:v>
                </c:pt>
                <c:pt idx="6">
                  <c:v>7ème</c:v>
                </c:pt>
                <c:pt idx="7">
                  <c:v>8ème</c:v>
                </c:pt>
              </c:strCache>
            </c:strRef>
          </c:cat>
          <c:val>
            <c:numRef>
              <c:f>Effectif!$P$28:$P$35</c:f>
              <c:numCache>
                <c:formatCode>General</c:formatCode>
                <c:ptCount val="8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1080</c:v>
                </c:pt>
                <c:pt idx="4">
                  <c:v>1080</c:v>
                </c:pt>
                <c:pt idx="5">
                  <c:v>1080</c:v>
                </c:pt>
                <c:pt idx="6">
                  <c:v>1080</c:v>
                </c:pt>
                <c:pt idx="7">
                  <c:v>1080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73-4113-A24E-B0B29415A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526191"/>
        <c:axId val="785702575"/>
      </c:lineChart>
      <c:catAx>
        <c:axId val="49852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5702575"/>
        <c:crosses val="autoZero"/>
        <c:auto val="1"/>
        <c:lblAlgn val="ctr"/>
        <c:lblOffset val="100"/>
        <c:noMultiLvlLbl val="0"/>
      </c:catAx>
      <c:valAx>
        <c:axId val="78570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52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585520658890538"/>
          <c:y val="0.91784716840689307"/>
          <c:w val="0.73583466654729834"/>
          <c:h val="6.9752477873830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7000"/>
          </a:schemeClr>
        </a:gs>
        <a:gs pos="48000">
          <a:schemeClr val="dk1">
            <a:lumMod val="97000"/>
            <a:lumOff val="3000"/>
          </a:schemeClr>
        </a:gs>
        <a:gs pos="100000">
          <a:schemeClr val="dk1">
            <a:lumMod val="60000"/>
            <a:lumOff val="40000"/>
          </a:schemeClr>
        </a:gs>
      </a:gsLst>
      <a:lin ang="16200000" scaled="1"/>
      <a:tileRect/>
    </a:gradFill>
    <a:ln w="9525" cap="flat" cmpd="sng" algn="ctr">
      <a:solidFill>
        <a:srgbClr val="FFC000"/>
      </a:solidFill>
      <a:round/>
    </a:ln>
    <a:effectLst>
      <a:glow rad="101600">
        <a:schemeClr val="accent6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</a:t>
            </a:r>
            <a:r>
              <a:rPr lang="fr-FR" baseline="0"/>
              <a:t> Réalisation par machine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71296296296296"/>
          <c:w val="0.8637097550306212"/>
          <c:h val="0.64507764654418198"/>
        </c:manualLayout>
      </c:layout>
      <c:lineChart>
        <c:grouping val="standard"/>
        <c:varyColors val="0"/>
        <c:ser>
          <c:idx val="0"/>
          <c:order val="0"/>
          <c:tx>
            <c:strRef>
              <c:f>Effectif!$B$38</c:f>
              <c:strCache>
                <c:ptCount val="1"/>
                <c:pt idx="0">
                  <c:v>Réalisation/machine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>
              <a:glow rad="101600">
                <a:schemeClr val="accent5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Effectif!$D$27:$M$27</c:f>
              <c:numCache>
                <c:formatCode>General</c:formatCode>
                <c:ptCount val="10"/>
                <c:pt idx="0">
                  <c:v>202204</c:v>
                </c:pt>
                <c:pt idx="1">
                  <c:v>202205</c:v>
                </c:pt>
                <c:pt idx="2">
                  <c:v>202206</c:v>
                </c:pt>
                <c:pt idx="3">
                  <c:v>202207</c:v>
                </c:pt>
                <c:pt idx="4">
                  <c:v>202208</c:v>
                </c:pt>
                <c:pt idx="5">
                  <c:v>202209</c:v>
                </c:pt>
                <c:pt idx="6">
                  <c:v>202210</c:v>
                </c:pt>
                <c:pt idx="7">
                  <c:v>202211</c:v>
                </c:pt>
                <c:pt idx="8">
                  <c:v>202212</c:v>
                </c:pt>
                <c:pt idx="9">
                  <c:v>202213</c:v>
                </c:pt>
              </c:numCache>
            </c:numRef>
          </c:cat>
          <c:val>
            <c:numRef>
              <c:f>Effectif!$C$38:$M$38</c:f>
              <c:numCache>
                <c:formatCode>General</c:formatCode>
                <c:ptCount val="11"/>
                <c:pt idx="1">
                  <c:v>950</c:v>
                </c:pt>
                <c:pt idx="2">
                  <c:v>870</c:v>
                </c:pt>
                <c:pt idx="3">
                  <c:v>840</c:v>
                </c:pt>
                <c:pt idx="4">
                  <c:v>950</c:v>
                </c:pt>
                <c:pt idx="5">
                  <c:v>870</c:v>
                </c:pt>
                <c:pt idx="6">
                  <c:v>770</c:v>
                </c:pt>
                <c:pt idx="7">
                  <c:v>870</c:v>
                </c:pt>
                <c:pt idx="8">
                  <c:v>870</c:v>
                </c:pt>
                <c:pt idx="9">
                  <c:v>930</c:v>
                </c:pt>
                <c:pt idx="10">
                  <c:v>240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EE2-46C0-BD3F-61A1F312D8F7}"/>
            </c:ext>
          </c:extLst>
        </c:ser>
        <c:ser>
          <c:idx val="1"/>
          <c:order val="1"/>
          <c:tx>
            <c:strRef>
              <c:f>Effectif!$B$39</c:f>
              <c:strCache>
                <c:ptCount val="1"/>
                <c:pt idx="0">
                  <c:v>obj/machine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>
              <a:glow rad="889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Effectif!$D$27:$M$27</c:f>
              <c:numCache>
                <c:formatCode>General</c:formatCode>
                <c:ptCount val="10"/>
                <c:pt idx="0">
                  <c:v>202204</c:v>
                </c:pt>
                <c:pt idx="1">
                  <c:v>202205</c:v>
                </c:pt>
                <c:pt idx="2">
                  <c:v>202206</c:v>
                </c:pt>
                <c:pt idx="3">
                  <c:v>202207</c:v>
                </c:pt>
                <c:pt idx="4">
                  <c:v>202208</c:v>
                </c:pt>
                <c:pt idx="5">
                  <c:v>202209</c:v>
                </c:pt>
                <c:pt idx="6">
                  <c:v>202210</c:v>
                </c:pt>
                <c:pt idx="7">
                  <c:v>202211</c:v>
                </c:pt>
                <c:pt idx="8">
                  <c:v>202212</c:v>
                </c:pt>
                <c:pt idx="9">
                  <c:v>202213</c:v>
                </c:pt>
              </c:numCache>
            </c:numRef>
          </c:cat>
          <c:val>
            <c:numRef>
              <c:f>Effectif!$C$39:$M$39</c:f>
              <c:numCache>
                <c:formatCode>General</c:formatCode>
                <c:ptCount val="11"/>
                <c:pt idx="1">
                  <c:v>960</c:v>
                </c:pt>
                <c:pt idx="2">
                  <c:v>960</c:v>
                </c:pt>
                <c:pt idx="3">
                  <c:v>960</c:v>
                </c:pt>
                <c:pt idx="4">
                  <c:v>960</c:v>
                </c:pt>
                <c:pt idx="5">
                  <c:v>960</c:v>
                </c:pt>
                <c:pt idx="6">
                  <c:v>960</c:v>
                </c:pt>
                <c:pt idx="7">
                  <c:v>960</c:v>
                </c:pt>
                <c:pt idx="8">
                  <c:v>960</c:v>
                </c:pt>
                <c:pt idx="9">
                  <c:v>960</c:v>
                </c:pt>
                <c:pt idx="10">
                  <c:v>360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EE2-46C0-BD3F-61A1F312D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207151"/>
        <c:axId val="798255695"/>
      </c:lineChart>
      <c:catAx>
        <c:axId val="95220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8255695"/>
        <c:crosses val="autoZero"/>
        <c:auto val="1"/>
        <c:lblAlgn val="ctr"/>
        <c:lblOffset val="100"/>
        <c:noMultiLvlLbl val="0"/>
      </c:catAx>
      <c:valAx>
        <c:axId val="798255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2207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70639099560412"/>
          <c:y val="5.2162683204422453E-2"/>
          <c:w val="0.21467352623866801"/>
          <c:h val="0.13421968271665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7000"/>
          </a:schemeClr>
        </a:gs>
        <a:gs pos="48000">
          <a:schemeClr val="dk1">
            <a:lumMod val="97000"/>
            <a:lumOff val="3000"/>
          </a:schemeClr>
        </a:gs>
        <a:gs pos="100000">
          <a:schemeClr val="dk1">
            <a:lumMod val="60000"/>
            <a:lumOff val="40000"/>
          </a:schemeClr>
        </a:gs>
      </a:gsLst>
      <a:lin ang="16200000" scaled="1"/>
      <a:tileRect/>
    </a:gradFill>
    <a:ln w="9525" cap="flat" cmpd="sng" algn="ctr">
      <a:solidFill>
        <a:srgbClr val="FFC000"/>
      </a:solidFill>
      <a:round/>
    </a:ln>
    <a:effectLst>
      <a:glow rad="101600">
        <a:schemeClr val="accent6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Réalisation</a:t>
            </a:r>
            <a:r>
              <a:rPr lang="fr-FR" baseline="0"/>
              <a:t> machine par heure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Effectif!$O$27</c:f>
              <c:strCache>
                <c:ptCount val="1"/>
                <c:pt idx="0">
                  <c:v>Réalisation/eq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>
              <a:glow rad="114300">
                <a:schemeClr val="accent5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>
                <a:glow rad="114300">
                  <a:schemeClr val="accent5">
                    <a:satMod val="175000"/>
                    <a:alpha val="40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Effectif!$D$27:$M$27</c:f>
              <c:numCache>
                <c:formatCode>General</c:formatCode>
                <c:ptCount val="10"/>
                <c:pt idx="0">
                  <c:v>202204</c:v>
                </c:pt>
                <c:pt idx="1">
                  <c:v>202205</c:v>
                </c:pt>
                <c:pt idx="2">
                  <c:v>202206</c:v>
                </c:pt>
                <c:pt idx="3">
                  <c:v>202207</c:v>
                </c:pt>
                <c:pt idx="4">
                  <c:v>202208</c:v>
                </c:pt>
                <c:pt idx="5">
                  <c:v>202209</c:v>
                </c:pt>
                <c:pt idx="6">
                  <c:v>202210</c:v>
                </c:pt>
                <c:pt idx="7">
                  <c:v>202211</c:v>
                </c:pt>
                <c:pt idx="8">
                  <c:v>202212</c:v>
                </c:pt>
                <c:pt idx="9">
                  <c:v>202213</c:v>
                </c:pt>
              </c:numCache>
            </c:numRef>
          </c:cat>
          <c:val>
            <c:numRef>
              <c:f>Effectif!$D$36:$M$36</c:f>
              <c:numCache>
                <c:formatCode>General</c:formatCode>
                <c:ptCount val="10"/>
                <c:pt idx="0">
                  <c:v>120</c:v>
                </c:pt>
                <c:pt idx="1">
                  <c:v>90</c:v>
                </c:pt>
                <c:pt idx="2">
                  <c:v>90</c:v>
                </c:pt>
                <c:pt idx="3">
                  <c:v>120</c:v>
                </c:pt>
                <c:pt idx="4">
                  <c:v>120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982-4490-B2CF-0CFA5C2F9266}"/>
            </c:ext>
          </c:extLst>
        </c:ser>
        <c:ser>
          <c:idx val="1"/>
          <c:order val="1"/>
          <c:tx>
            <c:strRef>
              <c:f>Effectif!$P$27</c:f>
              <c:strCache>
                <c:ptCount val="1"/>
                <c:pt idx="0">
                  <c:v>OBJ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>
              <a:glow rad="1016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Effectif!$D$27:$M$27</c:f>
              <c:numCache>
                <c:formatCode>General</c:formatCode>
                <c:ptCount val="10"/>
                <c:pt idx="0">
                  <c:v>202204</c:v>
                </c:pt>
                <c:pt idx="1">
                  <c:v>202205</c:v>
                </c:pt>
                <c:pt idx="2">
                  <c:v>202206</c:v>
                </c:pt>
                <c:pt idx="3">
                  <c:v>202207</c:v>
                </c:pt>
                <c:pt idx="4">
                  <c:v>202208</c:v>
                </c:pt>
                <c:pt idx="5">
                  <c:v>202209</c:v>
                </c:pt>
                <c:pt idx="6">
                  <c:v>202210</c:v>
                </c:pt>
                <c:pt idx="7">
                  <c:v>202211</c:v>
                </c:pt>
                <c:pt idx="8">
                  <c:v>202212</c:v>
                </c:pt>
                <c:pt idx="9">
                  <c:v>202213</c:v>
                </c:pt>
              </c:numCache>
            </c:numRef>
          </c:cat>
          <c:val>
            <c:numRef>
              <c:f>Effectif!$D$37:$M$37</c:f>
              <c:numCache>
                <c:formatCode>General</c:formatCode>
                <c:ptCount val="10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82-4490-B2CF-0CFA5C2F9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792543"/>
        <c:axId val="947289919"/>
      </c:lineChart>
      <c:catAx>
        <c:axId val="95179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7289919"/>
        <c:crosses val="autoZero"/>
        <c:auto val="1"/>
        <c:lblAlgn val="ctr"/>
        <c:lblOffset val="100"/>
        <c:noMultiLvlLbl val="0"/>
      </c:catAx>
      <c:valAx>
        <c:axId val="947289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179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7000"/>
          </a:schemeClr>
        </a:gs>
        <a:gs pos="48000">
          <a:schemeClr val="dk1">
            <a:lumMod val="97000"/>
            <a:lumOff val="3000"/>
          </a:schemeClr>
        </a:gs>
        <a:gs pos="100000">
          <a:schemeClr val="dk1">
            <a:lumMod val="60000"/>
            <a:lumOff val="40000"/>
          </a:schemeClr>
        </a:gs>
      </a:gsLst>
      <a:lin ang="16200000" scaled="1"/>
      <a:tileRect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 rad="139700">
        <a:schemeClr val="accent5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Réalisation Equipe A</a:t>
            </a:r>
          </a:p>
        </c:rich>
      </c:tx>
      <c:layout>
        <c:manualLayout>
          <c:xMode val="edge"/>
          <c:yMode val="edge"/>
          <c:x val="4.1300124148190287E-2"/>
          <c:y val="0.85018013180234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147192172648025E-2"/>
          <c:y val="2.2810664034286561E-2"/>
          <c:w val="0.80265565010992856"/>
          <c:h val="0.84970899558970192"/>
        </c:manualLayout>
      </c:layout>
      <c:doughnutChart>
        <c:varyColors val="1"/>
        <c:ser>
          <c:idx val="0"/>
          <c:order val="0"/>
          <c:tx>
            <c:strRef>
              <c:f>Effectif!$B$25</c:f>
              <c:strCache>
                <c:ptCount val="1"/>
                <c:pt idx="0">
                  <c:v>Equipe A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36000">
                    <a:schemeClr val="tx1">
                      <a:lumMod val="51000"/>
                      <a:lumOff val="49000"/>
                    </a:schemeClr>
                  </a:gs>
                  <a:gs pos="83000">
                    <a:schemeClr val="tx1"/>
                  </a:gs>
                </a:gsLst>
                <a:path path="circle">
                  <a:fillToRect l="50000" t="130000" r="50000" b="-30000"/>
                </a:path>
              </a:gradFill>
              <a:ln w="19050">
                <a:solidFill>
                  <a:sysClr val="windowText" lastClr="000000"/>
                </a:solidFill>
              </a:ln>
              <a:effectLst>
                <a:glow rad="127000">
                  <a:schemeClr val="bg1">
                    <a:lumMod val="6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10EE-46CC-94AA-03782228F88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ysClr val="windowText" lastClr="000000"/>
                </a:solidFill>
              </a:ln>
              <a:effectLst>
                <a:glow rad="88900">
                  <a:srgbClr val="92D050">
                    <a:alpha val="4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10EE-46CC-94AA-03782228F885}"/>
              </c:ext>
            </c:extLst>
          </c:dPt>
          <c:val>
            <c:numRef>
              <c:f>Effectif!$N$41:$O$41</c:f>
              <c:numCache>
                <c:formatCode>0%</c:formatCode>
                <c:ptCount val="2"/>
                <c:pt idx="0">
                  <c:v>9.3333333333333338E-2</c:v>
                </c:pt>
                <c:pt idx="1">
                  <c:v>0.90666666666666662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EE-46CC-94AA-03782228F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7000"/>
          </a:schemeClr>
        </a:gs>
        <a:gs pos="48000">
          <a:schemeClr val="dk1">
            <a:lumMod val="97000"/>
            <a:lumOff val="3000"/>
          </a:schemeClr>
        </a:gs>
        <a:gs pos="100000">
          <a:schemeClr val="dk1">
            <a:lumMod val="60000"/>
            <a:lumOff val="40000"/>
          </a:schemeClr>
        </a:gs>
      </a:gsLst>
      <a:lin ang="16200000" scaled="1"/>
      <a:tileRect/>
    </a:gradFill>
    <a:ln w="9525" cap="flat" cmpd="sng" algn="ctr">
      <a:solidFill>
        <a:srgbClr val="00B0F0"/>
      </a:solidFill>
      <a:round/>
    </a:ln>
    <a:effectLst>
      <a:glow rad="101600">
        <a:schemeClr val="accent5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Effectif!$A$36" fmlaRange="Effectif!$B$28:$B$35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emf"/><Relationship Id="rId4" Type="http://schemas.openxmlformats.org/officeDocument/2006/relationships/chart" Target="../charts/chart4.xml"/><Relationship Id="rId9" Type="http://schemas.openxmlformats.org/officeDocument/2006/relationships/image" Target="../media/image3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39219</xdr:colOff>
      <xdr:row>25</xdr:row>
      <xdr:rowOff>146796</xdr:rowOff>
    </xdr:from>
    <xdr:to>
      <xdr:col>24</xdr:col>
      <xdr:colOff>649940</xdr:colOff>
      <xdr:row>38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11206</xdr:colOff>
      <xdr:row>41</xdr:row>
      <xdr:rowOff>33618</xdr:rowOff>
    </xdr:from>
    <xdr:to>
      <xdr:col>24</xdr:col>
      <xdr:colOff>621927</xdr:colOff>
      <xdr:row>55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33617</xdr:colOff>
      <xdr:row>56</xdr:row>
      <xdr:rowOff>33618</xdr:rowOff>
    </xdr:from>
    <xdr:to>
      <xdr:col>24</xdr:col>
      <xdr:colOff>644338</xdr:colOff>
      <xdr:row>70</xdr:row>
      <xdr:rowOff>11206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122465</xdr:colOff>
      <xdr:row>6</xdr:row>
      <xdr:rowOff>138792</xdr:rowOff>
    </xdr:from>
    <xdr:to>
      <xdr:col>3</xdr:col>
      <xdr:colOff>272144</xdr:colOff>
      <xdr:row>21</xdr:row>
      <xdr:rowOff>44824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653143</xdr:colOff>
          <xdr:row>14</xdr:row>
          <xdr:rowOff>68035</xdr:rowOff>
        </xdr:from>
        <xdr:to>
          <xdr:col>5</xdr:col>
          <xdr:colOff>0</xdr:colOff>
          <xdr:row>16</xdr:row>
          <xdr:rowOff>176893</xdr:rowOff>
        </xdr:to>
        <xdr:pic>
          <xdr:nvPicPr>
            <xdr:cNvPr id="12" name="Image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41" spid="_x0000_s1143"/>
                </a:ext>
              </a:extLst>
            </xdr:cNvPicPr>
          </xdr:nvPicPr>
          <xdr:blipFill rotWithShape="1">
            <a:blip xmlns:r="http://schemas.openxmlformats.org/officeDocument/2006/relationships" r:embed="rId5"/>
            <a:srcRect l="6605" t="23467" r="8851" b="29597"/>
            <a:stretch>
              <a:fillRect/>
            </a:stretch>
          </xdr:blipFill>
          <xdr:spPr bwMode="auto">
            <a:xfrm>
              <a:off x="4191000" y="3116035"/>
              <a:ext cx="870857" cy="48985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0</xdr:colOff>
      <xdr:row>7</xdr:row>
      <xdr:rowOff>0</xdr:rowOff>
    </xdr:from>
    <xdr:to>
      <xdr:col>9</xdr:col>
      <xdr:colOff>642738</xdr:colOff>
      <xdr:row>21</xdr:row>
      <xdr:rowOff>96532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7</xdr:row>
      <xdr:rowOff>0</xdr:rowOff>
    </xdr:from>
    <xdr:to>
      <xdr:col>15</xdr:col>
      <xdr:colOff>385003</xdr:colOff>
      <xdr:row>21</xdr:row>
      <xdr:rowOff>96532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246528</xdr:colOff>
          <xdr:row>11</xdr:row>
          <xdr:rowOff>112059</xdr:rowOff>
        </xdr:from>
        <xdr:to>
          <xdr:col>8</xdr:col>
          <xdr:colOff>459441</xdr:colOff>
          <xdr:row>15</xdr:row>
          <xdr:rowOff>100853</xdr:rowOff>
        </xdr:to>
        <xdr:pic>
          <xdr:nvPicPr>
            <xdr:cNvPr id="16" name="Image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56" spid="_x0000_s1144"/>
                </a:ext>
              </a:extLst>
            </xdr:cNvPicPr>
          </xdr:nvPicPr>
          <xdr:blipFill rotWithShape="1">
            <a:blip xmlns:r="http://schemas.openxmlformats.org/officeDocument/2006/relationships" r:embed="rId8"/>
            <a:srcRect l="1087" t="-4011" r="4141" b="14439"/>
            <a:stretch>
              <a:fillRect/>
            </a:stretch>
          </xdr:blipFill>
          <xdr:spPr bwMode="auto">
            <a:xfrm>
              <a:off x="8359587" y="2207559"/>
              <a:ext cx="974913" cy="7507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201705</xdr:colOff>
          <xdr:row>11</xdr:row>
          <xdr:rowOff>22413</xdr:rowOff>
        </xdr:from>
        <xdr:to>
          <xdr:col>14</xdr:col>
          <xdr:colOff>504265</xdr:colOff>
          <xdr:row>15</xdr:row>
          <xdr:rowOff>0</xdr:rowOff>
        </xdr:to>
        <xdr:pic>
          <xdr:nvPicPr>
            <xdr:cNvPr id="17" name="Image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71" spid="_x0000_s1145"/>
                </a:ext>
              </a:extLst>
            </xdr:cNvPicPr>
          </xdr:nvPicPr>
          <xdr:blipFill rotWithShape="1">
            <a:blip xmlns:r="http://schemas.openxmlformats.org/officeDocument/2006/relationships" r:embed="rId9"/>
            <a:srcRect l="961" t="-56265" r="7693" b="10910"/>
            <a:stretch>
              <a:fillRect/>
            </a:stretch>
          </xdr:blipFill>
          <xdr:spPr bwMode="auto">
            <a:xfrm>
              <a:off x="12886764" y="2117913"/>
              <a:ext cx="1064560" cy="73958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143983</xdr:colOff>
      <xdr:row>16</xdr:row>
      <xdr:rowOff>107876</xdr:rowOff>
    </xdr:from>
    <xdr:to>
      <xdr:col>8</xdr:col>
      <xdr:colOff>499191</xdr:colOff>
      <xdr:row>27</xdr:row>
      <xdr:rowOff>117401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28</xdr:row>
      <xdr:rowOff>19050</xdr:rowOff>
    </xdr:from>
    <xdr:to>
      <xdr:col>10</xdr:col>
      <xdr:colOff>95250</xdr:colOff>
      <xdr:row>39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638176</xdr:colOff>
      <xdr:row>17</xdr:row>
      <xdr:rowOff>152400</xdr:rowOff>
    </xdr:from>
    <xdr:to>
      <xdr:col>14</xdr:col>
      <xdr:colOff>9526</xdr:colOff>
      <xdr:row>27</xdr:row>
      <xdr:rowOff>85725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628650</xdr:colOff>
          <xdr:row>16</xdr:row>
          <xdr:rowOff>76200</xdr:rowOff>
        </xdr:from>
        <xdr:to>
          <xdr:col>14</xdr:col>
          <xdr:colOff>0</xdr:colOff>
          <xdr:row>17</xdr:row>
          <xdr:rowOff>85725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190500</xdr:colOff>
      <xdr:row>28</xdr:row>
      <xdr:rowOff>0</xdr:rowOff>
    </xdr:from>
    <xdr:to>
      <xdr:col>14</xdr:col>
      <xdr:colOff>0</xdr:colOff>
      <xdr:row>39</xdr:row>
      <xdr:rowOff>133350</xdr:rowOff>
    </xdr:to>
    <xdr:grpSp>
      <xdr:nvGrpSpPr>
        <xdr:cNvPr id="8" name="Group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5528930" y="5172297"/>
          <a:ext cx="2467640" cy="2204483"/>
          <a:chOff x="5581650" y="4029074"/>
          <a:chExt cx="2476500" cy="2277757"/>
        </a:xfrm>
        <a:effectLst>
          <a:glow rad="101600">
            <a:schemeClr val="accent5">
              <a:satMod val="175000"/>
              <a:alpha val="40000"/>
            </a:schemeClr>
          </a:glow>
        </a:effectLst>
      </xdr:grpSpPr>
      <xdr:graphicFrame macro="">
        <xdr:nvGraphicFramePr>
          <xdr:cNvPr id="5" name="Graphiqu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aphicFramePr>
            <a:graphicFrameLocks/>
          </xdr:cNvGraphicFramePr>
        </xdr:nvGraphicFramePr>
        <xdr:xfrm>
          <a:off x="5581650" y="4029074"/>
          <a:ext cx="2476500" cy="22777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6343651" y="4600574"/>
            <a:ext cx="923924" cy="923926"/>
          </a:xfrm>
          <a:prstGeom prst="ellipse">
            <a:avLst/>
          </a:prstGeom>
          <a:ln/>
          <a:effectLst>
            <a:innerShdw blurRad="114300">
              <a:prstClr val="black"/>
            </a:innerShd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Effectif!$O$41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6419850" y="4829175"/>
            <a:ext cx="876300" cy="4857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6B31C2DC-5F40-46C1-955A-C359B7B290DC}" type="TxLink">
              <a:rPr lang="en-US" sz="2600" b="1" i="0" u="none" strike="noStrike">
                <a:solidFill>
                  <a:schemeClr val="bg1"/>
                </a:solidFill>
                <a:latin typeface="Calibri"/>
                <a:ea typeface="Calibri"/>
                <a:cs typeface="Calibri"/>
              </a:rPr>
              <a:pPr algn="l"/>
              <a:t>91%</a:t>
            </a:fld>
            <a:endParaRPr lang="fr-FR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115851</xdr:colOff>
      <xdr:row>0</xdr:row>
      <xdr:rowOff>140882</xdr:rowOff>
    </xdr:from>
    <xdr:to>
      <xdr:col>13</xdr:col>
      <xdr:colOff>658776</xdr:colOff>
      <xdr:row>5</xdr:row>
      <xdr:rowOff>104997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80066" y="140882"/>
          <a:ext cx="7874960" cy="905539"/>
        </a:xfrm>
        <a:prstGeom prst="roundRect">
          <a:avLst/>
        </a:prstGeom>
        <a:solidFill>
          <a:schemeClr val="bg1">
            <a:lumMod val="50000"/>
          </a:schemeClr>
        </a:solidFill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5400" b="1" cap="none" spc="50">
              <a:ln w="0"/>
              <a:solidFill>
                <a:schemeClr val="bg2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WPA</a:t>
          </a:r>
          <a:r>
            <a:rPr lang="fr-FR" sz="5400" b="1" cap="none" spc="50" baseline="0">
              <a:ln w="0"/>
              <a:solidFill>
                <a:schemeClr val="bg2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live</a:t>
          </a:r>
          <a:r>
            <a:rPr lang="fr-FR" sz="5400" b="1" cap="none" spc="50">
              <a:ln w="0"/>
              <a:solidFill>
                <a:schemeClr val="bg2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9CFD8-8043-42D5-A0C3-BC34888F0053}" name="Tableau1" displayName="Tableau1" ref="C8:N16" totalsRowShown="0" headerRowDxfId="62" dataDxfId="60" headerRowBorderDxfId="61" tableBorderDxfId="59">
  <autoFilter ref="C8:N16" xr:uid="{3D19CFD8-8043-42D5-A0C3-BC34888F0053}"/>
  <tableColumns count="12">
    <tableColumn id="1" xr3:uid="{CCF5FA2E-61E3-4A9B-9A39-90F1A37C6DD4}" name="Heure" dataDxfId="58"/>
    <tableColumn id="2" xr3:uid="{A014CEF0-0B8B-413E-A04D-530847E35AFC}" name="Effectif" dataDxfId="57"/>
    <tableColumn id="3" xr3:uid="{4921AD83-CCAD-4080-A08A-A8E15FE87A93}" name="202204" dataDxfId="56"/>
    <tableColumn id="4" xr3:uid="{B8AE80D8-A2F6-41F8-A377-C1517CC87DF0}" name="202205" dataDxfId="55"/>
    <tableColumn id="5" xr3:uid="{15F09EB4-AEFA-4C50-9492-6703FBB987EB}" name="202206" dataDxfId="54"/>
    <tableColumn id="6" xr3:uid="{ACCD50F0-7A3D-4CD7-9B62-3BF47C9EBDE0}" name="202207" dataDxfId="53"/>
    <tableColumn id="7" xr3:uid="{92953B0E-085B-41F3-B05A-7399A162A384}" name="202208" dataDxfId="52"/>
    <tableColumn id="8" xr3:uid="{CF4E348E-AA44-4D68-9927-8CB57C7E748C}" name="202209" dataDxfId="51"/>
    <tableColumn id="9" xr3:uid="{1059E16D-0C81-4C22-891F-248E5CD8344D}" name="202210" dataDxfId="50"/>
    <tableColumn id="10" xr3:uid="{9FC671FB-2608-407A-B654-C5F0BD7A455F}" name="202211" dataDxfId="49"/>
    <tableColumn id="11" xr3:uid="{9D1C2CD3-2D09-43D3-883F-C5E62E95A87F}" name="202212" dataDxfId="48"/>
    <tableColumn id="12" xr3:uid="{12A43AF5-A786-4123-BDFB-ED829D7E2B40}" name="202213" dataDxfId="47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81DF-4F64-44D8-87C0-84D9E813D0F9}">
  <dimension ref="A1:V10"/>
  <sheetViews>
    <sheetView workbookViewId="0">
      <selection activeCell="Q12" sqref="Q12"/>
    </sheetView>
  </sheetViews>
  <sheetFormatPr baseColWidth="10" defaultRowHeight="15" x14ac:dyDescent="0.25"/>
  <sheetData>
    <row r="1" spans="1:22" ht="15.75" thickBot="1" x14ac:dyDescent="0.3"/>
    <row r="2" spans="1:22" ht="18.75" x14ac:dyDescent="0.25">
      <c r="B2" t="s">
        <v>15</v>
      </c>
      <c r="C2" s="38">
        <v>202204</v>
      </c>
      <c r="D2" s="39" t="s">
        <v>27</v>
      </c>
      <c r="E2" s="40" t="s">
        <v>18</v>
      </c>
      <c r="F2" s="39" t="s">
        <v>27</v>
      </c>
      <c r="G2" s="40" t="s">
        <v>19</v>
      </c>
      <c r="H2" s="39" t="s">
        <v>27</v>
      </c>
      <c r="I2" s="40" t="s">
        <v>20</v>
      </c>
      <c r="J2" s="39" t="s">
        <v>27</v>
      </c>
      <c r="K2" s="40" t="s">
        <v>21</v>
      </c>
      <c r="L2" s="39" t="s">
        <v>27</v>
      </c>
      <c r="M2" s="40" t="s">
        <v>22</v>
      </c>
      <c r="N2" s="39" t="s">
        <v>27</v>
      </c>
      <c r="O2" s="40" t="s">
        <v>23</v>
      </c>
      <c r="P2" s="39" t="s">
        <v>27</v>
      </c>
      <c r="Q2" s="40" t="s">
        <v>24</v>
      </c>
      <c r="R2" s="39" t="s">
        <v>27</v>
      </c>
      <c r="S2" s="40" t="s">
        <v>25</v>
      </c>
      <c r="T2" s="39" t="s">
        <v>27</v>
      </c>
      <c r="U2" s="41" t="s">
        <v>26</v>
      </c>
      <c r="V2" s="39" t="s">
        <v>27</v>
      </c>
    </row>
    <row r="3" spans="1:22" x14ac:dyDescent="0.25">
      <c r="A3" s="36" t="s">
        <v>0</v>
      </c>
      <c r="B3" s="43">
        <v>10</v>
      </c>
      <c r="C3" s="42" t="s">
        <v>28</v>
      </c>
      <c r="D3" s="29">
        <v>120</v>
      </c>
      <c r="E3" s="42" t="s">
        <v>35</v>
      </c>
      <c r="F3" s="29">
        <v>90</v>
      </c>
      <c r="G3" s="42" t="s">
        <v>42</v>
      </c>
      <c r="H3" s="29">
        <v>90</v>
      </c>
      <c r="I3" s="42" t="s">
        <v>49</v>
      </c>
      <c r="J3" s="29">
        <v>120</v>
      </c>
      <c r="K3" s="42" t="s">
        <v>56</v>
      </c>
      <c r="L3" s="29">
        <v>120</v>
      </c>
      <c r="M3" s="42" t="s">
        <v>63</v>
      </c>
      <c r="N3" s="29">
        <v>90</v>
      </c>
      <c r="O3" s="42" t="s">
        <v>70</v>
      </c>
      <c r="P3" s="29">
        <v>90</v>
      </c>
      <c r="Q3" s="42" t="s">
        <v>77</v>
      </c>
      <c r="R3" s="29">
        <v>90</v>
      </c>
      <c r="S3" s="42" t="s">
        <v>84</v>
      </c>
      <c r="T3" s="29">
        <v>90</v>
      </c>
      <c r="U3" s="42" t="s">
        <v>91</v>
      </c>
      <c r="V3" s="29">
        <v>90</v>
      </c>
    </row>
    <row r="4" spans="1:22" x14ac:dyDescent="0.25">
      <c r="A4" s="36" t="s">
        <v>1</v>
      </c>
      <c r="B4" s="43">
        <v>10</v>
      </c>
      <c r="C4" s="42" t="s">
        <v>29</v>
      </c>
      <c r="D4" s="29">
        <v>50</v>
      </c>
      <c r="E4" s="42" t="s">
        <v>36</v>
      </c>
      <c r="F4" s="29">
        <v>120</v>
      </c>
      <c r="G4" s="42" t="s">
        <v>43</v>
      </c>
      <c r="H4" s="29">
        <v>130</v>
      </c>
      <c r="I4" s="42" t="s">
        <v>50</v>
      </c>
      <c r="J4" s="29">
        <v>140</v>
      </c>
      <c r="K4" s="42" t="s">
        <v>57</v>
      </c>
      <c r="L4" s="29">
        <v>90</v>
      </c>
      <c r="M4" s="42" t="s">
        <v>64</v>
      </c>
      <c r="N4" s="29">
        <v>80</v>
      </c>
      <c r="O4" s="42" t="s">
        <v>71</v>
      </c>
      <c r="P4" s="29">
        <v>120</v>
      </c>
      <c r="Q4" s="42" t="s">
        <v>78</v>
      </c>
      <c r="R4" s="29">
        <v>150</v>
      </c>
      <c r="S4" s="42" t="s">
        <v>85</v>
      </c>
      <c r="T4" s="29">
        <v>120</v>
      </c>
      <c r="U4" s="42" t="s">
        <v>92</v>
      </c>
      <c r="V4" s="29">
        <v>90</v>
      </c>
    </row>
    <row r="5" spans="1:22" x14ac:dyDescent="0.25">
      <c r="A5" s="36" t="s">
        <v>2</v>
      </c>
      <c r="B5" s="43">
        <v>9</v>
      </c>
      <c r="C5" s="42" t="s">
        <v>30</v>
      </c>
      <c r="D5" s="29">
        <v>120</v>
      </c>
      <c r="E5" s="42" t="s">
        <v>37</v>
      </c>
      <c r="F5" s="29">
        <v>120</v>
      </c>
      <c r="G5" s="42" t="s">
        <v>44</v>
      </c>
      <c r="H5" s="29">
        <v>80</v>
      </c>
      <c r="I5" s="42" t="s">
        <v>51</v>
      </c>
      <c r="J5" s="29">
        <v>120</v>
      </c>
      <c r="K5" s="42" t="s">
        <v>58</v>
      </c>
      <c r="L5" s="29">
        <v>120</v>
      </c>
      <c r="M5" s="42" t="s">
        <v>65</v>
      </c>
      <c r="N5" s="29">
        <v>120</v>
      </c>
      <c r="O5" s="42" t="s">
        <v>72</v>
      </c>
      <c r="P5" s="29">
        <v>120</v>
      </c>
      <c r="Q5" s="42" t="s">
        <v>79</v>
      </c>
      <c r="R5" s="29">
        <v>120</v>
      </c>
      <c r="S5" s="42" t="s">
        <v>86</v>
      </c>
      <c r="T5" s="29">
        <v>90</v>
      </c>
      <c r="U5" s="42" t="s">
        <v>93</v>
      </c>
      <c r="V5" s="29">
        <v>60</v>
      </c>
    </row>
    <row r="6" spans="1:22" x14ac:dyDescent="0.25">
      <c r="A6" s="36" t="s">
        <v>3</v>
      </c>
      <c r="B6" s="43">
        <v>9</v>
      </c>
      <c r="C6" s="42" t="s">
        <v>31</v>
      </c>
      <c r="D6" s="29">
        <v>150</v>
      </c>
      <c r="E6" s="42" t="s">
        <v>38</v>
      </c>
      <c r="F6" s="29">
        <v>90</v>
      </c>
      <c r="G6" s="42" t="s">
        <v>45</v>
      </c>
      <c r="H6" s="29">
        <v>120</v>
      </c>
      <c r="I6" s="42" t="s">
        <v>52</v>
      </c>
      <c r="J6" s="29">
        <v>90</v>
      </c>
      <c r="K6" s="42" t="s">
        <v>59</v>
      </c>
      <c r="L6" s="29">
        <v>150</v>
      </c>
      <c r="M6" s="42" t="s">
        <v>66</v>
      </c>
      <c r="N6" s="29">
        <v>90</v>
      </c>
      <c r="O6" s="42" t="s">
        <v>73</v>
      </c>
      <c r="P6" s="29">
        <v>150</v>
      </c>
      <c r="Q6" s="42" t="s">
        <v>80</v>
      </c>
      <c r="R6" s="29">
        <v>90</v>
      </c>
      <c r="S6" s="42" t="s">
        <v>87</v>
      </c>
      <c r="T6" s="29">
        <v>150</v>
      </c>
      <c r="U6" s="42"/>
      <c r="V6" s="29"/>
    </row>
    <row r="7" spans="1:22" x14ac:dyDescent="0.25">
      <c r="A7" s="36" t="s">
        <v>4</v>
      </c>
      <c r="B7" s="43">
        <v>9</v>
      </c>
      <c r="C7" s="42" t="s">
        <v>32</v>
      </c>
      <c r="D7" s="29">
        <v>120</v>
      </c>
      <c r="E7" s="42" t="s">
        <v>39</v>
      </c>
      <c r="F7" s="29">
        <v>120</v>
      </c>
      <c r="G7" s="42" t="s">
        <v>46</v>
      </c>
      <c r="H7" s="29">
        <v>60</v>
      </c>
      <c r="I7" s="42" t="s">
        <v>53</v>
      </c>
      <c r="J7" s="29">
        <v>120</v>
      </c>
      <c r="K7" s="42" t="s">
        <v>60</v>
      </c>
      <c r="L7" s="29">
        <v>60</v>
      </c>
      <c r="M7" s="42" t="s">
        <v>67</v>
      </c>
      <c r="N7" s="29">
        <v>60</v>
      </c>
      <c r="O7" s="42" t="s">
        <v>74</v>
      </c>
      <c r="P7" s="29">
        <v>60</v>
      </c>
      <c r="Q7" s="42" t="s">
        <v>81</v>
      </c>
      <c r="R7" s="29">
        <v>60</v>
      </c>
      <c r="S7" s="42" t="s">
        <v>88</v>
      </c>
      <c r="T7" s="29">
        <v>120</v>
      </c>
      <c r="U7" s="42"/>
      <c r="V7" s="29"/>
    </row>
    <row r="8" spans="1:22" x14ac:dyDescent="0.25">
      <c r="A8" s="36" t="s">
        <v>5</v>
      </c>
      <c r="B8" s="43">
        <v>9</v>
      </c>
      <c r="C8" s="42" t="s">
        <v>33</v>
      </c>
      <c r="D8" s="29">
        <v>150</v>
      </c>
      <c r="E8" s="42" t="s">
        <v>40</v>
      </c>
      <c r="F8" s="29">
        <v>90</v>
      </c>
      <c r="G8" s="42" t="s">
        <v>47</v>
      </c>
      <c r="H8" s="29">
        <v>120</v>
      </c>
      <c r="I8" s="42" t="s">
        <v>54</v>
      </c>
      <c r="J8" s="29">
        <v>120</v>
      </c>
      <c r="K8" s="42" t="s">
        <v>61</v>
      </c>
      <c r="L8" s="29">
        <v>90</v>
      </c>
      <c r="M8" s="42" t="s">
        <v>68</v>
      </c>
      <c r="N8" s="29">
        <v>90</v>
      </c>
      <c r="O8" s="42" t="s">
        <v>75</v>
      </c>
      <c r="P8" s="29">
        <v>90</v>
      </c>
      <c r="Q8" s="42" t="s">
        <v>82</v>
      </c>
      <c r="R8" s="29">
        <v>120</v>
      </c>
      <c r="S8" s="42" t="s">
        <v>89</v>
      </c>
      <c r="T8" s="29">
        <v>120</v>
      </c>
      <c r="U8" s="42"/>
      <c r="V8" s="29"/>
    </row>
    <row r="9" spans="1:22" x14ac:dyDescent="0.25">
      <c r="A9" s="36" t="s">
        <v>6</v>
      </c>
      <c r="B9" s="43">
        <v>9</v>
      </c>
      <c r="C9" s="42" t="s">
        <v>34</v>
      </c>
      <c r="D9" s="29">
        <v>120</v>
      </c>
      <c r="E9" s="42" t="s">
        <v>41</v>
      </c>
      <c r="F9" s="29">
        <v>120</v>
      </c>
      <c r="G9" s="42" t="s">
        <v>48</v>
      </c>
      <c r="H9" s="29">
        <v>120</v>
      </c>
      <c r="I9" s="42" t="s">
        <v>55</v>
      </c>
      <c r="J9" s="29">
        <v>120</v>
      </c>
      <c r="K9" s="42" t="s">
        <v>62</v>
      </c>
      <c r="L9" s="29">
        <v>120</v>
      </c>
      <c r="M9" s="42" t="s">
        <v>69</v>
      </c>
      <c r="N9" s="29">
        <v>120</v>
      </c>
      <c r="O9" s="42" t="s">
        <v>76</v>
      </c>
      <c r="P9" s="29">
        <v>120</v>
      </c>
      <c r="Q9" s="42" t="s">
        <v>83</v>
      </c>
      <c r="R9" s="29">
        <v>120</v>
      </c>
      <c r="S9" s="42" t="s">
        <v>90</v>
      </c>
      <c r="T9" s="29">
        <v>120</v>
      </c>
      <c r="U9" s="42"/>
      <c r="V9" s="29"/>
    </row>
    <row r="10" spans="1:22" ht="15.75" thickBot="1" x14ac:dyDescent="0.3">
      <c r="A10" s="37" t="s">
        <v>7</v>
      </c>
      <c r="B10" s="44">
        <v>10</v>
      </c>
      <c r="C10" s="42" t="s">
        <v>35</v>
      </c>
      <c r="D10" s="29">
        <v>120</v>
      </c>
      <c r="E10" s="42" t="s">
        <v>42</v>
      </c>
      <c r="F10" s="29">
        <v>120</v>
      </c>
      <c r="G10" s="42" t="s">
        <v>49</v>
      </c>
      <c r="H10" s="29">
        <v>120</v>
      </c>
      <c r="I10" s="42" t="s">
        <v>56</v>
      </c>
      <c r="J10" s="29">
        <v>120</v>
      </c>
      <c r="K10" s="42" t="s">
        <v>63</v>
      </c>
      <c r="L10" s="29">
        <v>120</v>
      </c>
      <c r="M10" s="42" t="s">
        <v>70</v>
      </c>
      <c r="N10" s="29">
        <v>120</v>
      </c>
      <c r="O10" s="42" t="s">
        <v>77</v>
      </c>
      <c r="P10" s="29">
        <v>120</v>
      </c>
      <c r="Q10" s="42" t="s">
        <v>84</v>
      </c>
      <c r="R10" s="29">
        <v>120</v>
      </c>
      <c r="S10" s="42" t="s">
        <v>91</v>
      </c>
      <c r="T10" s="29">
        <v>120</v>
      </c>
      <c r="U10" s="42"/>
      <c r="V10" s="29"/>
    </row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" operator="lessThan" id="{0700B0E0-4E18-4FF6-BF08-BB588002D18E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D3:D10</xm:sqref>
        </x14:conditionalFormatting>
        <x14:conditionalFormatting xmlns:xm="http://schemas.microsoft.com/office/excel/2006/main">
          <x14:cfRule type="cellIs" priority="9" operator="lessThan" id="{DEF950D9-016C-499B-BBF8-281694276A56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F3:F10</xm:sqref>
        </x14:conditionalFormatting>
        <x14:conditionalFormatting xmlns:xm="http://schemas.microsoft.com/office/excel/2006/main">
          <x14:cfRule type="cellIs" priority="8" operator="lessThan" id="{4039482A-89D1-4514-BA45-C8F563C11653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H3:H10</xm:sqref>
        </x14:conditionalFormatting>
        <x14:conditionalFormatting xmlns:xm="http://schemas.microsoft.com/office/excel/2006/main">
          <x14:cfRule type="cellIs" priority="7" operator="lessThan" id="{6214E9AD-EA3D-425D-A09D-4EB417E98C89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J3:J10</xm:sqref>
        </x14:conditionalFormatting>
        <x14:conditionalFormatting xmlns:xm="http://schemas.microsoft.com/office/excel/2006/main">
          <x14:cfRule type="cellIs" priority="6" operator="lessThan" id="{576577B1-8AC9-42C5-BB92-D5DA17934CD3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L3:L10</xm:sqref>
        </x14:conditionalFormatting>
        <x14:conditionalFormatting xmlns:xm="http://schemas.microsoft.com/office/excel/2006/main">
          <x14:cfRule type="cellIs" priority="5" operator="lessThan" id="{C52BFF79-955B-43C1-9107-FCB1492454D0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N3:N10</xm:sqref>
        </x14:conditionalFormatting>
        <x14:conditionalFormatting xmlns:xm="http://schemas.microsoft.com/office/excel/2006/main">
          <x14:cfRule type="cellIs" priority="4" operator="lessThan" id="{3C61B090-D754-4EA3-A60E-BDD48B1B2D2B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P3:P10</xm:sqref>
        </x14:conditionalFormatting>
        <x14:conditionalFormatting xmlns:xm="http://schemas.microsoft.com/office/excel/2006/main">
          <x14:cfRule type="cellIs" priority="3" operator="lessThan" id="{72A95FBE-50EE-4721-8560-D109EC50728B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R3:R10</xm:sqref>
        </x14:conditionalFormatting>
        <x14:conditionalFormatting xmlns:xm="http://schemas.microsoft.com/office/excel/2006/main">
          <x14:cfRule type="cellIs" priority="2" operator="lessThan" id="{DF2E4474-8DC9-4787-B3E9-B62CA18375CA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T3:T10</xm:sqref>
        </x14:conditionalFormatting>
        <x14:conditionalFormatting xmlns:xm="http://schemas.microsoft.com/office/excel/2006/main">
          <x14:cfRule type="cellIs" priority="1" operator="lessThan" id="{97D71B10-FA29-42B1-8F45-BC890BAD0017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V3:V10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F7D6-D7BA-4989-99DC-3CB7A8D3CD05}">
  <dimension ref="A1:Y71"/>
  <sheetViews>
    <sheetView view="pageBreakPreview" topLeftCell="A23" zoomScale="55" zoomScaleNormal="85" zoomScaleSheetLayoutView="55" workbookViewId="0">
      <selection activeCell="O42" sqref="O42"/>
    </sheetView>
  </sheetViews>
  <sheetFormatPr baseColWidth="10" defaultRowHeight="15" x14ac:dyDescent="0.25"/>
  <cols>
    <col min="2" max="2" width="20.85546875" bestFit="1" customWidth="1"/>
    <col min="3" max="3" width="20.85546875" customWidth="1"/>
    <col min="15" max="15" width="17.28515625" bestFit="1" customWidth="1"/>
  </cols>
  <sheetData>
    <row r="1" spans="2:25" ht="15.75" thickBot="1" x14ac:dyDescent="0.3"/>
    <row r="2" spans="2:25" ht="15" customHeight="1" x14ac:dyDescent="0.25">
      <c r="B2" s="47" t="s">
        <v>94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9"/>
    </row>
    <row r="3" spans="2:25" ht="15" customHeight="1" x14ac:dyDescent="0.25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2"/>
    </row>
    <row r="4" spans="2:25" ht="15" customHeight="1" x14ac:dyDescent="0.25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2"/>
    </row>
    <row r="5" spans="2:25" ht="44.25" customHeight="1" thickBot="1" x14ac:dyDescent="0.3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5"/>
    </row>
    <row r="15" spans="2:25" x14ac:dyDescent="0.25">
      <c r="R15" s="19"/>
    </row>
    <row r="25" spans="2:16" ht="23.25" x14ac:dyDescent="0.35">
      <c r="B25" s="24" t="s">
        <v>9</v>
      </c>
    </row>
    <row r="26" spans="2:16" ht="15.75" thickBot="1" x14ac:dyDescent="0.3"/>
    <row r="27" spans="2:16" ht="18.75" x14ac:dyDescent="0.25">
      <c r="B27" s="3" t="s">
        <v>8</v>
      </c>
      <c r="C27" s="10" t="s">
        <v>15</v>
      </c>
      <c r="D27" s="11">
        <v>202204</v>
      </c>
      <c r="E27" s="11">
        <v>202205</v>
      </c>
      <c r="F27" s="11">
        <v>202206</v>
      </c>
      <c r="G27" s="11">
        <v>202207</v>
      </c>
      <c r="H27" s="11">
        <v>202208</v>
      </c>
      <c r="I27" s="11">
        <v>202209</v>
      </c>
      <c r="J27" s="11">
        <v>202210</v>
      </c>
      <c r="K27" s="11">
        <v>202211</v>
      </c>
      <c r="L27" s="11">
        <v>202212</v>
      </c>
      <c r="M27" s="11">
        <v>202213</v>
      </c>
      <c r="O27" s="21" t="s">
        <v>13</v>
      </c>
      <c r="P27" s="12" t="s">
        <v>12</v>
      </c>
    </row>
    <row r="28" spans="2:16" x14ac:dyDescent="0.25">
      <c r="B28" s="13" t="s">
        <v>0</v>
      </c>
      <c r="C28" s="2">
        <f>Scannage!B3</f>
        <v>10</v>
      </c>
      <c r="D28" s="2">
        <v>120</v>
      </c>
      <c r="E28" s="2">
        <v>90</v>
      </c>
      <c r="F28" s="2">
        <v>90</v>
      </c>
      <c r="G28" s="2">
        <v>120</v>
      </c>
      <c r="H28" s="2">
        <v>120</v>
      </c>
      <c r="I28" s="2">
        <v>90</v>
      </c>
      <c r="J28" s="2">
        <v>90</v>
      </c>
      <c r="K28" s="2">
        <v>90</v>
      </c>
      <c r="L28" s="2">
        <v>90</v>
      </c>
      <c r="M28" s="14">
        <v>90</v>
      </c>
      <c r="O28" s="22">
        <f>SUM(D28:M28)</f>
        <v>990</v>
      </c>
      <c r="P28" s="14">
        <f>120*C28</f>
        <v>1200</v>
      </c>
    </row>
    <row r="29" spans="2:16" x14ac:dyDescent="0.25">
      <c r="B29" s="13" t="s">
        <v>1</v>
      </c>
      <c r="C29" s="2">
        <v>10</v>
      </c>
      <c r="D29" s="2">
        <v>50</v>
      </c>
      <c r="E29" s="2">
        <v>120</v>
      </c>
      <c r="F29" s="2">
        <v>130</v>
      </c>
      <c r="G29" s="2">
        <v>140</v>
      </c>
      <c r="H29" s="2">
        <v>90</v>
      </c>
      <c r="I29" s="2">
        <v>80</v>
      </c>
      <c r="J29" s="2">
        <v>120</v>
      </c>
      <c r="K29" s="2">
        <v>150</v>
      </c>
      <c r="L29" s="2">
        <v>120</v>
      </c>
      <c r="M29" s="14">
        <v>90</v>
      </c>
      <c r="O29" s="22">
        <f t="shared" ref="O29:O33" si="0">SUM(D29:M29)</f>
        <v>1090</v>
      </c>
      <c r="P29" s="14">
        <f t="shared" ref="P29:P35" si="1">120*C29</f>
        <v>1200</v>
      </c>
    </row>
    <row r="30" spans="2:16" x14ac:dyDescent="0.25">
      <c r="B30" s="13" t="s">
        <v>2</v>
      </c>
      <c r="C30" s="2">
        <v>10</v>
      </c>
      <c r="D30" s="2">
        <v>120</v>
      </c>
      <c r="E30" s="2">
        <v>120</v>
      </c>
      <c r="F30" s="2">
        <v>80</v>
      </c>
      <c r="G30" s="2">
        <v>120</v>
      </c>
      <c r="H30" s="2">
        <v>120</v>
      </c>
      <c r="I30" s="2">
        <v>120</v>
      </c>
      <c r="J30" s="2">
        <v>120</v>
      </c>
      <c r="K30" s="2">
        <v>120</v>
      </c>
      <c r="L30" s="2">
        <v>90</v>
      </c>
      <c r="M30" s="14">
        <v>60</v>
      </c>
      <c r="O30" s="22">
        <f t="shared" si="0"/>
        <v>1070</v>
      </c>
      <c r="P30" s="14">
        <f t="shared" si="1"/>
        <v>1200</v>
      </c>
    </row>
    <row r="31" spans="2:16" x14ac:dyDescent="0.25">
      <c r="B31" s="13" t="s">
        <v>3</v>
      </c>
      <c r="C31" s="2">
        <v>9</v>
      </c>
      <c r="D31" s="2">
        <v>150</v>
      </c>
      <c r="E31" s="2">
        <v>90</v>
      </c>
      <c r="F31" s="2">
        <v>120</v>
      </c>
      <c r="G31" s="2">
        <v>90</v>
      </c>
      <c r="H31" s="2">
        <v>150</v>
      </c>
      <c r="I31" s="2">
        <v>90</v>
      </c>
      <c r="J31" s="2">
        <v>150</v>
      </c>
      <c r="K31" s="2">
        <v>90</v>
      </c>
      <c r="L31" s="2">
        <v>150</v>
      </c>
      <c r="M31" s="14"/>
      <c r="O31" s="22">
        <f t="shared" si="0"/>
        <v>1080</v>
      </c>
      <c r="P31" s="14">
        <f t="shared" si="1"/>
        <v>1080</v>
      </c>
    </row>
    <row r="32" spans="2:16" x14ac:dyDescent="0.25">
      <c r="B32" s="13" t="s">
        <v>4</v>
      </c>
      <c r="C32" s="2">
        <v>9</v>
      </c>
      <c r="D32" s="2">
        <v>120</v>
      </c>
      <c r="E32" s="2">
        <v>120</v>
      </c>
      <c r="F32" s="2">
        <v>60</v>
      </c>
      <c r="G32" s="2">
        <v>120</v>
      </c>
      <c r="H32" s="2">
        <v>60</v>
      </c>
      <c r="I32" s="2">
        <v>60</v>
      </c>
      <c r="J32" s="2">
        <v>60</v>
      </c>
      <c r="K32" s="2">
        <v>60</v>
      </c>
      <c r="L32" s="2">
        <v>120</v>
      </c>
      <c r="M32" s="14"/>
      <c r="O32" s="22">
        <f t="shared" si="0"/>
        <v>780</v>
      </c>
      <c r="P32" s="14">
        <f t="shared" si="1"/>
        <v>1080</v>
      </c>
    </row>
    <row r="33" spans="1:16" x14ac:dyDescent="0.25">
      <c r="B33" s="13" t="s">
        <v>5</v>
      </c>
      <c r="C33" s="2">
        <v>9</v>
      </c>
      <c r="D33" s="2">
        <v>150</v>
      </c>
      <c r="E33" s="2">
        <v>90</v>
      </c>
      <c r="F33" s="2">
        <v>120</v>
      </c>
      <c r="G33" s="2">
        <v>120</v>
      </c>
      <c r="H33" s="2">
        <v>90</v>
      </c>
      <c r="I33" s="2">
        <v>90</v>
      </c>
      <c r="J33" s="2">
        <v>90</v>
      </c>
      <c r="K33" s="2">
        <v>120</v>
      </c>
      <c r="L33" s="2">
        <v>120</v>
      </c>
      <c r="M33" s="14"/>
      <c r="O33" s="22">
        <f t="shared" si="0"/>
        <v>990</v>
      </c>
      <c r="P33" s="14">
        <f t="shared" si="1"/>
        <v>1080</v>
      </c>
    </row>
    <row r="34" spans="1:16" x14ac:dyDescent="0.25">
      <c r="B34" s="13" t="s">
        <v>6</v>
      </c>
      <c r="C34" s="2">
        <v>9</v>
      </c>
      <c r="D34" s="2">
        <v>120</v>
      </c>
      <c r="E34" s="2">
        <v>120</v>
      </c>
      <c r="F34" s="2">
        <v>120</v>
      </c>
      <c r="G34" s="2">
        <v>120</v>
      </c>
      <c r="H34" s="2">
        <v>120</v>
      </c>
      <c r="I34" s="2">
        <v>120</v>
      </c>
      <c r="J34" s="2">
        <v>120</v>
      </c>
      <c r="K34" s="2">
        <v>120</v>
      </c>
      <c r="L34" s="2">
        <v>120</v>
      </c>
      <c r="M34" s="14"/>
      <c r="O34" s="22">
        <f t="shared" ref="O34:O35" si="2">SUM(D34:M34)</f>
        <v>1080</v>
      </c>
      <c r="P34" s="14">
        <f t="shared" si="1"/>
        <v>1080</v>
      </c>
    </row>
    <row r="35" spans="1:16" ht="15.75" thickBot="1" x14ac:dyDescent="0.3">
      <c r="B35" s="13" t="s">
        <v>7</v>
      </c>
      <c r="C35" s="2">
        <v>9</v>
      </c>
      <c r="D35" s="2">
        <v>120</v>
      </c>
      <c r="E35" s="2">
        <v>120</v>
      </c>
      <c r="F35" s="2">
        <v>120</v>
      </c>
      <c r="G35" s="2">
        <v>120</v>
      </c>
      <c r="H35" s="2">
        <v>120</v>
      </c>
      <c r="I35" s="2">
        <v>120</v>
      </c>
      <c r="J35" s="2">
        <v>120</v>
      </c>
      <c r="K35" s="2">
        <v>120</v>
      </c>
      <c r="L35" s="2">
        <v>120</v>
      </c>
      <c r="M35" s="14"/>
      <c r="O35" s="23">
        <f t="shared" si="2"/>
        <v>1080</v>
      </c>
      <c r="P35" s="16">
        <f t="shared" si="1"/>
        <v>1080</v>
      </c>
    </row>
    <row r="36" spans="1:16" x14ac:dyDescent="0.25">
      <c r="A36" s="26">
        <v>1</v>
      </c>
      <c r="B36" s="26" t="str" cm="1">
        <f t="array" ref="B36">INDEX($B$28:$B$35,A36)</f>
        <v>1ere</v>
      </c>
      <c r="C36" s="27"/>
      <c r="D36" s="27" cm="1">
        <f t="array" ref="D36:M36">D28:M28</f>
        <v>120</v>
      </c>
      <c r="E36" s="27">
        <v>90</v>
      </c>
      <c r="F36" s="27">
        <v>90</v>
      </c>
      <c r="G36" s="27">
        <v>120</v>
      </c>
      <c r="H36" s="27">
        <v>120</v>
      </c>
      <c r="I36" s="27">
        <v>90</v>
      </c>
      <c r="J36" s="27">
        <v>90</v>
      </c>
      <c r="K36" s="27">
        <v>90</v>
      </c>
      <c r="L36" s="27">
        <v>90</v>
      </c>
      <c r="M36" s="27">
        <v>90</v>
      </c>
      <c r="O36" s="2"/>
      <c r="P36" s="2"/>
    </row>
    <row r="37" spans="1:16" x14ac:dyDescent="0.25">
      <c r="A37" s="26"/>
      <c r="B37" s="26"/>
      <c r="C37" s="27"/>
      <c r="D37" s="27">
        <f>D$39/COUNT(D28:D35)</f>
        <v>120</v>
      </c>
      <c r="E37" s="27">
        <f t="shared" ref="E37:M37" si="3">E$39/COUNT(E28:E35)</f>
        <v>120</v>
      </c>
      <c r="F37" s="27">
        <f t="shared" si="3"/>
        <v>120</v>
      </c>
      <c r="G37" s="27">
        <f t="shared" si="3"/>
        <v>120</v>
      </c>
      <c r="H37" s="27">
        <f t="shared" si="3"/>
        <v>120</v>
      </c>
      <c r="I37" s="27">
        <f t="shared" si="3"/>
        <v>120</v>
      </c>
      <c r="J37" s="27">
        <f t="shared" si="3"/>
        <v>120</v>
      </c>
      <c r="K37" s="27">
        <f t="shared" si="3"/>
        <v>120</v>
      </c>
      <c r="L37" s="27">
        <f t="shared" si="3"/>
        <v>120</v>
      </c>
      <c r="M37" s="27">
        <f t="shared" si="3"/>
        <v>120</v>
      </c>
      <c r="O37" s="2"/>
      <c r="P37" s="2"/>
    </row>
    <row r="38" spans="1:16" x14ac:dyDescent="0.25">
      <c r="B38" s="13" t="s">
        <v>14</v>
      </c>
      <c r="C38" s="2"/>
      <c r="D38" s="2">
        <f>SUM(D28:D35)</f>
        <v>950</v>
      </c>
      <c r="E38" s="2">
        <f t="shared" ref="E38:M38" si="4">SUM(E28:E35)</f>
        <v>870</v>
      </c>
      <c r="F38" s="2">
        <f t="shared" si="4"/>
        <v>840</v>
      </c>
      <c r="G38" s="2">
        <f t="shared" si="4"/>
        <v>950</v>
      </c>
      <c r="H38" s="2">
        <f t="shared" si="4"/>
        <v>870</v>
      </c>
      <c r="I38" s="2">
        <f t="shared" si="4"/>
        <v>770</v>
      </c>
      <c r="J38" s="2">
        <f t="shared" si="4"/>
        <v>870</v>
      </c>
      <c r="K38" s="2">
        <f t="shared" si="4"/>
        <v>870</v>
      </c>
      <c r="L38" s="2">
        <f t="shared" si="4"/>
        <v>930</v>
      </c>
      <c r="M38" s="14">
        <f t="shared" si="4"/>
        <v>240</v>
      </c>
      <c r="O38" s="45">
        <f>SUM(O28:O35)</f>
        <v>8160</v>
      </c>
      <c r="P38" s="46">
        <f>SUM(P28:P35)</f>
        <v>9000</v>
      </c>
    </row>
    <row r="39" spans="1:16" ht="18" customHeight="1" thickBot="1" x14ac:dyDescent="0.3">
      <c r="B39" s="6" t="s">
        <v>16</v>
      </c>
      <c r="C39" s="7"/>
      <c r="D39" s="8">
        <f>120*8</f>
        <v>960</v>
      </c>
      <c r="E39" s="8">
        <f t="shared" ref="E39:L39" si="5">120*8</f>
        <v>960</v>
      </c>
      <c r="F39" s="8">
        <f t="shared" si="5"/>
        <v>960</v>
      </c>
      <c r="G39" s="8">
        <f t="shared" si="5"/>
        <v>960</v>
      </c>
      <c r="H39" s="8">
        <f t="shared" si="5"/>
        <v>960</v>
      </c>
      <c r="I39" s="8">
        <f t="shared" si="5"/>
        <v>960</v>
      </c>
      <c r="J39" s="8">
        <f t="shared" si="5"/>
        <v>960</v>
      </c>
      <c r="K39" s="8">
        <f t="shared" si="5"/>
        <v>960</v>
      </c>
      <c r="L39" s="8">
        <f t="shared" si="5"/>
        <v>960</v>
      </c>
      <c r="M39" s="9">
        <f>120*3</f>
        <v>360</v>
      </c>
      <c r="O39" s="45"/>
      <c r="P39" s="46"/>
    </row>
    <row r="40" spans="1:16" ht="18" customHeight="1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O40" s="17"/>
      <c r="P40" s="2"/>
    </row>
    <row r="41" spans="1:16" ht="81.75" customHeight="1" x14ac:dyDescent="0.25">
      <c r="N41" s="18">
        <f>(P38-O38)/P38</f>
        <v>9.3333333333333338E-2</v>
      </c>
      <c r="O41" s="20">
        <f>O38/P38</f>
        <v>0.90666666666666662</v>
      </c>
      <c r="P41" s="18">
        <v>1</v>
      </c>
    </row>
    <row r="42" spans="1:16" ht="23.25" x14ac:dyDescent="0.35">
      <c r="B42" s="24" t="s">
        <v>10</v>
      </c>
    </row>
    <row r="43" spans="1:16" ht="15.75" thickBot="1" x14ac:dyDescent="0.3"/>
    <row r="44" spans="1:16" ht="18.75" x14ac:dyDescent="0.25">
      <c r="B44" s="3" t="s">
        <v>8</v>
      </c>
      <c r="C44" s="10"/>
      <c r="D44" s="11">
        <v>202204</v>
      </c>
      <c r="E44" s="11">
        <v>202205</v>
      </c>
      <c r="F44" s="11">
        <v>202206</v>
      </c>
      <c r="G44" s="11">
        <v>202207</v>
      </c>
      <c r="H44" s="11">
        <v>202208</v>
      </c>
      <c r="I44" s="11">
        <v>202209</v>
      </c>
      <c r="J44" s="11">
        <v>202210</v>
      </c>
      <c r="K44" s="11">
        <v>202211</v>
      </c>
      <c r="L44" s="11">
        <v>202212</v>
      </c>
      <c r="M44" s="12">
        <v>202213</v>
      </c>
      <c r="O44" s="21" t="s">
        <v>13</v>
      </c>
      <c r="P44" s="12" t="s">
        <v>12</v>
      </c>
    </row>
    <row r="45" spans="1:16" x14ac:dyDescent="0.25">
      <c r="B45" s="13" t="s">
        <v>0</v>
      </c>
      <c r="C45" s="2">
        <v>10</v>
      </c>
      <c r="D45" s="2">
        <v>120</v>
      </c>
      <c r="E45" s="2">
        <v>90</v>
      </c>
      <c r="F45" s="2">
        <v>90</v>
      </c>
      <c r="G45" s="2">
        <v>120</v>
      </c>
      <c r="H45" s="2">
        <v>130</v>
      </c>
      <c r="I45" s="2">
        <v>120</v>
      </c>
      <c r="J45" s="2">
        <v>90</v>
      </c>
      <c r="K45" s="2">
        <v>90</v>
      </c>
      <c r="L45" s="2">
        <v>120</v>
      </c>
      <c r="M45" s="14">
        <v>90</v>
      </c>
      <c r="O45" s="22">
        <f>SUM(D45:M45)</f>
        <v>1060</v>
      </c>
      <c r="P45" s="14">
        <f>120*C45</f>
        <v>1200</v>
      </c>
    </row>
    <row r="46" spans="1:16" x14ac:dyDescent="0.25">
      <c r="B46" s="13" t="s">
        <v>1</v>
      </c>
      <c r="C46" s="2">
        <v>10</v>
      </c>
      <c r="D46" s="2">
        <v>90</v>
      </c>
      <c r="E46" s="2">
        <v>90</v>
      </c>
      <c r="F46" s="2">
        <v>120</v>
      </c>
      <c r="G46" s="2">
        <v>90</v>
      </c>
      <c r="H46" s="2">
        <v>60</v>
      </c>
      <c r="I46" s="2">
        <v>50</v>
      </c>
      <c r="J46" s="2">
        <v>120</v>
      </c>
      <c r="K46" s="2">
        <v>120</v>
      </c>
      <c r="L46" s="2">
        <v>90</v>
      </c>
      <c r="M46" s="14">
        <v>90</v>
      </c>
      <c r="O46" s="22">
        <f t="shared" ref="O46:O52" si="6">SUM(D46:M46)</f>
        <v>920</v>
      </c>
      <c r="P46" s="14">
        <f t="shared" ref="P46:P52" si="7">120*C46</f>
        <v>1200</v>
      </c>
    </row>
    <row r="47" spans="1:16" x14ac:dyDescent="0.25">
      <c r="B47" s="13" t="s">
        <v>2</v>
      </c>
      <c r="C47" s="2">
        <v>10</v>
      </c>
      <c r="D47" s="2">
        <v>120</v>
      </c>
      <c r="E47" s="2">
        <v>120</v>
      </c>
      <c r="F47" s="2">
        <v>60</v>
      </c>
      <c r="G47" s="2">
        <v>120</v>
      </c>
      <c r="H47" s="2">
        <v>60</v>
      </c>
      <c r="I47" s="2">
        <v>120</v>
      </c>
      <c r="J47" s="2">
        <v>120</v>
      </c>
      <c r="K47" s="2">
        <v>60</v>
      </c>
      <c r="L47" s="2">
        <v>120</v>
      </c>
      <c r="M47" s="14">
        <v>90</v>
      </c>
      <c r="O47" s="22">
        <f t="shared" si="6"/>
        <v>990</v>
      </c>
      <c r="P47" s="14">
        <f t="shared" si="7"/>
        <v>1200</v>
      </c>
    </row>
    <row r="48" spans="1:16" x14ac:dyDescent="0.25">
      <c r="B48" s="13" t="s">
        <v>3</v>
      </c>
      <c r="C48" s="2">
        <v>10</v>
      </c>
      <c r="D48" s="2">
        <v>120</v>
      </c>
      <c r="E48" s="2">
        <v>120</v>
      </c>
      <c r="F48" s="2">
        <v>120</v>
      </c>
      <c r="G48" s="2">
        <v>120</v>
      </c>
      <c r="H48" s="2">
        <v>60</v>
      </c>
      <c r="I48" s="2">
        <v>150</v>
      </c>
      <c r="J48" s="2">
        <v>90</v>
      </c>
      <c r="K48" s="2">
        <v>120</v>
      </c>
      <c r="L48" s="2">
        <v>120</v>
      </c>
      <c r="M48" s="14">
        <v>90</v>
      </c>
      <c r="O48" s="22">
        <f t="shared" si="6"/>
        <v>1110</v>
      </c>
      <c r="P48" s="14">
        <f t="shared" si="7"/>
        <v>1200</v>
      </c>
    </row>
    <row r="49" spans="2:16" x14ac:dyDescent="0.25">
      <c r="B49" s="13" t="s">
        <v>4</v>
      </c>
      <c r="C49" s="2">
        <v>10</v>
      </c>
      <c r="D49" s="2">
        <v>140</v>
      </c>
      <c r="E49" s="2">
        <v>90</v>
      </c>
      <c r="F49" s="2">
        <v>150</v>
      </c>
      <c r="G49" s="2">
        <v>90</v>
      </c>
      <c r="H49" s="2">
        <v>60</v>
      </c>
      <c r="I49" s="2">
        <v>90</v>
      </c>
      <c r="J49" s="2">
        <v>90</v>
      </c>
      <c r="K49" s="2">
        <v>150</v>
      </c>
      <c r="L49" s="2">
        <v>90</v>
      </c>
      <c r="M49" s="14">
        <v>90</v>
      </c>
      <c r="O49" s="22">
        <f t="shared" si="6"/>
        <v>1040</v>
      </c>
      <c r="P49" s="14">
        <f t="shared" si="7"/>
        <v>1200</v>
      </c>
    </row>
    <row r="50" spans="2:16" x14ac:dyDescent="0.25">
      <c r="B50" s="13" t="s">
        <v>5</v>
      </c>
      <c r="C50" s="2">
        <v>10</v>
      </c>
      <c r="D50" s="2">
        <v>120</v>
      </c>
      <c r="E50" s="2">
        <v>120</v>
      </c>
      <c r="F50" s="2">
        <v>120</v>
      </c>
      <c r="G50" s="2">
        <v>120</v>
      </c>
      <c r="H50" s="2">
        <v>60</v>
      </c>
      <c r="I50" s="2">
        <v>90</v>
      </c>
      <c r="J50" s="2">
        <v>90</v>
      </c>
      <c r="K50" s="2">
        <v>120</v>
      </c>
      <c r="L50" s="2">
        <v>120</v>
      </c>
      <c r="M50" s="14">
        <v>90</v>
      </c>
      <c r="O50" s="22">
        <f t="shared" si="6"/>
        <v>1050</v>
      </c>
      <c r="P50" s="14">
        <f t="shared" si="7"/>
        <v>1200</v>
      </c>
    </row>
    <row r="51" spans="2:16" x14ac:dyDescent="0.25">
      <c r="B51" s="13" t="s">
        <v>6</v>
      </c>
      <c r="C51" s="2">
        <v>10</v>
      </c>
      <c r="D51" s="2">
        <v>150</v>
      </c>
      <c r="E51" s="2">
        <v>90</v>
      </c>
      <c r="F51" s="2">
        <v>150</v>
      </c>
      <c r="G51" s="2">
        <v>90</v>
      </c>
      <c r="H51" s="2">
        <v>60</v>
      </c>
      <c r="I51" s="2">
        <v>90</v>
      </c>
      <c r="J51" s="2">
        <v>90</v>
      </c>
      <c r="K51" s="2">
        <v>120</v>
      </c>
      <c r="L51" s="2">
        <v>120</v>
      </c>
      <c r="M51" s="14">
        <v>90</v>
      </c>
      <c r="O51" s="22">
        <f t="shared" si="6"/>
        <v>1050</v>
      </c>
      <c r="P51" s="14">
        <f t="shared" si="7"/>
        <v>1200</v>
      </c>
    </row>
    <row r="52" spans="2:16" ht="15.75" thickBot="1" x14ac:dyDescent="0.3">
      <c r="B52" s="6" t="s">
        <v>7</v>
      </c>
      <c r="C52" s="15">
        <v>10</v>
      </c>
      <c r="D52" s="15">
        <v>90</v>
      </c>
      <c r="E52" s="15">
        <v>90</v>
      </c>
      <c r="F52" s="15">
        <v>90</v>
      </c>
      <c r="G52" s="15">
        <v>90</v>
      </c>
      <c r="H52" s="15">
        <v>90</v>
      </c>
      <c r="I52" s="15">
        <v>90</v>
      </c>
      <c r="J52" s="15">
        <v>90</v>
      </c>
      <c r="K52" s="15">
        <v>90</v>
      </c>
      <c r="L52" s="15">
        <v>90</v>
      </c>
      <c r="M52" s="16">
        <v>90</v>
      </c>
      <c r="O52" s="23">
        <f t="shared" si="6"/>
        <v>900</v>
      </c>
      <c r="P52" s="16">
        <f t="shared" si="7"/>
        <v>1200</v>
      </c>
    </row>
    <row r="53" spans="2:16" ht="15.75" thickBot="1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P53" s="2"/>
    </row>
    <row r="54" spans="2:16" x14ac:dyDescent="0.25">
      <c r="B54" s="3" t="s">
        <v>14</v>
      </c>
      <c r="C54" s="4"/>
      <c r="D54" s="4">
        <f>SUM(D45:D52)</f>
        <v>950</v>
      </c>
      <c r="E54" s="4">
        <f t="shared" ref="E54" si="8">SUM(E45:E52)</f>
        <v>810</v>
      </c>
      <c r="F54" s="4">
        <f t="shared" ref="F54" si="9">SUM(F45:F52)</f>
        <v>900</v>
      </c>
      <c r="G54" s="4">
        <f t="shared" ref="G54" si="10">SUM(G45:G52)</f>
        <v>840</v>
      </c>
      <c r="H54" s="4">
        <f t="shared" ref="H54" si="11">SUM(H45:H52)</f>
        <v>580</v>
      </c>
      <c r="I54" s="4">
        <f t="shared" ref="I54" si="12">SUM(I45:I52)</f>
        <v>800</v>
      </c>
      <c r="J54" s="4">
        <f t="shared" ref="J54" si="13">SUM(J45:J52)</f>
        <v>780</v>
      </c>
      <c r="K54" s="4">
        <f t="shared" ref="K54" si="14">SUM(K45:K52)</f>
        <v>870</v>
      </c>
      <c r="L54" s="4">
        <f t="shared" ref="L54" si="15">SUM(L45:L52)</f>
        <v>870</v>
      </c>
      <c r="M54" s="5">
        <f t="shared" ref="M54" si="16">SUM(M45:M52)</f>
        <v>720</v>
      </c>
      <c r="O54" s="45">
        <f>SUM(O45:O52)</f>
        <v>8120</v>
      </c>
      <c r="P54" s="46">
        <f>SUM(P45:P52)</f>
        <v>9600</v>
      </c>
    </row>
    <row r="55" spans="2:16" ht="15.75" thickBot="1" x14ac:dyDescent="0.3">
      <c r="B55" s="6" t="s">
        <v>16</v>
      </c>
      <c r="C55" s="7"/>
      <c r="D55" s="8">
        <f>120*8</f>
        <v>960</v>
      </c>
      <c r="E55" s="8">
        <f t="shared" ref="E55:M55" si="17">120*8</f>
        <v>960</v>
      </c>
      <c r="F55" s="8">
        <f t="shared" si="17"/>
        <v>960</v>
      </c>
      <c r="G55" s="8">
        <f t="shared" si="17"/>
        <v>960</v>
      </c>
      <c r="H55" s="8">
        <f t="shared" si="17"/>
        <v>960</v>
      </c>
      <c r="I55" s="8">
        <f t="shared" si="17"/>
        <v>960</v>
      </c>
      <c r="J55" s="8">
        <f t="shared" si="17"/>
        <v>960</v>
      </c>
      <c r="K55" s="8">
        <f t="shared" si="17"/>
        <v>960</v>
      </c>
      <c r="L55" s="8">
        <f t="shared" si="17"/>
        <v>960</v>
      </c>
      <c r="M55" s="9">
        <f t="shared" si="17"/>
        <v>960</v>
      </c>
      <c r="O55" s="45"/>
      <c r="P55" s="46"/>
    </row>
    <row r="56" spans="2:16" ht="65.25" customHeight="1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8">
        <f>(P54-O54)/P54</f>
        <v>0.15416666666666667</v>
      </c>
      <c r="O56" s="20">
        <f>O54/P54</f>
        <v>0.84583333333333333</v>
      </c>
      <c r="P56" s="18">
        <v>1</v>
      </c>
    </row>
    <row r="57" spans="2:16" ht="23.25" x14ac:dyDescent="0.35">
      <c r="B57" s="24" t="s">
        <v>11</v>
      </c>
    </row>
    <row r="58" spans="2:16" ht="15.75" thickBot="1" x14ac:dyDescent="0.3"/>
    <row r="59" spans="2:16" ht="18.75" x14ac:dyDescent="0.25">
      <c r="B59" s="3" t="s">
        <v>8</v>
      </c>
      <c r="C59" s="10"/>
      <c r="D59" s="11">
        <v>202204</v>
      </c>
      <c r="E59" s="11">
        <v>202205</v>
      </c>
      <c r="F59" s="11">
        <v>202206</v>
      </c>
      <c r="G59" s="11">
        <v>202207</v>
      </c>
      <c r="H59" s="11">
        <v>202208</v>
      </c>
      <c r="I59" s="11">
        <v>202209</v>
      </c>
      <c r="J59" s="11">
        <v>202210</v>
      </c>
      <c r="K59" s="11">
        <v>202211</v>
      </c>
      <c r="L59" s="11">
        <v>202212</v>
      </c>
      <c r="M59" s="12">
        <v>202213</v>
      </c>
      <c r="O59" s="21" t="s">
        <v>13</v>
      </c>
      <c r="P59" s="12" t="s">
        <v>12</v>
      </c>
    </row>
    <row r="60" spans="2:16" x14ac:dyDescent="0.25">
      <c r="B60" s="13" t="s">
        <v>0</v>
      </c>
      <c r="C60" s="2">
        <v>9</v>
      </c>
      <c r="D60" s="2">
        <v>120</v>
      </c>
      <c r="E60" s="2">
        <v>90</v>
      </c>
      <c r="F60" s="2">
        <v>80</v>
      </c>
      <c r="G60" s="2">
        <v>120</v>
      </c>
      <c r="H60" s="2">
        <v>90</v>
      </c>
      <c r="I60" s="2">
        <v>120</v>
      </c>
      <c r="J60" s="2">
        <v>120</v>
      </c>
      <c r="K60" s="2">
        <v>120</v>
      </c>
      <c r="L60" s="2">
        <v>120</v>
      </c>
      <c r="M60" s="14"/>
      <c r="O60" s="22">
        <f>SUM(D60:M60)</f>
        <v>980</v>
      </c>
      <c r="P60" s="14">
        <f>120*C60</f>
        <v>1080</v>
      </c>
    </row>
    <row r="61" spans="2:16" x14ac:dyDescent="0.25">
      <c r="B61" s="13" t="s">
        <v>1</v>
      </c>
      <c r="C61" s="2">
        <v>9</v>
      </c>
      <c r="D61" s="2">
        <v>120</v>
      </c>
      <c r="E61" s="2">
        <v>130</v>
      </c>
      <c r="F61" s="2">
        <v>80</v>
      </c>
      <c r="G61" s="2">
        <v>120</v>
      </c>
      <c r="H61" s="2">
        <v>90</v>
      </c>
      <c r="I61" s="2">
        <v>80</v>
      </c>
      <c r="J61" s="2">
        <v>120</v>
      </c>
      <c r="K61" s="2">
        <v>120</v>
      </c>
      <c r="L61" s="2">
        <v>90</v>
      </c>
      <c r="M61" s="14"/>
      <c r="O61" s="22">
        <f t="shared" ref="O61:O67" si="18">SUM(D61:M61)</f>
        <v>950</v>
      </c>
      <c r="P61" s="14">
        <f t="shared" ref="P61:P67" si="19">120*C61</f>
        <v>1080</v>
      </c>
    </row>
    <row r="62" spans="2:16" x14ac:dyDescent="0.25">
      <c r="B62" s="13" t="s">
        <v>2</v>
      </c>
      <c r="C62" s="2">
        <v>9</v>
      </c>
      <c r="D62" s="2">
        <v>140</v>
      </c>
      <c r="E62" s="2">
        <v>90</v>
      </c>
      <c r="F62" s="2">
        <v>130</v>
      </c>
      <c r="G62" s="2">
        <v>90</v>
      </c>
      <c r="H62" s="2">
        <v>90</v>
      </c>
      <c r="I62" s="2">
        <v>120</v>
      </c>
      <c r="J62" s="2">
        <v>90</v>
      </c>
      <c r="K62" s="2">
        <v>60</v>
      </c>
      <c r="L62" s="2">
        <v>120</v>
      </c>
      <c r="M62" s="14"/>
      <c r="O62" s="22">
        <f t="shared" si="18"/>
        <v>930</v>
      </c>
      <c r="P62" s="14">
        <f t="shared" si="19"/>
        <v>1080</v>
      </c>
    </row>
    <row r="63" spans="2:16" x14ac:dyDescent="0.25">
      <c r="B63" s="13" t="s">
        <v>3</v>
      </c>
      <c r="C63" s="2">
        <v>9</v>
      </c>
      <c r="D63" s="2">
        <v>120</v>
      </c>
      <c r="E63" s="2">
        <v>90</v>
      </c>
      <c r="F63" s="2">
        <v>120</v>
      </c>
      <c r="G63" s="2">
        <v>120</v>
      </c>
      <c r="H63" s="2">
        <v>120</v>
      </c>
      <c r="I63" s="2">
        <v>60</v>
      </c>
      <c r="J63" s="2">
        <v>120</v>
      </c>
      <c r="K63" s="2">
        <v>120</v>
      </c>
      <c r="L63" s="2">
        <v>120</v>
      </c>
      <c r="M63" s="14"/>
      <c r="O63" s="22">
        <f t="shared" si="18"/>
        <v>990</v>
      </c>
      <c r="P63" s="14">
        <f t="shared" si="19"/>
        <v>1080</v>
      </c>
    </row>
    <row r="64" spans="2:16" x14ac:dyDescent="0.25">
      <c r="B64" s="13" t="s">
        <v>4</v>
      </c>
      <c r="C64" s="2">
        <v>9</v>
      </c>
      <c r="D64" s="2">
        <v>60</v>
      </c>
      <c r="E64" s="2">
        <v>120</v>
      </c>
      <c r="F64" s="2">
        <v>120</v>
      </c>
      <c r="G64" s="2">
        <v>120</v>
      </c>
      <c r="H64" s="2">
        <v>120</v>
      </c>
      <c r="I64" s="2">
        <v>120</v>
      </c>
      <c r="J64" s="2">
        <v>120</v>
      </c>
      <c r="K64" s="2">
        <v>150</v>
      </c>
      <c r="L64" s="2">
        <v>90</v>
      </c>
      <c r="M64" s="14"/>
      <c r="O64" s="22">
        <f t="shared" si="18"/>
        <v>1020</v>
      </c>
      <c r="P64" s="14">
        <f t="shared" si="19"/>
        <v>1080</v>
      </c>
    </row>
    <row r="65" spans="2:16" x14ac:dyDescent="0.25">
      <c r="B65" s="13" t="s">
        <v>5</v>
      </c>
      <c r="C65" s="2">
        <v>9</v>
      </c>
      <c r="D65" s="2">
        <v>120</v>
      </c>
      <c r="E65" s="2">
        <v>120</v>
      </c>
      <c r="F65" s="2">
        <v>120</v>
      </c>
      <c r="G65" s="2">
        <v>140</v>
      </c>
      <c r="H65" s="2">
        <v>90</v>
      </c>
      <c r="I65" s="2">
        <v>150</v>
      </c>
      <c r="J65" s="2">
        <v>90</v>
      </c>
      <c r="K65" s="2">
        <v>120</v>
      </c>
      <c r="L65" s="2">
        <v>120</v>
      </c>
      <c r="M65" s="14"/>
      <c r="O65" s="22">
        <f t="shared" si="18"/>
        <v>1070</v>
      </c>
      <c r="P65" s="14">
        <f t="shared" si="19"/>
        <v>1080</v>
      </c>
    </row>
    <row r="66" spans="2:16" x14ac:dyDescent="0.25">
      <c r="B66" s="13" t="s">
        <v>6</v>
      </c>
      <c r="C66" s="2">
        <v>9</v>
      </c>
      <c r="D66" s="2">
        <v>150</v>
      </c>
      <c r="E66" s="2">
        <v>90</v>
      </c>
      <c r="F66" s="2">
        <v>90</v>
      </c>
      <c r="G66" s="2">
        <v>90</v>
      </c>
      <c r="H66" s="2">
        <v>90</v>
      </c>
      <c r="I66" s="2">
        <v>90</v>
      </c>
      <c r="J66" s="2">
        <v>60</v>
      </c>
      <c r="K66" s="2">
        <v>150</v>
      </c>
      <c r="L66" s="2">
        <v>90</v>
      </c>
      <c r="M66" s="14"/>
      <c r="O66" s="22">
        <f t="shared" si="18"/>
        <v>900</v>
      </c>
      <c r="P66" s="14">
        <f t="shared" si="19"/>
        <v>1080</v>
      </c>
    </row>
    <row r="67" spans="2:16" ht="15.75" thickBot="1" x14ac:dyDescent="0.3">
      <c r="B67" s="6" t="s">
        <v>7</v>
      </c>
      <c r="C67" s="15">
        <v>9</v>
      </c>
      <c r="D67" s="15">
        <v>120</v>
      </c>
      <c r="E67" s="15">
        <v>120</v>
      </c>
      <c r="F67" s="15">
        <v>90</v>
      </c>
      <c r="G67" s="15">
        <v>90</v>
      </c>
      <c r="H67" s="15">
        <v>90</v>
      </c>
      <c r="I67" s="15">
        <v>90</v>
      </c>
      <c r="J67" s="15">
        <v>90</v>
      </c>
      <c r="K67" s="15">
        <v>120</v>
      </c>
      <c r="L67" s="15">
        <v>120</v>
      </c>
      <c r="M67" s="16"/>
      <c r="O67" s="23">
        <f t="shared" si="18"/>
        <v>930</v>
      </c>
      <c r="P67" s="16">
        <f t="shared" si="19"/>
        <v>1080</v>
      </c>
    </row>
    <row r="68" spans="2:16" ht="15.75" thickBot="1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6" x14ac:dyDescent="0.25">
      <c r="B69" s="3" t="s">
        <v>14</v>
      </c>
      <c r="C69" s="4"/>
      <c r="D69" s="4">
        <f>SUM(D60:D67)</f>
        <v>950</v>
      </c>
      <c r="E69" s="4">
        <f t="shared" ref="E69" si="20">SUM(E60:E67)</f>
        <v>850</v>
      </c>
      <c r="F69" s="4">
        <f t="shared" ref="F69" si="21">SUM(F60:F67)</f>
        <v>830</v>
      </c>
      <c r="G69" s="4">
        <f t="shared" ref="G69" si="22">SUM(G60:G67)</f>
        <v>890</v>
      </c>
      <c r="H69" s="4">
        <f t="shared" ref="H69" si="23">SUM(H60:H67)</f>
        <v>780</v>
      </c>
      <c r="I69" s="4">
        <f t="shared" ref="I69" si="24">SUM(I60:I67)</f>
        <v>830</v>
      </c>
      <c r="J69" s="4">
        <f t="shared" ref="J69" si="25">SUM(J60:J67)</f>
        <v>810</v>
      </c>
      <c r="K69" s="4">
        <f t="shared" ref="K69" si="26">SUM(K60:K67)</f>
        <v>960</v>
      </c>
      <c r="L69" s="4">
        <f t="shared" ref="L69" si="27">SUM(L60:L67)</f>
        <v>870</v>
      </c>
      <c r="M69" s="5">
        <f t="shared" ref="M69" si="28">SUM(M60:M67)</f>
        <v>0</v>
      </c>
      <c r="O69" s="45">
        <f>SUM(O60:O67)</f>
        <v>7770</v>
      </c>
      <c r="P69" s="46">
        <f>SUM(P60:P67)</f>
        <v>8640</v>
      </c>
    </row>
    <row r="70" spans="2:16" ht="15.75" thickBot="1" x14ac:dyDescent="0.3">
      <c r="B70" s="6" t="s">
        <v>16</v>
      </c>
      <c r="C70" s="7"/>
      <c r="D70" s="8">
        <f>120*8</f>
        <v>960</v>
      </c>
      <c r="E70" s="8">
        <f t="shared" ref="E70:M70" si="29">120*8</f>
        <v>960</v>
      </c>
      <c r="F70" s="8">
        <f t="shared" si="29"/>
        <v>960</v>
      </c>
      <c r="G70" s="8">
        <f t="shared" si="29"/>
        <v>960</v>
      </c>
      <c r="H70" s="8">
        <f t="shared" si="29"/>
        <v>960</v>
      </c>
      <c r="I70" s="8">
        <f t="shared" si="29"/>
        <v>960</v>
      </c>
      <c r="J70" s="8">
        <f t="shared" si="29"/>
        <v>960</v>
      </c>
      <c r="K70" s="8">
        <f t="shared" si="29"/>
        <v>960</v>
      </c>
      <c r="L70" s="8">
        <f t="shared" si="29"/>
        <v>960</v>
      </c>
      <c r="M70" s="9">
        <f t="shared" si="29"/>
        <v>960</v>
      </c>
      <c r="O70" s="45"/>
      <c r="P70" s="46"/>
    </row>
    <row r="71" spans="2:16" ht="33.75" x14ac:dyDescent="0.25">
      <c r="N71" s="18">
        <f>(P69-O69)/P69</f>
        <v>0.10069444444444445</v>
      </c>
      <c r="O71" s="20">
        <f>O69/P69</f>
        <v>0.89930555555555558</v>
      </c>
      <c r="P71" s="18">
        <v>1</v>
      </c>
    </row>
  </sheetData>
  <mergeCells count="7">
    <mergeCell ref="O54:O55"/>
    <mergeCell ref="P54:P55"/>
    <mergeCell ref="O69:O70"/>
    <mergeCell ref="P69:P70"/>
    <mergeCell ref="B2:Y5"/>
    <mergeCell ref="P38:P39"/>
    <mergeCell ref="O38:O39"/>
  </mergeCells>
  <phoneticPr fontId="2" type="noConversion"/>
  <conditionalFormatting sqref="D38">
    <cfRule type="cellIs" dxfId="36" priority="25" operator="greaterThan">
      <formula>$D$39</formula>
    </cfRule>
  </conditionalFormatting>
  <conditionalFormatting sqref="D54">
    <cfRule type="cellIs" dxfId="35" priority="22" operator="greaterThan">
      <formula>$D$39</formula>
    </cfRule>
  </conditionalFormatting>
  <conditionalFormatting sqref="D69">
    <cfRule type="cellIs" dxfId="34" priority="19" operator="greaterThan">
      <formula>$D$39</formula>
    </cfRule>
  </conditionalFormatting>
  <conditionalFormatting sqref="D28:M35">
    <cfRule type="cellIs" dxfId="33" priority="7" operator="equal">
      <formula>120</formula>
    </cfRule>
    <cfRule type="cellIs" dxfId="32" priority="8" operator="greaterThan">
      <formula>120</formula>
    </cfRule>
    <cfRule type="cellIs" dxfId="31" priority="9" operator="lessThan">
      <formula>120</formula>
    </cfRule>
  </conditionalFormatting>
  <conditionalFormatting sqref="D38:M38">
    <cfRule type="cellIs" dxfId="30" priority="23" operator="lessThan">
      <formula>960</formula>
    </cfRule>
    <cfRule type="cellIs" dxfId="29" priority="24" operator="greaterThan">
      <formula>960</formula>
    </cfRule>
  </conditionalFormatting>
  <conditionalFormatting sqref="D45:M52">
    <cfRule type="cellIs" dxfId="28" priority="4" operator="equal">
      <formula>120</formula>
    </cfRule>
    <cfRule type="cellIs" dxfId="27" priority="5" operator="greaterThan">
      <formula>120</formula>
    </cfRule>
    <cfRule type="cellIs" dxfId="26" priority="6" operator="lessThan">
      <formula>120</formula>
    </cfRule>
  </conditionalFormatting>
  <conditionalFormatting sqref="D54:M54">
    <cfRule type="cellIs" dxfId="25" priority="20" operator="lessThan">
      <formula>960</formula>
    </cfRule>
    <cfRule type="cellIs" dxfId="24" priority="21" operator="greaterThan">
      <formula>960</formula>
    </cfRule>
  </conditionalFormatting>
  <conditionalFormatting sqref="D60:M67">
    <cfRule type="cellIs" dxfId="23" priority="1" operator="equal">
      <formula>120</formula>
    </cfRule>
    <cfRule type="cellIs" dxfId="22" priority="2" operator="greaterThan">
      <formula>120</formula>
    </cfRule>
    <cfRule type="cellIs" dxfId="21" priority="3" operator="lessThan">
      <formula>120</formula>
    </cfRule>
  </conditionalFormatting>
  <conditionalFormatting sqref="D69:M69">
    <cfRule type="cellIs" dxfId="20" priority="17" operator="lessThan">
      <formula>960</formula>
    </cfRule>
    <cfRule type="cellIs" dxfId="19" priority="18" operator="greaterThan">
      <formula>960</formula>
    </cfRule>
  </conditionalFormatting>
  <conditionalFormatting sqref="O38">
    <cfRule type="cellIs" dxfId="18" priority="26" operator="greaterThan">
      <formula>$P$38</formula>
    </cfRule>
    <cfRule type="cellIs" dxfId="17" priority="27" operator="greaterThan">
      <formula>$P$38</formula>
    </cfRule>
  </conditionalFormatting>
  <conditionalFormatting sqref="O38:O40">
    <cfRule type="cellIs" dxfId="16" priority="16" operator="lessThan">
      <formula>$P$38</formula>
    </cfRule>
  </conditionalFormatting>
  <conditionalFormatting sqref="O54">
    <cfRule type="cellIs" dxfId="15" priority="14" operator="greaterThan">
      <formula>$P$38</formula>
    </cfRule>
    <cfRule type="cellIs" dxfId="14" priority="15" operator="greaterThan">
      <formula>$P$38</formula>
    </cfRule>
  </conditionalFormatting>
  <conditionalFormatting sqref="O54:O55">
    <cfRule type="cellIs" dxfId="13" priority="13" operator="lessThan">
      <formula>$P$38</formula>
    </cfRule>
  </conditionalFormatting>
  <conditionalFormatting sqref="O69">
    <cfRule type="cellIs" dxfId="12" priority="11" operator="greaterThan">
      <formula>$P$38</formula>
    </cfRule>
    <cfRule type="cellIs" dxfId="11" priority="12" operator="greaterThan">
      <formula>$P$38</formula>
    </cfRule>
  </conditionalFormatting>
  <conditionalFormatting sqref="O69:O70">
    <cfRule type="cellIs" dxfId="10" priority="10" operator="lessThan">
      <formula>$P$38</formula>
    </cfRule>
  </conditionalFormatting>
  <printOptions horizontalCentered="1" verticalCentered="1"/>
  <pageMargins left="0" right="0" top="0" bottom="0" header="0" footer="0"/>
  <pageSetup paperSize="9" scale="41" orientation="landscape" r:id="rId1"/>
  <headerFooter>
    <oddFooter>&amp;L_x000D_&amp;1#&amp;"Arial"&amp;7&amp;K000000 [Internal]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F61A-EAB1-4703-8B59-E3A4B693A2C5}">
  <dimension ref="C7:N45"/>
  <sheetViews>
    <sheetView tabSelected="1" topLeftCell="B4" zoomScale="86" zoomScaleNormal="86" workbookViewId="0">
      <selection activeCell="S31" sqref="S31"/>
    </sheetView>
  </sheetViews>
  <sheetFormatPr baseColWidth="10" defaultRowHeight="15" x14ac:dyDescent="0.25"/>
  <cols>
    <col min="1" max="1" width="0" style="25" hidden="1" customWidth="1"/>
    <col min="2" max="2" width="2.28515625" style="25" customWidth="1"/>
    <col min="3" max="3" width="8.5703125" style="25" customWidth="1"/>
    <col min="4" max="4" width="9.5703125" style="25" customWidth="1"/>
    <col min="5" max="9" width="10" style="25" customWidth="1"/>
    <col min="10" max="10" width="9.7109375" style="25" customWidth="1"/>
    <col min="11" max="14" width="10" style="25" customWidth="1"/>
    <col min="15" max="16384" width="11.42578125" style="25"/>
  </cols>
  <sheetData>
    <row r="7" spans="3:14" ht="6.75" customHeight="1" x14ac:dyDescent="0.25"/>
    <row r="8" spans="3:14" x14ac:dyDescent="0.25">
      <c r="C8" s="32" t="s">
        <v>8</v>
      </c>
      <c r="D8" s="33" t="s">
        <v>15</v>
      </c>
      <c r="E8" s="34" t="s">
        <v>17</v>
      </c>
      <c r="F8" s="34" t="s">
        <v>18</v>
      </c>
      <c r="G8" s="34" t="s">
        <v>19</v>
      </c>
      <c r="H8" s="34" t="s">
        <v>20</v>
      </c>
      <c r="I8" s="34" t="s">
        <v>21</v>
      </c>
      <c r="J8" s="34" t="s">
        <v>22</v>
      </c>
      <c r="K8" s="34" t="s">
        <v>23</v>
      </c>
      <c r="L8" s="34" t="s">
        <v>24</v>
      </c>
      <c r="M8" s="34" t="s">
        <v>25</v>
      </c>
      <c r="N8" s="35" t="s">
        <v>26</v>
      </c>
    </row>
    <row r="9" spans="3:14" x14ac:dyDescent="0.25">
      <c r="C9" s="29" t="s">
        <v>0</v>
      </c>
      <c r="D9" s="29">
        <v>10</v>
      </c>
      <c r="E9" s="31">
        <v>120</v>
      </c>
      <c r="F9" s="31">
        <v>90</v>
      </c>
      <c r="G9" s="31">
        <v>90</v>
      </c>
      <c r="H9" s="31">
        <v>120</v>
      </c>
      <c r="I9" s="31">
        <v>120</v>
      </c>
      <c r="J9" s="31">
        <v>90</v>
      </c>
      <c r="K9" s="31">
        <v>90</v>
      </c>
      <c r="L9" s="31">
        <v>90</v>
      </c>
      <c r="M9" s="31">
        <v>90</v>
      </c>
      <c r="N9" s="31">
        <v>90</v>
      </c>
    </row>
    <row r="10" spans="3:14" x14ac:dyDescent="0.25">
      <c r="C10" s="29" t="s">
        <v>1</v>
      </c>
      <c r="D10" s="29">
        <v>10</v>
      </c>
      <c r="E10" s="28">
        <v>50</v>
      </c>
      <c r="F10" s="28">
        <v>120</v>
      </c>
      <c r="G10" s="28">
        <v>130</v>
      </c>
      <c r="H10" s="28">
        <v>140</v>
      </c>
      <c r="I10" s="28">
        <v>90</v>
      </c>
      <c r="J10" s="28">
        <v>80</v>
      </c>
      <c r="K10" s="28">
        <v>120</v>
      </c>
      <c r="L10" s="28">
        <v>150</v>
      </c>
      <c r="M10" s="28">
        <v>120</v>
      </c>
      <c r="N10" s="28">
        <v>90</v>
      </c>
    </row>
    <row r="11" spans="3:14" x14ac:dyDescent="0.25">
      <c r="C11" s="29" t="s">
        <v>2</v>
      </c>
      <c r="D11" s="29">
        <v>10</v>
      </c>
      <c r="E11" s="28">
        <v>120</v>
      </c>
      <c r="F11" s="28">
        <v>120</v>
      </c>
      <c r="G11" s="28">
        <v>80</v>
      </c>
      <c r="H11" s="28">
        <v>120</v>
      </c>
      <c r="I11" s="28">
        <v>120</v>
      </c>
      <c r="J11" s="28">
        <v>120</v>
      </c>
      <c r="K11" s="28">
        <v>120</v>
      </c>
      <c r="L11" s="28">
        <v>120</v>
      </c>
      <c r="M11" s="28">
        <v>90</v>
      </c>
      <c r="N11" s="28">
        <v>60</v>
      </c>
    </row>
    <row r="12" spans="3:14" x14ac:dyDescent="0.25">
      <c r="C12" s="29" t="s">
        <v>3</v>
      </c>
      <c r="D12" s="29">
        <v>9</v>
      </c>
      <c r="E12" s="28">
        <v>150</v>
      </c>
      <c r="F12" s="28">
        <v>90</v>
      </c>
      <c r="G12" s="28">
        <v>120</v>
      </c>
      <c r="H12" s="28">
        <v>90</v>
      </c>
      <c r="I12" s="28">
        <v>150</v>
      </c>
      <c r="J12" s="28">
        <v>90</v>
      </c>
      <c r="K12" s="28">
        <v>150</v>
      </c>
      <c r="L12" s="28">
        <v>90</v>
      </c>
      <c r="M12" s="28">
        <v>150</v>
      </c>
      <c r="N12" s="28"/>
    </row>
    <row r="13" spans="3:14" x14ac:dyDescent="0.25">
      <c r="C13" s="29" t="s">
        <v>4</v>
      </c>
      <c r="D13" s="29">
        <v>9</v>
      </c>
      <c r="E13" s="28">
        <v>120</v>
      </c>
      <c r="F13" s="28">
        <v>120</v>
      </c>
      <c r="G13" s="28">
        <v>60</v>
      </c>
      <c r="H13" s="28">
        <v>120</v>
      </c>
      <c r="I13" s="28">
        <v>60</v>
      </c>
      <c r="J13" s="28">
        <v>60</v>
      </c>
      <c r="K13" s="28">
        <v>60</v>
      </c>
      <c r="L13" s="28">
        <v>60</v>
      </c>
      <c r="M13" s="28">
        <v>120</v>
      </c>
      <c r="N13" s="28"/>
    </row>
    <row r="14" spans="3:14" x14ac:dyDescent="0.25">
      <c r="C14" s="29" t="s">
        <v>5</v>
      </c>
      <c r="D14" s="29">
        <v>9</v>
      </c>
      <c r="E14" s="28">
        <v>150</v>
      </c>
      <c r="F14" s="28">
        <v>90</v>
      </c>
      <c r="G14" s="28">
        <v>120</v>
      </c>
      <c r="H14" s="28">
        <v>120</v>
      </c>
      <c r="I14" s="28">
        <v>90</v>
      </c>
      <c r="J14" s="28">
        <v>90</v>
      </c>
      <c r="K14" s="28">
        <v>90</v>
      </c>
      <c r="L14" s="28">
        <v>120</v>
      </c>
      <c r="M14" s="28">
        <v>120</v>
      </c>
      <c r="N14" s="28"/>
    </row>
    <row r="15" spans="3:14" x14ac:dyDescent="0.25">
      <c r="C15" s="29" t="s">
        <v>6</v>
      </c>
      <c r="D15" s="29">
        <v>9</v>
      </c>
      <c r="E15" s="28">
        <v>120</v>
      </c>
      <c r="F15" s="28">
        <v>120</v>
      </c>
      <c r="G15" s="28">
        <v>120</v>
      </c>
      <c r="H15" s="28">
        <v>120</v>
      </c>
      <c r="I15" s="28">
        <v>120</v>
      </c>
      <c r="J15" s="28">
        <v>120</v>
      </c>
      <c r="K15" s="28">
        <v>120</v>
      </c>
      <c r="L15" s="28">
        <v>120</v>
      </c>
      <c r="M15" s="28">
        <v>120</v>
      </c>
      <c r="N15" s="28"/>
    </row>
    <row r="16" spans="3:14" x14ac:dyDescent="0.25">
      <c r="C16" s="29" t="s">
        <v>7</v>
      </c>
      <c r="D16" s="29">
        <v>9</v>
      </c>
      <c r="E16" s="30">
        <v>120</v>
      </c>
      <c r="F16" s="30">
        <v>120</v>
      </c>
      <c r="G16" s="30">
        <v>120</v>
      </c>
      <c r="H16" s="30">
        <v>120</v>
      </c>
      <c r="I16" s="30">
        <v>120</v>
      </c>
      <c r="J16" s="30">
        <v>120</v>
      </c>
      <c r="K16" s="30">
        <v>120</v>
      </c>
      <c r="L16" s="30">
        <v>120</v>
      </c>
      <c r="M16" s="30">
        <v>120</v>
      </c>
      <c r="N16" s="30"/>
    </row>
    <row r="41" spans="3:3" hidden="1" x14ac:dyDescent="0.25"/>
    <row r="42" spans="3:3" hidden="1" x14ac:dyDescent="0.25">
      <c r="C42" s="25">
        <v>3</v>
      </c>
    </row>
    <row r="43" spans="3:3" hidden="1" x14ac:dyDescent="0.25"/>
    <row r="44" spans="3:3" hidden="1" x14ac:dyDescent="0.25"/>
    <row r="45" spans="3:3" hidden="1" x14ac:dyDescent="0.25"/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Drop Down 2">
              <controlPr defaultSize="0" autoLine="0" autoPict="0">
                <anchor moveWithCells="1">
                  <from>
                    <xdr:col>8</xdr:col>
                    <xdr:colOff>628650</xdr:colOff>
                    <xdr:row>16</xdr:row>
                    <xdr:rowOff>76200</xdr:rowOff>
                  </from>
                  <to>
                    <xdr:col>14</xdr:col>
                    <xdr:colOff>0</xdr:colOff>
                    <xdr:row>17</xdr:row>
                    <xdr:rowOff>85725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" operator="lessThan" id="{ED27D287-6DFD-41DD-87BD-92AC51CDAF8D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E9:E16</xm:sqref>
        </x14:conditionalFormatting>
        <x14:conditionalFormatting xmlns:xm="http://schemas.microsoft.com/office/excel/2006/main">
          <x14:cfRule type="cellIs" priority="9" operator="lessThan" id="{F9E38142-AB65-4268-AB7B-0DDBC218789C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F9:F16</xm:sqref>
        </x14:conditionalFormatting>
        <x14:conditionalFormatting xmlns:xm="http://schemas.microsoft.com/office/excel/2006/main">
          <x14:cfRule type="cellIs" priority="8" operator="lessThan" id="{FF28AC84-0DFA-4101-908F-A4C83C9EA841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G9:G16</xm:sqref>
        </x14:conditionalFormatting>
        <x14:conditionalFormatting xmlns:xm="http://schemas.microsoft.com/office/excel/2006/main">
          <x14:cfRule type="cellIs" priority="7" operator="lessThan" id="{49199D79-BA95-40ED-A590-BA056E787728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H9:H16</xm:sqref>
        </x14:conditionalFormatting>
        <x14:conditionalFormatting xmlns:xm="http://schemas.microsoft.com/office/excel/2006/main">
          <x14:cfRule type="cellIs" priority="6" operator="lessThan" id="{BD149661-A9DE-45B3-A077-64B33308FF0C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I9:I16</xm:sqref>
        </x14:conditionalFormatting>
        <x14:conditionalFormatting xmlns:xm="http://schemas.microsoft.com/office/excel/2006/main">
          <x14:cfRule type="cellIs" priority="5" operator="lessThan" id="{0284E3D9-250E-4BBD-A617-8F3A4AEB2969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J9:J16</xm:sqref>
        </x14:conditionalFormatting>
        <x14:conditionalFormatting xmlns:xm="http://schemas.microsoft.com/office/excel/2006/main">
          <x14:cfRule type="cellIs" priority="4" operator="lessThan" id="{DAE9FAF8-9B17-44D8-8CCA-40A90EDCF8EF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K9:K16</xm:sqref>
        </x14:conditionalFormatting>
        <x14:conditionalFormatting xmlns:xm="http://schemas.microsoft.com/office/excel/2006/main">
          <x14:cfRule type="cellIs" priority="3" operator="lessThan" id="{435AF65C-9100-42F2-9D89-E78FE5D77F39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L9:L16</xm:sqref>
        </x14:conditionalFormatting>
        <x14:conditionalFormatting xmlns:xm="http://schemas.microsoft.com/office/excel/2006/main">
          <x14:cfRule type="cellIs" priority="2" operator="lessThan" id="{99566D92-6084-4C55-A09A-E24C318A1735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M9:M16</xm:sqref>
        </x14:conditionalFormatting>
        <x14:conditionalFormatting xmlns:xm="http://schemas.microsoft.com/office/excel/2006/main">
          <x14:cfRule type="cellIs" priority="1" operator="lessThan" id="{FDAABCA7-8EBB-44CE-8908-044A17BD9D51}">
            <xm:f>Effectif!$D$37-1</xm:f>
            <x14:dxf>
              <fill>
                <patternFill>
                  <bgColor rgb="FFFF0000"/>
                </patternFill>
              </fill>
            </x14:dxf>
          </x14:cfRule>
          <xm:sqref>N9:N16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Scannage</vt:lpstr>
      <vt:lpstr>Effectif</vt:lpstr>
      <vt:lpstr>WPA LIFE</vt:lpstr>
      <vt:lpstr>Effectif!Zone_d_impression</vt:lpstr>
    </vt:vector>
  </TitlesOfParts>
  <Company>LEONI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Nahdi, Mona</dc:creator>
  <cp:lastModifiedBy>Riahi, Ahlem</cp:lastModifiedBy>
  <cp:lastPrinted>2024-11-07T13:14:30Z</cp:lastPrinted>
  <dcterms:created xsi:type="dcterms:W3CDTF">2024-11-07T10:23:40Z</dcterms:created>
  <dcterms:modified xsi:type="dcterms:W3CDTF">2025-03-03T09:17:42Z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2024-11-07T10:39:00Z</vt:lpwstr>
  </property>
  <property fmtid="{D5CDD505-2E9C-101B-9397-08002B2CF9AE}" pid="4" name="MSIP_Label_43c1c031-4620-46ba-8d17-94284d681a00_Method">
    <vt:lpwstr>Standard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53e8182d-e05c-4451-bc8b-18b19bafc1e6</vt:lpwstr>
  </property>
  <property fmtid="{D5CDD505-2E9C-101B-9397-08002B2CF9AE}" pid="8" name="MSIP_Label_43c1c031-4620-46ba-8d17-94284d681a00_ContentBits">
    <vt:lpwstr>2</vt:lpwstr>
  </property>
</Properties>
</file>