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ibau/DEV/GitHub/EnphaseAnalysis/"/>
    </mc:Choice>
  </mc:AlternateContent>
  <xr:revisionPtr revIDLastSave="0" documentId="13_ncr:1_{6B80CB2D-5CCF-D34F-A14A-ABA133CD6AAD}" xr6:coauthVersionLast="47" xr6:coauthVersionMax="47" xr10:uidLastSave="{00000000-0000-0000-0000-000000000000}"/>
  <bookViews>
    <workbookView xWindow="10140" yWindow="520" windowWidth="30920" windowHeight="27120" xr2:uid="{172A6986-887E-4246-B133-B5D3EDDC09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J11" i="1"/>
  <c r="L11" i="1"/>
  <c r="L26" i="1" s="1"/>
  <c r="H11" i="1"/>
  <c r="H26" i="1" s="1"/>
  <c r="J10" i="1"/>
  <c r="J25" i="1" s="1"/>
  <c r="L10" i="1"/>
  <c r="L25" i="1" s="1"/>
  <c r="H10" i="1"/>
  <c r="H25" i="1" s="1"/>
  <c r="J21" i="1"/>
  <c r="J23" i="1" s="1"/>
  <c r="J24" i="1" s="1"/>
  <c r="L21" i="1"/>
  <c r="L23" i="1" s="1"/>
  <c r="L24" i="1" s="1"/>
  <c r="H21" i="1"/>
  <c r="H23" i="1" s="1"/>
  <c r="H24" i="1" s="1"/>
  <c r="L12" i="1" l="1"/>
  <c r="J12" i="1"/>
  <c r="H12" i="1"/>
</calcChain>
</file>

<file path=xl/sharedStrings.xml><?xml version="1.0" encoding="utf-8"?>
<sst xmlns="http://schemas.openxmlformats.org/spreadsheetml/2006/main" count="64" uniqueCount="46">
  <si>
    <t>Category</t>
  </si>
  <si>
    <t>Type</t>
  </si>
  <si>
    <t>HP Cost</t>
  </si>
  <si>
    <t>HP kWh</t>
  </si>
  <si>
    <t>HC Cost</t>
  </si>
  <si>
    <t>HC kWh</t>
  </si>
  <si>
    <t>Total Cost</t>
  </si>
  <si>
    <t>Total kWh</t>
  </si>
  <si>
    <t>Metric</t>
  </si>
  <si>
    <t>Grid &gt; House</t>
  </si>
  <si>
    <t>Grid &gt; Battery</t>
  </si>
  <si>
    <t>Solar &gt; House</t>
  </si>
  <si>
    <t>Battery &gt; House</t>
  </si>
  <si>
    <t>Solar &gt; Battery</t>
  </si>
  <si>
    <t>Solar &gt; Grid</t>
  </si>
  <si>
    <t>Subscription Fee</t>
  </si>
  <si>
    <t>Savings</t>
  </si>
  <si>
    <t>Solar Savings</t>
  </si>
  <si>
    <t>Battery Savings</t>
  </si>
  <si>
    <t>All Savings</t>
  </si>
  <si>
    <t>Total</t>
  </si>
  <si>
    <t>Total Imported (Grid &gt; Any)</t>
  </si>
  <si>
    <t>Total Exported (Any &gt; Grid)</t>
  </si>
  <si>
    <t>Total Consumed (Any &gt; House)</t>
  </si>
  <si>
    <t>Total Stored (Any &gt; Battery)</t>
  </si>
  <si>
    <t>Total Produced (Solar &gt; Any)</t>
  </si>
  <si>
    <t>Definition</t>
  </si>
  <si>
    <t>"Total Imported (Grid &gt; Any)" + "Total Exported (Any &gt; Grid)" + "Subscription Fee"</t>
  </si>
  <si>
    <t>Same as "Total Consumed (Any &gt; House)" but at the HP and HC costs</t>
  </si>
  <si>
    <t>"Solar Savings" + "Battery Savings"</t>
  </si>
  <si>
    <t>Total Consumed (Naked)</t>
  </si>
  <si>
    <t>Total Cost (Naked)</t>
  </si>
  <si>
    <t>"Total Consumed (Naked)" + "Subscription Fee"</t>
  </si>
  <si>
    <t>C1</t>
  </si>
  <si>
    <t>C2</t>
  </si>
  <si>
    <t>C3</t>
  </si>
  <si>
    <t>C4</t>
  </si>
  <si>
    <t>"Solar &gt; Grid" + "Solar &gt; House" + "Solar &gt; Battery"</t>
  </si>
  <si>
    <t>Computed at HP and HC cost as it replaces importation from the Grid</t>
  </si>
  <si>
    <t>Computed at selling cost as solar excess would have been sent back to Grid otherwise</t>
  </si>
  <si>
    <t>Computed at selling cost</t>
  </si>
  <si>
    <t>Computed at HP and HC cost</t>
  </si>
  <si>
    <t>"Battery &gt; House" - "Solar &gt; Battery" - "Grid &gt; Battery"</t>
  </si>
  <si>
    <t>Total rebate</t>
  </si>
  <si>
    <t>Solar contribution to rebate</t>
  </si>
  <si>
    <t>Battery contribution to rebate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</si>
</sst>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9" fontId="0" fillId="0" borderId="0" xfId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 indent="1"/>
    </xf>
  </cellXfs>
  <cellStyles count="2">
    <cellStyle name="Normal" xfId="0" builtinId="0"/>
    <cellStyle name="Percent" xfId="1" builtinId="5"/>
  </cellStyles>
  <dxfs count="15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446EAC-5BDE-2B40-A95D-E8F2F05D3804}" name="Table1" displayName="Table1" ref="A1:M21" totalsRowShown="0" headerRowDxfId="14" dataDxfId="13">
  <autoFilter ref="A1:M21" xr:uid="{31446EAC-5BDE-2B40-A95D-E8F2F05D3804}"/>
  <tableColumns count="13">
    <tableColumn id="1" xr3:uid="{60A80B85-3894-FB40-91CA-7A6E5CEABAF5}" name="Category" dataDxfId="12"/>
    <tableColumn id="2" xr3:uid="{33E7976D-C30E-D94E-BE41-3B9E4D1F28A0}" name="Type" dataDxfId="11"/>
    <tableColumn id="10" xr3:uid="{174B8EBF-CF45-E84B-9CC1-2CD83FC45B56}" name="C1" dataDxfId="10"/>
    <tableColumn id="13" xr3:uid="{761342A2-A84D-FC44-99C3-F0D4BC67C06E}" name="C2" dataDxfId="9"/>
    <tableColumn id="12" xr3:uid="{3D65CF64-E0EC-1743-ADB7-B7795C5A90B9}" name="C3" dataDxfId="8"/>
    <tableColumn id="11" xr3:uid="{BC696633-D6CF-5E4D-96CA-094F1904C3FC}" name="C4" dataDxfId="7"/>
    <tableColumn id="9" xr3:uid="{A88A0DA9-657F-974D-BE83-2D8D2504BAEC}" name="Definition" dataDxfId="6"/>
    <tableColumn id="3" xr3:uid="{6CCDF9B7-D6F9-9547-9A68-2B6E838F4A4D}" name="HP Cost" dataDxfId="5"/>
    <tableColumn id="4" xr3:uid="{8DAC287A-64B7-6A4F-802B-7B870A65B10F}" name="HP kWh" dataDxfId="4"/>
    <tableColumn id="5" xr3:uid="{28B2315B-1704-EA4B-A35F-B3C901764AE9}" name="HC Cost" dataDxfId="3"/>
    <tableColumn id="6" xr3:uid="{1161CAB5-255C-D641-9910-71FC7F4BDBF3}" name="HC kWh" dataDxfId="2"/>
    <tableColumn id="7" xr3:uid="{52639A90-ECF1-B54E-9A0E-365693D63AFA}" name="Total Cost" dataDxfId="1"/>
    <tableColumn id="8" xr3:uid="{F9113FBB-D34C-CE44-BDE0-0D2E0B37A5ED}" name="Total kW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FE4E-829B-DC4C-98CC-8564B1C52442}">
  <dimension ref="A1:M26"/>
  <sheetViews>
    <sheetView tabSelected="1" topLeftCell="A5" zoomScale="140" zoomScaleNormal="140" workbookViewId="0">
      <selection activeCell="G11" sqref="G11"/>
    </sheetView>
  </sheetViews>
  <sheetFormatPr baseColWidth="10" defaultRowHeight="35" customHeight="1" x14ac:dyDescent="0.2"/>
  <cols>
    <col min="1" max="1" width="11.1640625" style="1" bestFit="1" customWidth="1"/>
    <col min="2" max="2" width="27.6640625" style="1" customWidth="1"/>
    <col min="3" max="6" width="5.33203125" style="4" customWidth="1"/>
    <col min="7" max="7" width="59" style="1" customWidth="1"/>
    <col min="8" max="13" width="15.1640625" style="1" customWidth="1"/>
    <col min="14" max="16384" width="10.83203125" style="1"/>
  </cols>
  <sheetData>
    <row r="1" spans="1:13" ht="47" customHeight="1" x14ac:dyDescent="0.2">
      <c r="A1" s="1" t="s">
        <v>0</v>
      </c>
      <c r="B1" s="1" t="s">
        <v>1</v>
      </c>
      <c r="C1" s="9" t="s">
        <v>33</v>
      </c>
      <c r="D1" s="9" t="s">
        <v>34</v>
      </c>
      <c r="E1" s="9" t="s">
        <v>35</v>
      </c>
      <c r="F1" s="9" t="s">
        <v>36</v>
      </c>
      <c r="G1" s="1" t="s">
        <v>26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ht="35" customHeight="1" x14ac:dyDescent="0.2">
      <c r="A2" s="2" t="s">
        <v>8</v>
      </c>
      <c r="B2" s="1" t="s">
        <v>9</v>
      </c>
      <c r="G2" s="1" t="s">
        <v>41</v>
      </c>
      <c r="H2" s="1">
        <v>1061.92</v>
      </c>
      <c r="I2" s="1">
        <v>5102.95</v>
      </c>
      <c r="J2" s="1">
        <v>700.28</v>
      </c>
      <c r="K2" s="1">
        <v>4283.08</v>
      </c>
      <c r="L2" s="1">
        <v>1762.21</v>
      </c>
      <c r="M2" s="1">
        <v>9386.0300000000007</v>
      </c>
    </row>
    <row r="3" spans="1:13" ht="35" customHeight="1" x14ac:dyDescent="0.2">
      <c r="A3" s="2" t="s">
        <v>8</v>
      </c>
      <c r="B3" s="1" t="s">
        <v>10</v>
      </c>
      <c r="D3" s="8"/>
      <c r="G3" s="1" t="s">
        <v>41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ht="35" customHeight="1" x14ac:dyDescent="0.2">
      <c r="A4" s="2" t="s">
        <v>8</v>
      </c>
      <c r="B4" s="1" t="s">
        <v>11</v>
      </c>
      <c r="C4" s="6"/>
      <c r="G4" s="1" t="s">
        <v>38</v>
      </c>
      <c r="H4" s="1">
        <v>-783.32</v>
      </c>
      <c r="I4" s="1">
        <v>3764.17</v>
      </c>
      <c r="J4" s="1">
        <v>-2.0699999999999998</v>
      </c>
      <c r="K4" s="1">
        <v>12.65</v>
      </c>
      <c r="L4" s="1">
        <v>-785.39</v>
      </c>
      <c r="M4" s="1">
        <v>3776.82</v>
      </c>
    </row>
    <row r="5" spans="1:13" ht="35" customHeight="1" x14ac:dyDescent="0.2">
      <c r="A5" s="2" t="s">
        <v>8</v>
      </c>
      <c r="B5" s="1" t="s">
        <v>12</v>
      </c>
      <c r="D5" s="8"/>
      <c r="G5" s="1" t="s">
        <v>38</v>
      </c>
      <c r="H5" s="1">
        <v>-413.09</v>
      </c>
      <c r="I5" s="1">
        <v>1985.05</v>
      </c>
      <c r="J5" s="1">
        <v>-65.489999999999995</v>
      </c>
      <c r="K5" s="1">
        <v>400.57</v>
      </c>
      <c r="L5" s="1">
        <v>-478.58</v>
      </c>
      <c r="M5" s="1">
        <v>2385.63</v>
      </c>
    </row>
    <row r="6" spans="1:13" ht="35" customHeight="1" x14ac:dyDescent="0.2">
      <c r="A6" s="2" t="s">
        <v>8</v>
      </c>
      <c r="B6" s="1" t="s">
        <v>13</v>
      </c>
      <c r="C6" s="6"/>
      <c r="D6" s="8"/>
      <c r="G6" s="1" t="s">
        <v>39</v>
      </c>
      <c r="H6" s="1">
        <v>263.79000000000002</v>
      </c>
      <c r="I6" s="1">
        <v>2637.9</v>
      </c>
      <c r="J6" s="1">
        <v>0</v>
      </c>
      <c r="K6" s="1">
        <v>0.01</v>
      </c>
      <c r="L6" s="1">
        <v>263.79000000000002</v>
      </c>
      <c r="M6" s="1">
        <v>2637.91</v>
      </c>
    </row>
    <row r="7" spans="1:13" ht="35" customHeight="1" x14ac:dyDescent="0.2">
      <c r="A7" s="2" t="s">
        <v>8</v>
      </c>
      <c r="B7" s="1" t="s">
        <v>14</v>
      </c>
      <c r="C7" s="6"/>
      <c r="G7" s="1" t="s">
        <v>40</v>
      </c>
      <c r="H7" s="1">
        <v>-421.16</v>
      </c>
      <c r="I7" s="1">
        <v>4211.6099999999997</v>
      </c>
      <c r="J7" s="1">
        <v>0</v>
      </c>
      <c r="K7" s="1">
        <v>0</v>
      </c>
      <c r="L7" s="1">
        <v>-421.16</v>
      </c>
      <c r="M7" s="1">
        <v>4211.6099999999997</v>
      </c>
    </row>
    <row r="8" spans="1:13" ht="35" customHeight="1" x14ac:dyDescent="0.2">
      <c r="A8" s="2" t="s">
        <v>8</v>
      </c>
      <c r="B8" s="1" t="s">
        <v>15</v>
      </c>
      <c r="H8" s="1">
        <v>375.13</v>
      </c>
      <c r="J8" s="1">
        <v>187.58</v>
      </c>
      <c r="L8" s="1">
        <v>562.71</v>
      </c>
      <c r="M8" s="1">
        <v>0</v>
      </c>
    </row>
    <row r="9" spans="1:13" ht="35" customHeight="1" x14ac:dyDescent="0.2">
      <c r="A9" s="2"/>
    </row>
    <row r="10" spans="1:13" ht="35" customHeight="1" x14ac:dyDescent="0.2">
      <c r="A10" s="1" t="s">
        <v>16</v>
      </c>
      <c r="B10" s="5" t="s">
        <v>17</v>
      </c>
      <c r="G10" s="1" t="s">
        <v>37</v>
      </c>
      <c r="H10" s="1">
        <f>H4+H7+H6</f>
        <v>-940.69</v>
      </c>
      <c r="J10" s="1">
        <f t="shared" ref="J10:L10" si="0">J4+J7+J6</f>
        <v>-2.0699999999999998</v>
      </c>
      <c r="L10" s="1">
        <f t="shared" si="0"/>
        <v>-942.76</v>
      </c>
    </row>
    <row r="11" spans="1:13" ht="35" customHeight="1" x14ac:dyDescent="0.2">
      <c r="A11" s="1" t="s">
        <v>16</v>
      </c>
      <c r="B11" s="7" t="s">
        <v>18</v>
      </c>
      <c r="G11" s="1" t="s">
        <v>42</v>
      </c>
      <c r="H11" s="1">
        <f>H5-H3-H6</f>
        <v>-676.88</v>
      </c>
      <c r="J11" s="1">
        <f t="shared" ref="J11:L11" si="1">J5-J3-J6</f>
        <v>-65.489999999999995</v>
      </c>
      <c r="L11" s="1">
        <f t="shared" si="1"/>
        <v>-742.37</v>
      </c>
    </row>
    <row r="12" spans="1:13" ht="35" customHeight="1" x14ac:dyDescent="0.2">
      <c r="A12" s="1" t="s">
        <v>16</v>
      </c>
      <c r="B12" s="1" t="s">
        <v>19</v>
      </c>
      <c r="G12" s="1" t="s">
        <v>29</v>
      </c>
      <c r="H12" s="1">
        <f>H10+H11</f>
        <v>-1617.5700000000002</v>
      </c>
      <c r="J12" s="1">
        <f t="shared" ref="J12:L12" si="2">J10+J11</f>
        <v>-67.559999999999988</v>
      </c>
      <c r="L12" s="1">
        <f t="shared" si="2"/>
        <v>-1685.13</v>
      </c>
    </row>
    <row r="14" spans="1:13" ht="35" customHeight="1" x14ac:dyDescent="0.2">
      <c r="A14" s="2" t="s">
        <v>20</v>
      </c>
      <c r="B14" s="1" t="s">
        <v>21</v>
      </c>
      <c r="H14" s="1">
        <v>1061.92</v>
      </c>
      <c r="I14" s="1">
        <v>5102.95</v>
      </c>
      <c r="J14" s="1">
        <v>700.28</v>
      </c>
      <c r="K14" s="1">
        <v>4283.08</v>
      </c>
      <c r="L14" s="1">
        <v>1762.21</v>
      </c>
      <c r="M14" s="1">
        <v>9386.0300000000007</v>
      </c>
    </row>
    <row r="15" spans="1:13" ht="35" customHeight="1" x14ac:dyDescent="0.2">
      <c r="A15" s="2" t="s">
        <v>20</v>
      </c>
      <c r="B15" s="1" t="s">
        <v>22</v>
      </c>
      <c r="H15" s="1">
        <v>-421.16</v>
      </c>
      <c r="I15" s="1">
        <v>4211.6099999999997</v>
      </c>
      <c r="J15" s="1">
        <v>0</v>
      </c>
      <c r="K15" s="1">
        <v>0</v>
      </c>
      <c r="L15" s="1">
        <v>-421.16</v>
      </c>
      <c r="M15" s="1">
        <v>4211.6099999999997</v>
      </c>
    </row>
    <row r="16" spans="1:13" ht="35" customHeight="1" x14ac:dyDescent="0.2">
      <c r="A16" s="2" t="s">
        <v>20</v>
      </c>
      <c r="B16" s="1" t="s">
        <v>24</v>
      </c>
      <c r="H16" s="1">
        <v>263.79000000000002</v>
      </c>
      <c r="I16" s="1">
        <v>2637.9</v>
      </c>
      <c r="J16" s="1">
        <v>0</v>
      </c>
      <c r="K16" s="1">
        <v>0.01</v>
      </c>
      <c r="L16" s="1">
        <v>263.79000000000002</v>
      </c>
      <c r="M16" s="1">
        <v>2637.91</v>
      </c>
    </row>
    <row r="17" spans="1:13" ht="35" customHeight="1" x14ac:dyDescent="0.2">
      <c r="A17" s="2" t="s">
        <v>20</v>
      </c>
      <c r="B17" s="1" t="s">
        <v>25</v>
      </c>
      <c r="H17" s="1">
        <v>-940.7</v>
      </c>
      <c r="I17" s="1">
        <v>10613.69</v>
      </c>
      <c r="J17" s="1">
        <v>-2.0699999999999998</v>
      </c>
      <c r="K17" s="1">
        <v>12.66</v>
      </c>
      <c r="L17" s="1">
        <v>-942.76</v>
      </c>
      <c r="M17" s="1">
        <v>10626.35</v>
      </c>
    </row>
    <row r="18" spans="1:13" ht="35" customHeight="1" x14ac:dyDescent="0.2">
      <c r="A18" s="2" t="s">
        <v>20</v>
      </c>
      <c r="B18" s="1" t="s">
        <v>23</v>
      </c>
      <c r="H18" s="1">
        <v>-134.49</v>
      </c>
      <c r="I18" s="1">
        <v>10852.17</v>
      </c>
      <c r="J18" s="1">
        <v>632.72</v>
      </c>
      <c r="K18" s="1">
        <v>4696.3100000000004</v>
      </c>
      <c r="L18" s="1">
        <v>498.23</v>
      </c>
      <c r="M18" s="1">
        <v>15548.48</v>
      </c>
    </row>
    <row r="19" spans="1:13" ht="35" customHeight="1" x14ac:dyDescent="0.2">
      <c r="A19" s="2" t="s">
        <v>20</v>
      </c>
      <c r="B19" s="1" t="s">
        <v>30</v>
      </c>
      <c r="G19" s="1" t="s">
        <v>28</v>
      </c>
      <c r="H19" s="1">
        <v>2258.34</v>
      </c>
      <c r="I19" s="1">
        <v>10852.17</v>
      </c>
      <c r="J19" s="1">
        <v>767.85</v>
      </c>
      <c r="K19" s="1">
        <v>4696.3100000000004</v>
      </c>
      <c r="L19" s="1">
        <v>3026.18</v>
      </c>
      <c r="M19" s="1">
        <v>15548.48</v>
      </c>
    </row>
    <row r="20" spans="1:13" ht="35" customHeight="1" x14ac:dyDescent="0.2">
      <c r="A20" s="2" t="s">
        <v>20</v>
      </c>
      <c r="B20" s="1" t="s">
        <v>6</v>
      </c>
      <c r="G20" s="1" t="s">
        <v>27</v>
      </c>
      <c r="H20" s="1">
        <v>1015.89</v>
      </c>
      <c r="J20" s="1">
        <v>887.87</v>
      </c>
      <c r="L20" s="2">
        <v>1903.76</v>
      </c>
    </row>
    <row r="21" spans="1:13" ht="35" customHeight="1" x14ac:dyDescent="0.2">
      <c r="A21" s="2" t="s">
        <v>20</v>
      </c>
      <c r="B21" s="1" t="s">
        <v>31</v>
      </c>
      <c r="G21" s="1" t="s">
        <v>32</v>
      </c>
      <c r="H21" s="1">
        <f>H19+H8</f>
        <v>2633.4700000000003</v>
      </c>
      <c r="J21" s="1">
        <f>J19+J8</f>
        <v>955.43000000000006</v>
      </c>
      <c r="L21" s="1">
        <f>L19+L8</f>
        <v>3588.89</v>
      </c>
    </row>
    <row r="23" spans="1:13" ht="35" customHeight="1" x14ac:dyDescent="0.2">
      <c r="H23" s="1">
        <f t="shared" ref="H23:J23" si="3">H21-H20</f>
        <v>1617.5800000000004</v>
      </c>
      <c r="J23" s="1">
        <f t="shared" si="3"/>
        <v>67.560000000000059</v>
      </c>
      <c r="L23" s="1">
        <f>L21-L20</f>
        <v>1685.1299999999999</v>
      </c>
    </row>
    <row r="24" spans="1:13" ht="35" customHeight="1" x14ac:dyDescent="0.2">
      <c r="G24" s="1" t="s">
        <v>43</v>
      </c>
      <c r="H24" s="3">
        <f t="shared" ref="H24:J24" si="4">H23/H21</f>
        <v>0.61423900784895979</v>
      </c>
      <c r="I24" s="3"/>
      <c r="J24" s="3">
        <f t="shared" si="4"/>
        <v>7.0711616758946286E-2</v>
      </c>
      <c r="K24" s="3"/>
      <c r="L24" s="3">
        <f>L23/L21</f>
        <v>0.46954072150442056</v>
      </c>
    </row>
    <row r="25" spans="1:13" ht="35" customHeight="1" x14ac:dyDescent="0.2">
      <c r="G25" s="10" t="s">
        <v>44</v>
      </c>
      <c r="H25" s="3">
        <f>ABS(H10)/H23</f>
        <v>0.5815415620865737</v>
      </c>
      <c r="I25" s="3"/>
      <c r="J25" s="3">
        <f t="shared" ref="J25:L25" si="5">ABS(J10)/J23</f>
        <v>3.0639431616341001E-2</v>
      </c>
      <c r="K25" s="3"/>
      <c r="L25" s="3">
        <f t="shared" si="5"/>
        <v>0.55945832072303026</v>
      </c>
    </row>
    <row r="26" spans="1:13" ht="35" customHeight="1" x14ac:dyDescent="0.2">
      <c r="G26" s="10" t="s">
        <v>45</v>
      </c>
      <c r="H26" s="3">
        <f>ABS(H11)/H23</f>
        <v>0.41845225583896922</v>
      </c>
      <c r="I26" s="3"/>
      <c r="J26" s="3">
        <f t="shared" ref="J26:L26" si="6">ABS(J11)/J23</f>
        <v>0.96936056838365803</v>
      </c>
      <c r="K26" s="3"/>
      <c r="L26" s="3">
        <f t="shared" si="6"/>
        <v>0.44054167927696974</v>
      </c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Raibaud</dc:creator>
  <cp:lastModifiedBy>Benjamin Raibaud</cp:lastModifiedBy>
  <dcterms:created xsi:type="dcterms:W3CDTF">2025-09-10T11:15:38Z</dcterms:created>
  <dcterms:modified xsi:type="dcterms:W3CDTF">2025-09-10T13:09:44Z</dcterms:modified>
</cp:coreProperties>
</file>