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braibau/DEV/GitHub/EnphaseAnalysis/"/>
    </mc:Choice>
  </mc:AlternateContent>
  <xr:revisionPtr revIDLastSave="0" documentId="13_ncr:1_{6DEAAE0A-772D-9741-9EF1-179BF91FC42D}" xr6:coauthVersionLast="47" xr6:coauthVersionMax="47" xr10:uidLastSave="{00000000-0000-0000-0000-000000000000}"/>
  <bookViews>
    <workbookView xWindow="0" yWindow="500" windowWidth="33600" windowHeight="19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C37" i="1"/>
  <c r="D35" i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C35" i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F36" i="1" s="1"/>
  <c r="C34" i="1"/>
  <c r="C36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C36" i="1" l="1"/>
  <c r="U36" i="1"/>
  <c r="M36" i="1"/>
  <c r="E36" i="1"/>
  <c r="AA36" i="1"/>
  <c r="S36" i="1"/>
  <c r="K36" i="1"/>
  <c r="J36" i="1"/>
  <c r="G36" i="1"/>
  <c r="Z36" i="1"/>
  <c r="R36" i="1"/>
  <c r="Y36" i="1"/>
  <c r="Q36" i="1"/>
  <c r="I36" i="1"/>
  <c r="X36" i="1"/>
  <c r="P36" i="1"/>
  <c r="H36" i="1"/>
  <c r="AE36" i="1"/>
  <c r="W36" i="1"/>
  <c r="O36" i="1"/>
  <c r="AD36" i="1"/>
  <c r="V36" i="1"/>
  <c r="N36" i="1"/>
  <c r="F36" i="1"/>
  <c r="AB36" i="1"/>
  <c r="T36" i="1"/>
  <c r="L36" i="1"/>
  <c r="D36" i="1"/>
</calcChain>
</file>

<file path=xl/sharedStrings.xml><?xml version="1.0" encoding="utf-8"?>
<sst xmlns="http://schemas.openxmlformats.org/spreadsheetml/2006/main" count="104" uniqueCount="73">
  <si>
    <t>Category</t>
  </si>
  <si>
    <t>Type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</si>
  <si>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</si>
  <si>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</si>
  <si>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</si>
  <si>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</si>
  <si>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</si>
  <si>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</si>
  <si>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</si>
  <si>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</si>
  <si>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</si>
  <si>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</si>
  <si>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</si>
  <si>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</si>
  <si>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</si>
  <si>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</si>
  <si>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</si>
  <si>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</si>
  <si>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</si>
  <si>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</si>
  <si>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</si>
  <si>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</si>
  <si>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</si>
  <si>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</si>
  <si>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</si>
  <si>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</si>
  <si>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</si>
  <si>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</si>
  <si>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</si>
  <si>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</si>
  <si>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</si>
  <si>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</si>
  <si>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Metric</t>
  </si>
  <si>
    <t>Battery &gt; House</t>
  </si>
  <si>
    <t>Grid &gt; Battery</t>
  </si>
  <si>
    <t>Grid &gt; House</t>
  </si>
  <si>
    <t>Solar &gt; Battery</t>
  </si>
  <si>
    <t>Solar &gt; Grid</t>
  </si>
  <si>
    <t>Solar &gt; House</t>
  </si>
  <si>
    <t>Subscription Fee</t>
  </si>
  <si>
    <t>Pricing</t>
  </si>
  <si>
    <t>HC Price/kWh</t>
  </si>
  <si>
    <t>HP Price/kWh</t>
  </si>
  <si>
    <t>Sales Price/kWh</t>
  </si>
  <si>
    <t>Saving</t>
  </si>
  <si>
    <t>Battery Saving</t>
  </si>
  <si>
    <t>Solar Saving</t>
  </si>
  <si>
    <t>Total Saving</t>
  </si>
  <si>
    <t>Total</t>
  </si>
  <si>
    <t>Battery Capex (depreciation)</t>
  </si>
  <si>
    <t>Battery Capex (one-time)</t>
  </si>
  <si>
    <t>Battery Opex</t>
  </si>
  <si>
    <t>Solar Capex (depreciation)</t>
  </si>
  <si>
    <t>Solar Capex (one-time)</t>
  </si>
  <si>
    <t>Solar Opex</t>
  </si>
  <si>
    <t>Total Consumed (Any &gt; House)</t>
  </si>
  <si>
    <t>Total Consumed (Naked)</t>
  </si>
  <si>
    <t>Total Cost</t>
  </si>
  <si>
    <t>Total Cost (Naked)</t>
  </si>
  <si>
    <t>Total Exported (Any &gt; Grid)</t>
  </si>
  <si>
    <t>Total Imported (Grid &gt; Any)</t>
  </si>
  <si>
    <t>Total Produced (Solar &gt; Any)</t>
  </si>
  <si>
    <t>Total Stored (Any &gt; Battery)</t>
  </si>
  <si>
    <t>Variables</t>
  </si>
  <si>
    <t>Battery Capacity</t>
  </si>
  <si>
    <t>Battery Capacity (effective)</t>
  </si>
  <si>
    <t>Solar Capacity</t>
  </si>
  <si>
    <t>Solar Capacity (effective)</t>
  </si>
  <si>
    <t>Cumulative</t>
  </si>
  <si>
    <t>Total Cost (depreciation)</t>
  </si>
  <si>
    <t>Total Cost (one-time)</t>
  </si>
  <si>
    <t>Total Cost (one-time) - Saving</t>
  </si>
  <si>
    <t>Total Cost (depreciation) -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</si>
</sst>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([$€-2]\ * #,##0.00_);_([$€-2]\ * \(#,##0.00\);_([$€-2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1" fontId="1" fillId="0" borderId="0" xfId="0" applyNumberFormat="1" applyFont="1"/>
    <xf numFmtId="171" fontId="0" fillId="0" borderId="0" xfId="0" applyNumberFormat="1"/>
    <xf numFmtId="0" fontId="2" fillId="0" borderId="0" xfId="0" applyFont="1"/>
    <xf numFmtId="171" fontId="2" fillId="0" borderId="0" xfId="0" applyNumberFormat="1" applyFont="1"/>
  </cellXfs>
  <cellStyles count="1">
    <cellStyle name="Normal" xfId="0" builtinId="0"/>
  </cellStyles>
  <dxfs count="30"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  <dxf>
      <numFmt numFmtId="171" formatCode="_([$€-2]\ * #,##0.00_);_([$€-2]\ * \(#,##0.00\);_([$€-2]\ 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6DA629-5566-3E4C-B3B7-699EA089154B}" name="Table1" displayName="Table1" ref="A1:AF37" totalsRowShown="0">
  <autoFilter ref="A1:AF37" xr:uid="{446DA629-5566-3E4C-B3B7-699EA089154B}"/>
  <tableColumns count="32">
    <tableColumn id="1" xr3:uid="{06129A09-5511-E242-BF52-5BB0D5737993}" name="Category"/>
    <tableColumn id="2" xr3:uid="{A1431F3C-C6A4-7A42-ACD4-987CEEEDA800}" name="Type"/>
    <tableColumn id="3" xr3:uid="{C693C57A-1B78-A141-869F-D0A717854D3A}" name="2021" dataDxfId="29"/>
    <tableColumn id="4" xr3:uid="{1FAFE5E4-A893-8749-905E-4D092FE9C4CB}" name="2022" dataDxfId="28"/>
    <tableColumn id="5" xr3:uid="{BC0DBFB7-7A23-BA4C-8E92-2B85FA60DB4C}" name="2023" dataDxfId="27"/>
    <tableColumn id="6" xr3:uid="{8BFBBA13-3B05-E247-AA8A-32905EB2C534}" name="2024" dataDxfId="26"/>
    <tableColumn id="7" xr3:uid="{00C4385D-5475-804A-976B-B0E12C16B00E}" name="2025" dataDxfId="25"/>
    <tableColumn id="8" xr3:uid="{FB275C0F-BF69-FE42-B1E4-2DDAC982F9FD}" name="2026" dataDxfId="24"/>
    <tableColumn id="9" xr3:uid="{DC856423-D9A4-E447-BB66-DEE5D1AE9CDA}" name="2027" dataDxfId="23"/>
    <tableColumn id="10" xr3:uid="{52C9EF92-0E78-FB43-A886-DC38CD0B0AC6}" name="2028" dataDxfId="22"/>
    <tableColumn id="11" xr3:uid="{B7F71C56-32D5-DC40-885C-FB8E2C7D18A9}" name="2029" dataDxfId="21"/>
    <tableColumn id="12" xr3:uid="{CDD1055A-3D2F-DB44-B1AD-DFA41CA7951E}" name="2030" dataDxfId="20"/>
    <tableColumn id="13" xr3:uid="{4526A5B4-336D-3B40-90DA-6287D027FC1D}" name="2031" dataDxfId="19"/>
    <tableColumn id="14" xr3:uid="{914228B0-D7FF-F748-8383-86C75FA2EB38}" name="2032" dataDxfId="18"/>
    <tableColumn id="15" xr3:uid="{EACE8CF1-3084-1847-A060-508BBAC73A09}" name="2033" dataDxfId="17"/>
    <tableColumn id="16" xr3:uid="{26F7ED56-D2C1-4B4D-BFE1-146E4717FBE4}" name="2034" dataDxfId="16"/>
    <tableColumn id="17" xr3:uid="{3FEC1CD5-9813-7045-B5F4-1E33DF68A1EE}" name="2035" dataDxfId="15"/>
    <tableColumn id="18" xr3:uid="{16432A5C-4F97-834A-9C46-53BA86343968}" name="2036" dataDxfId="14"/>
    <tableColumn id="19" xr3:uid="{37C18F26-422C-B047-ABEC-F9353FBDB79C}" name="2037" dataDxfId="13"/>
    <tableColumn id="20" xr3:uid="{982D00B8-9307-5B4D-B5EA-30A04EAB4AD8}" name="2038" dataDxfId="12"/>
    <tableColumn id="21" xr3:uid="{1D14493E-E67C-FC41-9828-E5E84FB7ACC3}" name="2039" dataDxfId="11"/>
    <tableColumn id="22" xr3:uid="{CEA54D60-5BAB-4146-A24F-8CFCBCC25944}" name="2040" dataDxfId="10"/>
    <tableColumn id="23" xr3:uid="{7E5404FC-97E9-4F44-8018-F02CDD0387DB}" name="2041" dataDxfId="9"/>
    <tableColumn id="24" xr3:uid="{0CB3AC02-3C92-6340-A53F-78DF23C2AFDD}" name="2042" dataDxfId="8"/>
    <tableColumn id="25" xr3:uid="{4BB5E6E8-64B9-7F4F-8D59-4FEFF4AE4648}" name="2043" dataDxfId="7"/>
    <tableColumn id="26" xr3:uid="{0FCBC3AF-B2F5-D84B-879C-3B74470F56AB}" name="2044" dataDxfId="6"/>
    <tableColumn id="27" xr3:uid="{193FCF81-8CDB-1245-8A17-362096B10788}" name="2045" dataDxfId="5"/>
    <tableColumn id="28" xr3:uid="{F8ABE531-E528-2149-9A6F-936BC7066E56}" name="2046" dataDxfId="4"/>
    <tableColumn id="29" xr3:uid="{4BCB5A6E-3642-4442-B7BF-417A9D5391C6}" name="2047" dataDxfId="3"/>
    <tableColumn id="30" xr3:uid="{6050C397-AACA-944A-B843-D4593C8C5776}" name="2048" dataDxfId="2"/>
    <tableColumn id="31" xr3:uid="{EA7F2C18-3710-FA43-93BA-AB598D312CBB}" name="2049" dataDxfId="1"/>
    <tableColumn id="32" xr3:uid="{1908BA06-FD1F-3E46-9397-98976236524E}" name="2050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"/>
  <sheetViews>
    <sheetView tabSelected="1" workbookViewId="0">
      <selection activeCell="A36" sqref="A36:XFD37"/>
    </sheetView>
  </sheetViews>
  <sheetFormatPr baseColWidth="10" defaultColWidth="8.83203125" defaultRowHeight="15" x14ac:dyDescent="0.2"/>
  <cols>
    <col min="1" max="1" width="10.1640625" customWidth="1"/>
    <col min="2" max="2" width="25.6640625" bestFit="1" customWidth="1"/>
    <col min="3" max="32" width="14.1640625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">
      <c r="A2" t="s">
        <v>32</v>
      </c>
      <c r="B2" t="s">
        <v>33</v>
      </c>
      <c r="C2" s="1">
        <v>0</v>
      </c>
      <c r="D2" s="1">
        <v>0</v>
      </c>
      <c r="E2" s="1">
        <v>0</v>
      </c>
      <c r="F2" s="1">
        <v>0</v>
      </c>
      <c r="G2" s="1">
        <v>-482.72</v>
      </c>
      <c r="H2" s="1">
        <v>-490.97</v>
      </c>
      <c r="I2" s="1">
        <v>-499.35</v>
      </c>
      <c r="J2" s="1">
        <v>-507.85</v>
      </c>
      <c r="K2" s="1">
        <v>-516.52</v>
      </c>
      <c r="L2" s="1">
        <v>-525.28</v>
      </c>
      <c r="M2" s="1">
        <v>-534.19000000000005</v>
      </c>
      <c r="N2" s="1">
        <v>-543.20000000000005</v>
      </c>
      <c r="O2" s="1">
        <v>-552.4</v>
      </c>
      <c r="P2" s="1">
        <v>-561.71</v>
      </c>
      <c r="Q2" s="1">
        <v>-571.09</v>
      </c>
      <c r="R2" s="1">
        <v>-580.72</v>
      </c>
      <c r="S2" s="1">
        <v>-590.41999999999996</v>
      </c>
      <c r="T2" s="1">
        <v>-600.28</v>
      </c>
      <c r="U2" s="1">
        <v>-610.37</v>
      </c>
      <c r="V2" s="1">
        <v>-620.59</v>
      </c>
      <c r="W2" s="1">
        <v>-630.95000000000005</v>
      </c>
      <c r="X2" s="1">
        <v>-641.38</v>
      </c>
      <c r="Y2" s="1">
        <v>-651.99</v>
      </c>
      <c r="Z2" s="1">
        <v>-662.83</v>
      </c>
      <c r="AA2" s="1">
        <v>-673.83</v>
      </c>
      <c r="AB2" s="1">
        <v>-685.02</v>
      </c>
      <c r="AC2" s="1">
        <v>-696.36</v>
      </c>
      <c r="AD2" s="1">
        <v>-707.97</v>
      </c>
      <c r="AE2" s="1">
        <v>-719.61</v>
      </c>
      <c r="AF2" s="1">
        <v>-731.46</v>
      </c>
    </row>
    <row r="3" spans="1:32" x14ac:dyDescent="0.2">
      <c r="A3" t="s">
        <v>32</v>
      </c>
      <c r="B3" t="s">
        <v>34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">
      <c r="A4" t="s">
        <v>32</v>
      </c>
      <c r="B4" t="s">
        <v>35</v>
      </c>
      <c r="C4" s="1">
        <v>2048.33</v>
      </c>
      <c r="D4" s="1">
        <v>2101.38</v>
      </c>
      <c r="E4" s="1">
        <v>2155.8000000000002</v>
      </c>
      <c r="F4" s="1">
        <v>2211.64</v>
      </c>
      <c r="G4" s="1">
        <v>1769.72</v>
      </c>
      <c r="H4" s="1">
        <v>1819.81</v>
      </c>
      <c r="I4" s="1">
        <v>1871.28</v>
      </c>
      <c r="J4" s="1">
        <v>1924.18</v>
      </c>
      <c r="K4" s="1">
        <v>1978.5</v>
      </c>
      <c r="L4" s="1">
        <v>2034.35</v>
      </c>
      <c r="M4" s="1">
        <v>2091.73</v>
      </c>
      <c r="N4" s="1">
        <v>2150.71</v>
      </c>
      <c r="O4" s="1">
        <v>2211.27</v>
      </c>
      <c r="P4" s="1">
        <v>2273.5300000000002</v>
      </c>
      <c r="Q4" s="1">
        <v>2337.5500000000002</v>
      </c>
      <c r="R4" s="1">
        <v>2403.23</v>
      </c>
      <c r="S4" s="1">
        <v>2470.79</v>
      </c>
      <c r="T4" s="1">
        <v>2540.1799999999998</v>
      </c>
      <c r="U4" s="1">
        <v>2611.4</v>
      </c>
      <c r="V4" s="1">
        <v>2684.61</v>
      </c>
      <c r="W4" s="1">
        <v>2759.84</v>
      </c>
      <c r="X4" s="1">
        <v>2837.21</v>
      </c>
      <c r="Y4" s="1">
        <v>2916.68</v>
      </c>
      <c r="Z4" s="1">
        <v>2998.24</v>
      </c>
      <c r="AA4" s="1">
        <v>3082.04</v>
      </c>
      <c r="AB4" s="1">
        <v>3168.09</v>
      </c>
      <c r="AC4" s="1">
        <v>3256.51</v>
      </c>
      <c r="AD4" s="1">
        <v>3347.24</v>
      </c>
      <c r="AE4" s="1">
        <v>3440.59</v>
      </c>
      <c r="AF4" s="1">
        <v>3536.47</v>
      </c>
    </row>
    <row r="5" spans="1:32" x14ac:dyDescent="0.2">
      <c r="A5" t="s">
        <v>32</v>
      </c>
      <c r="B5" t="s">
        <v>36</v>
      </c>
      <c r="C5" s="1">
        <v>0</v>
      </c>
      <c r="D5" s="1">
        <v>0</v>
      </c>
      <c r="E5" s="1">
        <v>0</v>
      </c>
      <c r="F5" s="1">
        <v>0</v>
      </c>
      <c r="G5" s="1">
        <v>260.7</v>
      </c>
      <c r="H5" s="1">
        <v>258.60000000000002</v>
      </c>
      <c r="I5" s="1">
        <v>256.52</v>
      </c>
      <c r="J5" s="1">
        <v>254.46</v>
      </c>
      <c r="K5" s="1">
        <v>252.4</v>
      </c>
      <c r="L5" s="1">
        <v>250.34</v>
      </c>
      <c r="M5" s="1">
        <v>248.29</v>
      </c>
      <c r="N5" s="1">
        <v>246.26</v>
      </c>
      <c r="O5" s="1">
        <v>244.24</v>
      </c>
      <c r="P5" s="1">
        <v>242.23</v>
      </c>
      <c r="Q5" s="1">
        <v>240.22</v>
      </c>
      <c r="R5" s="1">
        <v>238.22</v>
      </c>
      <c r="S5" s="1">
        <v>236.24</v>
      </c>
      <c r="T5" s="1">
        <v>234.28</v>
      </c>
      <c r="U5" s="1">
        <v>232.33</v>
      </c>
      <c r="V5" s="1">
        <v>230.39</v>
      </c>
      <c r="W5" s="1">
        <v>228.47</v>
      </c>
      <c r="X5" s="1">
        <v>226.55</v>
      </c>
      <c r="Y5" s="1">
        <v>224.64</v>
      </c>
      <c r="Z5" s="1">
        <v>222.74</v>
      </c>
      <c r="AA5" s="1">
        <v>220.86</v>
      </c>
      <c r="AB5" s="1">
        <v>218.99</v>
      </c>
      <c r="AC5" s="1">
        <v>217.13</v>
      </c>
      <c r="AD5" s="1">
        <v>215.28</v>
      </c>
      <c r="AE5" s="1">
        <v>213.45</v>
      </c>
      <c r="AF5" s="1">
        <v>211.63</v>
      </c>
    </row>
    <row r="6" spans="1:32" x14ac:dyDescent="0.2">
      <c r="A6" t="s">
        <v>32</v>
      </c>
      <c r="B6" t="s">
        <v>37</v>
      </c>
      <c r="C6" s="1">
        <v>-382.26</v>
      </c>
      <c r="D6" s="1">
        <v>-377.9</v>
      </c>
      <c r="E6" s="1">
        <v>-373.57</v>
      </c>
      <c r="F6" s="1">
        <v>-369.29</v>
      </c>
      <c r="G6" s="1">
        <v>-407.08</v>
      </c>
      <c r="H6" s="1">
        <v>-402.28</v>
      </c>
      <c r="I6" s="1">
        <v>-397.53</v>
      </c>
      <c r="J6" s="1">
        <v>-392.82</v>
      </c>
      <c r="K6" s="1">
        <v>-388.16</v>
      </c>
      <c r="L6" s="1">
        <v>-383.56</v>
      </c>
      <c r="M6" s="1">
        <v>-379</v>
      </c>
      <c r="N6" s="1">
        <v>-374.48</v>
      </c>
      <c r="O6" s="1">
        <v>-370.02</v>
      </c>
      <c r="P6" s="1">
        <v>-365.59</v>
      </c>
      <c r="Q6" s="1">
        <v>-361.21</v>
      </c>
      <c r="R6" s="1">
        <v>-356.89</v>
      </c>
      <c r="S6" s="1">
        <v>-352.6</v>
      </c>
      <c r="T6" s="1">
        <v>-348.34</v>
      </c>
      <c r="U6" s="1">
        <v>-344.13</v>
      </c>
      <c r="V6" s="1">
        <v>-339.96</v>
      </c>
      <c r="W6" s="1">
        <v>-335.83</v>
      </c>
      <c r="X6" s="1">
        <v>-331.76</v>
      </c>
      <c r="Y6" s="1">
        <v>-327.72</v>
      </c>
      <c r="Z6" s="1">
        <v>-323.73</v>
      </c>
      <c r="AA6" s="1">
        <v>-319.77</v>
      </c>
      <c r="AB6" s="1">
        <v>-315.85000000000002</v>
      </c>
      <c r="AC6" s="1">
        <v>-311.97000000000003</v>
      </c>
      <c r="AD6" s="1">
        <v>-308.13</v>
      </c>
      <c r="AE6" s="1">
        <v>-304.32</v>
      </c>
      <c r="AF6" s="1">
        <v>-300.56</v>
      </c>
    </row>
    <row r="7" spans="1:32" x14ac:dyDescent="0.2">
      <c r="A7" t="s">
        <v>32</v>
      </c>
      <c r="B7" t="s">
        <v>38</v>
      </c>
      <c r="C7" s="1">
        <v>-609.83000000000004</v>
      </c>
      <c r="D7" s="1">
        <v>-623.23</v>
      </c>
      <c r="E7" s="1">
        <v>-636.91999999999996</v>
      </c>
      <c r="F7" s="1">
        <v>-650.9</v>
      </c>
      <c r="G7" s="1">
        <v>-787.1</v>
      </c>
      <c r="H7" s="1">
        <v>-804.75</v>
      </c>
      <c r="I7" s="1">
        <v>-822.78</v>
      </c>
      <c r="J7" s="1">
        <v>-841.22</v>
      </c>
      <c r="K7" s="1">
        <v>-860.07</v>
      </c>
      <c r="L7" s="1">
        <v>-879.34</v>
      </c>
      <c r="M7" s="1">
        <v>-899.02</v>
      </c>
      <c r="N7" s="1">
        <v>-919.15</v>
      </c>
      <c r="O7" s="1">
        <v>-939.72</v>
      </c>
      <c r="P7" s="1">
        <v>-960.74</v>
      </c>
      <c r="Q7" s="1">
        <v>-982.23</v>
      </c>
      <c r="R7" s="1">
        <v>-1004.19</v>
      </c>
      <c r="S7" s="1">
        <v>-1026.6400000000001</v>
      </c>
      <c r="T7" s="1">
        <v>-1049.58</v>
      </c>
      <c r="U7" s="1">
        <v>-1073.02</v>
      </c>
      <c r="V7" s="1">
        <v>-1096.96</v>
      </c>
      <c r="W7" s="1">
        <v>-1121.43</v>
      </c>
      <c r="X7" s="1">
        <v>-1146.43</v>
      </c>
      <c r="Y7" s="1">
        <v>-1171.98</v>
      </c>
      <c r="Z7" s="1">
        <v>-1198.0899999999999</v>
      </c>
      <c r="AA7" s="1">
        <v>-1224.78</v>
      </c>
      <c r="AB7" s="1">
        <v>-1252.06</v>
      </c>
      <c r="AC7" s="1">
        <v>-1279.93</v>
      </c>
      <c r="AD7" s="1">
        <v>-1308.4000000000001</v>
      </c>
      <c r="AE7" s="1">
        <v>-1337.49</v>
      </c>
      <c r="AF7" s="1">
        <v>-1367.22</v>
      </c>
    </row>
    <row r="8" spans="1:32" x14ac:dyDescent="0.2">
      <c r="A8" t="s">
        <v>32</v>
      </c>
      <c r="B8" t="s">
        <v>39</v>
      </c>
      <c r="C8" s="1">
        <v>480</v>
      </c>
      <c r="D8" s="1">
        <v>492</v>
      </c>
      <c r="E8" s="1">
        <v>504.3</v>
      </c>
      <c r="F8" s="1">
        <v>516.91</v>
      </c>
      <c r="G8" s="1">
        <v>564.24</v>
      </c>
      <c r="H8" s="1">
        <v>578.35</v>
      </c>
      <c r="I8" s="1">
        <v>592.79999999999995</v>
      </c>
      <c r="J8" s="1">
        <v>607.62</v>
      </c>
      <c r="K8" s="1">
        <v>622.82000000000005</v>
      </c>
      <c r="L8" s="1">
        <v>638.39</v>
      </c>
      <c r="M8" s="1">
        <v>654.35</v>
      </c>
      <c r="N8" s="1">
        <v>670.7</v>
      </c>
      <c r="O8" s="1">
        <v>687.47</v>
      </c>
      <c r="P8" s="1">
        <v>704.66</v>
      </c>
      <c r="Q8" s="1">
        <v>722.27</v>
      </c>
      <c r="R8" s="1">
        <v>740.33</v>
      </c>
      <c r="S8" s="1">
        <v>758.84</v>
      </c>
      <c r="T8" s="1">
        <v>777.81</v>
      </c>
      <c r="U8" s="1">
        <v>797.26</v>
      </c>
      <c r="V8" s="1">
        <v>817.19</v>
      </c>
      <c r="W8" s="1">
        <v>837.62</v>
      </c>
      <c r="X8" s="1">
        <v>858.56</v>
      </c>
      <c r="Y8" s="1">
        <v>880.02</v>
      </c>
      <c r="Z8" s="1">
        <v>902.02</v>
      </c>
      <c r="AA8" s="1">
        <v>924.57</v>
      </c>
      <c r="AB8" s="1">
        <v>947.69</v>
      </c>
      <c r="AC8" s="1">
        <v>971.38</v>
      </c>
      <c r="AD8" s="1">
        <v>995.66</v>
      </c>
      <c r="AE8" s="1">
        <v>1020.56</v>
      </c>
      <c r="AF8" s="1">
        <v>1046.07</v>
      </c>
    </row>
    <row r="9" spans="1:32" x14ac:dyDescent="0.2">
      <c r="A9" t="s">
        <v>40</v>
      </c>
      <c r="B9" t="s">
        <v>41</v>
      </c>
      <c r="C9" s="1">
        <v>0.1353</v>
      </c>
      <c r="D9" s="1">
        <v>0.138683</v>
      </c>
      <c r="E9" s="1">
        <v>0.14215</v>
      </c>
      <c r="F9" s="1">
        <v>0.145703</v>
      </c>
      <c r="G9" s="1">
        <v>0.16350000000000001</v>
      </c>
      <c r="H9" s="1">
        <v>0.16758799999999999</v>
      </c>
      <c r="I9" s="1">
        <v>0.17177700000000001</v>
      </c>
      <c r="J9" s="1">
        <v>0.17607200000000001</v>
      </c>
      <c r="K9" s="1">
        <v>0.18047299999999999</v>
      </c>
      <c r="L9" s="1">
        <v>0.18498500000000001</v>
      </c>
      <c r="M9" s="1">
        <v>0.18961</v>
      </c>
      <c r="N9" s="1">
        <v>0.19434999999999999</v>
      </c>
      <c r="O9" s="1">
        <v>0.199209</v>
      </c>
      <c r="P9" s="1">
        <v>0.20418900000000001</v>
      </c>
      <c r="Q9" s="1">
        <v>0.20929400000000001</v>
      </c>
      <c r="R9" s="1">
        <v>0.21452599999999999</v>
      </c>
      <c r="S9" s="1">
        <v>0.219889</v>
      </c>
      <c r="T9" s="1">
        <v>0.225387</v>
      </c>
      <c r="U9" s="1">
        <v>0.231021</v>
      </c>
      <c r="V9" s="1">
        <v>0.23679700000000001</v>
      </c>
      <c r="W9" s="1">
        <v>0.24271699999999999</v>
      </c>
      <c r="X9" s="1">
        <v>0.24878500000000001</v>
      </c>
      <c r="Y9" s="1">
        <v>0.25500400000000001</v>
      </c>
      <c r="Z9" s="1">
        <v>0.26137899999999997</v>
      </c>
      <c r="AA9" s="1">
        <v>0.26791399999999999</v>
      </c>
      <c r="AB9" s="1">
        <v>0.27461200000000002</v>
      </c>
      <c r="AC9" s="1">
        <v>0.28147699999999998</v>
      </c>
      <c r="AD9" s="1">
        <v>0.28851399999999999</v>
      </c>
      <c r="AE9" s="1">
        <v>0.29572700000000002</v>
      </c>
      <c r="AF9" s="1">
        <v>0.30312</v>
      </c>
    </row>
    <row r="10" spans="1:32" x14ac:dyDescent="0.2">
      <c r="A10" t="s">
        <v>40</v>
      </c>
      <c r="B10" t="s">
        <v>42</v>
      </c>
      <c r="C10" s="1">
        <v>0.18529999999999999</v>
      </c>
      <c r="D10" s="1">
        <v>0.18993299999999999</v>
      </c>
      <c r="E10" s="1">
        <v>0.19468099999999999</v>
      </c>
      <c r="F10" s="1">
        <v>0.199548</v>
      </c>
      <c r="G10" s="1">
        <v>0.20810000000000001</v>
      </c>
      <c r="H10" s="1">
        <v>0.21330299999999999</v>
      </c>
      <c r="I10" s="1">
        <v>0.218635</v>
      </c>
      <c r="J10" s="1">
        <v>0.22410099999999999</v>
      </c>
      <c r="K10" s="1">
        <v>0.22970299999999999</v>
      </c>
      <c r="L10" s="1">
        <v>0.23544599999999999</v>
      </c>
      <c r="M10" s="1">
        <v>0.24133199999999999</v>
      </c>
      <c r="N10" s="1">
        <v>0.247366</v>
      </c>
      <c r="O10" s="1">
        <v>0.25355</v>
      </c>
      <c r="P10" s="1">
        <v>0.25988800000000001</v>
      </c>
      <c r="Q10" s="1">
        <v>0.26638600000000001</v>
      </c>
      <c r="R10" s="1">
        <v>0.27304499999999998</v>
      </c>
      <c r="S10" s="1">
        <v>0.27987099999999998</v>
      </c>
      <c r="T10" s="1">
        <v>0.28686800000000001</v>
      </c>
      <c r="U10" s="1">
        <v>0.29404000000000002</v>
      </c>
      <c r="V10" s="1">
        <v>0.30139100000000002</v>
      </c>
      <c r="W10" s="1">
        <v>0.30892599999999998</v>
      </c>
      <c r="X10" s="1">
        <v>0.31664900000000001</v>
      </c>
      <c r="Y10" s="1">
        <v>0.32456499999999999</v>
      </c>
      <c r="Z10" s="1">
        <v>0.332679</v>
      </c>
      <c r="AA10" s="1">
        <v>0.34099600000000002</v>
      </c>
      <c r="AB10" s="1">
        <v>0.34952100000000003</v>
      </c>
      <c r="AC10" s="1">
        <v>0.35825899999999999</v>
      </c>
      <c r="AD10" s="1">
        <v>0.36721500000000001</v>
      </c>
      <c r="AE10" s="1">
        <v>0.37639600000000001</v>
      </c>
      <c r="AF10" s="1">
        <v>0.38580599999999998</v>
      </c>
    </row>
    <row r="11" spans="1:32" x14ac:dyDescent="0.2">
      <c r="A11" t="s">
        <v>40</v>
      </c>
      <c r="B11" t="s">
        <v>43</v>
      </c>
      <c r="C11" s="1">
        <v>0.1</v>
      </c>
      <c r="D11" s="1">
        <v>0.1</v>
      </c>
      <c r="E11" s="1">
        <v>0.1</v>
      </c>
      <c r="F11" s="1">
        <v>0.1</v>
      </c>
      <c r="G11" s="1">
        <v>0.1</v>
      </c>
      <c r="H11" s="1">
        <v>0.1</v>
      </c>
      <c r="I11" s="1">
        <v>0.1</v>
      </c>
      <c r="J11" s="1">
        <v>0.1</v>
      </c>
      <c r="K11" s="1">
        <v>0.1</v>
      </c>
      <c r="L11" s="1">
        <v>0.1</v>
      </c>
      <c r="M11" s="1">
        <v>0.1</v>
      </c>
      <c r="N11" s="1">
        <v>0.1</v>
      </c>
      <c r="O11" s="1">
        <v>0.1</v>
      </c>
      <c r="P11" s="1">
        <v>0.1</v>
      </c>
      <c r="Q11" s="1">
        <v>0.1</v>
      </c>
      <c r="R11" s="1">
        <v>0.1</v>
      </c>
      <c r="S11" s="1">
        <v>0.1</v>
      </c>
      <c r="T11" s="1">
        <v>0.1</v>
      </c>
      <c r="U11" s="1">
        <v>0.1</v>
      </c>
      <c r="V11" s="1">
        <v>0.1</v>
      </c>
      <c r="W11" s="1">
        <v>0.1</v>
      </c>
      <c r="X11" s="1">
        <v>0.1</v>
      </c>
      <c r="Y11" s="1">
        <v>0.1</v>
      </c>
      <c r="Z11" s="1">
        <v>0.1</v>
      </c>
      <c r="AA11" s="1">
        <v>0.1</v>
      </c>
      <c r="AB11" s="1">
        <v>0.1</v>
      </c>
      <c r="AC11" s="1">
        <v>0.1</v>
      </c>
      <c r="AD11" s="1">
        <v>0.1</v>
      </c>
      <c r="AE11" s="1">
        <v>0.1</v>
      </c>
      <c r="AF11" s="1">
        <v>0.1</v>
      </c>
    </row>
    <row r="12" spans="1:32" x14ac:dyDescent="0.2">
      <c r="A12" t="s">
        <v>44</v>
      </c>
      <c r="B12" t="s">
        <v>45</v>
      </c>
      <c r="C12" s="1">
        <v>0</v>
      </c>
      <c r="D12" s="1">
        <v>0</v>
      </c>
      <c r="E12" s="1">
        <v>0</v>
      </c>
      <c r="F12" s="1">
        <v>0</v>
      </c>
      <c r="G12" s="1">
        <v>-743.42</v>
      </c>
      <c r="H12" s="1">
        <v>-749.57</v>
      </c>
      <c r="I12" s="1">
        <v>-755.87</v>
      </c>
      <c r="J12" s="1">
        <v>-762.31</v>
      </c>
      <c r="K12" s="1">
        <v>-768.92</v>
      </c>
      <c r="L12" s="1">
        <v>-775.62</v>
      </c>
      <c r="M12" s="1">
        <v>-782.48</v>
      </c>
      <c r="N12" s="1">
        <v>-789.47</v>
      </c>
      <c r="O12" s="1">
        <v>-796.64</v>
      </c>
      <c r="P12" s="1">
        <v>-803.93</v>
      </c>
      <c r="Q12" s="1">
        <v>-811.31</v>
      </c>
      <c r="R12" s="1">
        <v>-818.94</v>
      </c>
      <c r="S12" s="1">
        <v>-826.66</v>
      </c>
      <c r="T12" s="1">
        <v>-834.55</v>
      </c>
      <c r="U12" s="1">
        <v>-842.7</v>
      </c>
      <c r="V12" s="1">
        <v>-850.98</v>
      </c>
      <c r="W12" s="1">
        <v>-859.42</v>
      </c>
      <c r="X12" s="1">
        <v>-867.93</v>
      </c>
      <c r="Y12" s="1">
        <v>-876.63</v>
      </c>
      <c r="Z12" s="1">
        <v>-885.57</v>
      </c>
      <c r="AA12" s="1">
        <v>-894.68</v>
      </c>
      <c r="AB12" s="1">
        <v>-904</v>
      </c>
      <c r="AC12" s="1">
        <v>-913.48</v>
      </c>
      <c r="AD12" s="1">
        <v>-923.25</v>
      </c>
      <c r="AE12" s="1">
        <v>-933.06</v>
      </c>
      <c r="AF12" s="1">
        <v>-943.08</v>
      </c>
    </row>
    <row r="13" spans="1:32" x14ac:dyDescent="0.2">
      <c r="A13" t="s">
        <v>44</v>
      </c>
      <c r="B13" t="s">
        <v>46</v>
      </c>
      <c r="C13" s="1">
        <v>-992.09</v>
      </c>
      <c r="D13" s="1">
        <v>-1001.13</v>
      </c>
      <c r="E13" s="1">
        <v>-1010.49</v>
      </c>
      <c r="F13" s="1">
        <v>-1020.19</v>
      </c>
      <c r="G13" s="1">
        <v>-933.48</v>
      </c>
      <c r="H13" s="1">
        <v>-948.43</v>
      </c>
      <c r="I13" s="1">
        <v>-963.79</v>
      </c>
      <c r="J13" s="1">
        <v>-979.58</v>
      </c>
      <c r="K13" s="1">
        <v>-995.83</v>
      </c>
      <c r="L13" s="1">
        <v>-1012.55</v>
      </c>
      <c r="M13" s="1">
        <v>-1029.73</v>
      </c>
      <c r="N13" s="1">
        <v>-1047.3699999999999</v>
      </c>
      <c r="O13" s="1">
        <v>-1065.49</v>
      </c>
      <c r="P13" s="1">
        <v>-1084.0999999999999</v>
      </c>
      <c r="Q13" s="1">
        <v>-1103.22</v>
      </c>
      <c r="R13" s="1">
        <v>-1122.8599999999999</v>
      </c>
      <c r="S13" s="1">
        <v>-1143</v>
      </c>
      <c r="T13" s="1">
        <v>-1163.6500000000001</v>
      </c>
      <c r="U13" s="1">
        <v>-1184.82</v>
      </c>
      <c r="V13" s="1">
        <v>-1206.53</v>
      </c>
      <c r="W13" s="1">
        <v>-1228.79</v>
      </c>
      <c r="X13" s="1">
        <v>-1251.6400000000001</v>
      </c>
      <c r="Y13" s="1">
        <v>-1275.06</v>
      </c>
      <c r="Z13" s="1">
        <v>-1299.08</v>
      </c>
      <c r="AA13" s="1">
        <v>-1323.7</v>
      </c>
      <c r="AB13" s="1">
        <v>-1348.92</v>
      </c>
      <c r="AC13" s="1">
        <v>-1374.77</v>
      </c>
      <c r="AD13" s="1">
        <v>-1401.24</v>
      </c>
      <c r="AE13" s="1">
        <v>-1428.37</v>
      </c>
      <c r="AF13" s="1">
        <v>-1456.15</v>
      </c>
    </row>
    <row r="14" spans="1:32" x14ac:dyDescent="0.2">
      <c r="A14" t="s">
        <v>44</v>
      </c>
      <c r="B14" t="s">
        <v>47</v>
      </c>
      <c r="C14" s="1">
        <v>-992.09</v>
      </c>
      <c r="D14" s="1">
        <v>-1001.13</v>
      </c>
      <c r="E14" s="1">
        <v>-1010.49</v>
      </c>
      <c r="F14" s="1">
        <v>-1020.19</v>
      </c>
      <c r="G14" s="1">
        <v>-1676.9</v>
      </c>
      <c r="H14" s="1">
        <v>-1698</v>
      </c>
      <c r="I14" s="1">
        <v>-1719.67</v>
      </c>
      <c r="J14" s="1">
        <v>-1741.89</v>
      </c>
      <c r="K14" s="1">
        <v>-1764.75</v>
      </c>
      <c r="L14" s="1">
        <v>-1788.18</v>
      </c>
      <c r="M14" s="1">
        <v>-1812.21</v>
      </c>
      <c r="N14" s="1">
        <v>-1836.83</v>
      </c>
      <c r="O14" s="1">
        <v>-1862.13</v>
      </c>
      <c r="P14" s="1">
        <v>-1888.03</v>
      </c>
      <c r="Q14" s="1">
        <v>-1914.54</v>
      </c>
      <c r="R14" s="1">
        <v>-1941.8</v>
      </c>
      <c r="S14" s="1">
        <v>-1969.65</v>
      </c>
      <c r="T14" s="1">
        <v>-1998.2</v>
      </c>
      <c r="U14" s="1">
        <v>-2027.52</v>
      </c>
      <c r="V14" s="1">
        <v>-2057.52</v>
      </c>
      <c r="W14" s="1">
        <v>-2088.21</v>
      </c>
      <c r="X14" s="1">
        <v>-2119.5700000000002</v>
      </c>
      <c r="Y14" s="1">
        <v>-2151.69</v>
      </c>
      <c r="Z14" s="1">
        <v>-2184.65</v>
      </c>
      <c r="AA14" s="1">
        <v>-2218.38</v>
      </c>
      <c r="AB14" s="1">
        <v>-2252.92</v>
      </c>
      <c r="AC14" s="1">
        <v>-2288.25</v>
      </c>
      <c r="AD14" s="1">
        <v>-2324.5</v>
      </c>
      <c r="AE14" s="1">
        <v>-2361.4299999999998</v>
      </c>
      <c r="AF14" s="1">
        <v>-2399.23</v>
      </c>
    </row>
    <row r="15" spans="1:32" x14ac:dyDescent="0.2">
      <c r="A15" t="s">
        <v>48</v>
      </c>
      <c r="B15" t="s">
        <v>49</v>
      </c>
      <c r="C15" s="1">
        <v>0</v>
      </c>
      <c r="D15" s="1">
        <v>0</v>
      </c>
      <c r="E15" s="1">
        <v>0</v>
      </c>
      <c r="F15" s="1">
        <v>0</v>
      </c>
      <c r="G15" s="1">
        <v>400</v>
      </c>
      <c r="H15" s="1">
        <v>400</v>
      </c>
      <c r="I15" s="1">
        <v>400</v>
      </c>
      <c r="J15" s="1">
        <v>400</v>
      </c>
      <c r="K15" s="1">
        <v>400</v>
      </c>
      <c r="L15" s="1">
        <v>400</v>
      </c>
      <c r="M15" s="1">
        <v>400</v>
      </c>
      <c r="N15" s="1">
        <v>400</v>
      </c>
      <c r="O15" s="1">
        <v>400</v>
      </c>
      <c r="P15" s="1">
        <v>400</v>
      </c>
      <c r="Q15" s="1">
        <v>400</v>
      </c>
      <c r="R15" s="1">
        <v>400</v>
      </c>
      <c r="S15" s="1">
        <v>400</v>
      </c>
      <c r="T15" s="1">
        <v>400</v>
      </c>
      <c r="U15" s="1">
        <v>400</v>
      </c>
      <c r="V15" s="1">
        <v>400</v>
      </c>
      <c r="W15" s="1">
        <v>400</v>
      </c>
      <c r="X15" s="1">
        <v>400</v>
      </c>
      <c r="Y15" s="1">
        <v>400</v>
      </c>
      <c r="Z15" s="1">
        <v>400</v>
      </c>
      <c r="AA15" s="1">
        <v>400</v>
      </c>
      <c r="AB15" s="1">
        <v>400</v>
      </c>
      <c r="AC15" s="1">
        <v>400</v>
      </c>
      <c r="AD15" s="1">
        <v>400</v>
      </c>
      <c r="AE15" s="1">
        <v>400</v>
      </c>
      <c r="AF15" s="1">
        <v>0</v>
      </c>
    </row>
    <row r="16" spans="1:32" x14ac:dyDescent="0.2">
      <c r="A16" t="s">
        <v>48</v>
      </c>
      <c r="B16" t="s">
        <v>50</v>
      </c>
      <c r="C16" s="1">
        <v>0</v>
      </c>
      <c r="D16" s="1">
        <v>0</v>
      </c>
      <c r="E16" s="1">
        <v>0</v>
      </c>
      <c r="F16" s="1">
        <v>0</v>
      </c>
      <c r="G16" s="1">
        <v>10000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</row>
    <row r="17" spans="1:32" x14ac:dyDescent="0.2">
      <c r="A17" t="s">
        <v>48</v>
      </c>
      <c r="B17" t="s">
        <v>51</v>
      </c>
      <c r="C17" s="1">
        <v>150</v>
      </c>
      <c r="D17" s="1">
        <v>150</v>
      </c>
      <c r="E17" s="1">
        <v>150</v>
      </c>
      <c r="F17" s="1">
        <v>150</v>
      </c>
      <c r="G17" s="1">
        <v>150</v>
      </c>
      <c r="H17" s="1">
        <v>150</v>
      </c>
      <c r="I17" s="1">
        <v>150</v>
      </c>
      <c r="J17" s="1">
        <v>150</v>
      </c>
      <c r="K17" s="1">
        <v>150</v>
      </c>
      <c r="L17" s="1">
        <v>150</v>
      </c>
      <c r="M17" s="1">
        <v>150</v>
      </c>
      <c r="N17" s="1">
        <v>150</v>
      </c>
      <c r="O17" s="1">
        <v>150</v>
      </c>
      <c r="P17" s="1">
        <v>150</v>
      </c>
      <c r="Q17" s="1">
        <v>150</v>
      </c>
      <c r="R17" s="1">
        <v>150</v>
      </c>
      <c r="S17" s="1">
        <v>150</v>
      </c>
      <c r="T17" s="1">
        <v>150</v>
      </c>
      <c r="U17" s="1">
        <v>150</v>
      </c>
      <c r="V17" s="1">
        <v>150</v>
      </c>
      <c r="W17" s="1">
        <v>150</v>
      </c>
      <c r="X17" s="1">
        <v>150</v>
      </c>
      <c r="Y17" s="1">
        <v>150</v>
      </c>
      <c r="Z17" s="1">
        <v>150</v>
      </c>
      <c r="AA17" s="1">
        <v>150</v>
      </c>
      <c r="AB17" s="1">
        <v>150</v>
      </c>
      <c r="AC17" s="1">
        <v>150</v>
      </c>
      <c r="AD17" s="1">
        <v>150</v>
      </c>
      <c r="AE17" s="1">
        <v>150</v>
      </c>
      <c r="AF17" s="1">
        <v>150</v>
      </c>
    </row>
    <row r="18" spans="1:32" x14ac:dyDescent="0.2">
      <c r="A18" t="s">
        <v>48</v>
      </c>
      <c r="B18" t="s">
        <v>52</v>
      </c>
      <c r="C18" s="1">
        <v>720</v>
      </c>
      <c r="D18" s="1">
        <v>720</v>
      </c>
      <c r="E18" s="1">
        <v>720</v>
      </c>
      <c r="F18" s="1">
        <v>720</v>
      </c>
      <c r="G18" s="1">
        <v>984</v>
      </c>
      <c r="H18" s="1">
        <v>984</v>
      </c>
      <c r="I18" s="1">
        <v>984</v>
      </c>
      <c r="J18" s="1">
        <v>984</v>
      </c>
      <c r="K18" s="1">
        <v>984</v>
      </c>
      <c r="L18" s="1">
        <v>984</v>
      </c>
      <c r="M18" s="1">
        <v>984</v>
      </c>
      <c r="N18" s="1">
        <v>984</v>
      </c>
      <c r="O18" s="1">
        <v>984</v>
      </c>
      <c r="P18" s="1">
        <v>984</v>
      </c>
      <c r="Q18" s="1">
        <v>984</v>
      </c>
      <c r="R18" s="1">
        <v>984</v>
      </c>
      <c r="S18" s="1">
        <v>984</v>
      </c>
      <c r="T18" s="1">
        <v>984</v>
      </c>
      <c r="U18" s="1">
        <v>984</v>
      </c>
      <c r="V18" s="1">
        <v>984</v>
      </c>
      <c r="W18" s="1">
        <v>984</v>
      </c>
      <c r="X18" s="1">
        <v>984</v>
      </c>
      <c r="Y18" s="1">
        <v>984</v>
      </c>
      <c r="Z18" s="1">
        <v>984</v>
      </c>
      <c r="AA18" s="1">
        <v>984</v>
      </c>
      <c r="AB18" s="1">
        <v>264</v>
      </c>
      <c r="AC18" s="1">
        <v>264</v>
      </c>
      <c r="AD18" s="1">
        <v>264</v>
      </c>
      <c r="AE18" s="1">
        <v>264</v>
      </c>
      <c r="AF18" s="1">
        <v>0</v>
      </c>
    </row>
    <row r="19" spans="1:32" x14ac:dyDescent="0.2">
      <c r="A19" t="s">
        <v>48</v>
      </c>
      <c r="B19" t="s">
        <v>53</v>
      </c>
      <c r="C19" s="1">
        <v>18000</v>
      </c>
      <c r="D19" s="1">
        <v>0</v>
      </c>
      <c r="E19" s="1">
        <v>0</v>
      </c>
      <c r="F19" s="1">
        <v>0</v>
      </c>
      <c r="G19" s="1">
        <v>6600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">
      <c r="A20" t="s">
        <v>48</v>
      </c>
      <c r="B20" t="s">
        <v>54</v>
      </c>
      <c r="C20" s="1">
        <v>150</v>
      </c>
      <c r="D20" s="1">
        <v>150</v>
      </c>
      <c r="E20" s="1">
        <v>150</v>
      </c>
      <c r="F20" s="1">
        <v>150</v>
      </c>
      <c r="G20" s="1">
        <v>150</v>
      </c>
      <c r="H20" s="1">
        <v>150</v>
      </c>
      <c r="I20" s="1">
        <v>150</v>
      </c>
      <c r="J20" s="1">
        <v>150</v>
      </c>
      <c r="K20" s="1">
        <v>150</v>
      </c>
      <c r="L20" s="1">
        <v>150</v>
      </c>
      <c r="M20" s="1">
        <v>150</v>
      </c>
      <c r="N20" s="1">
        <v>150</v>
      </c>
      <c r="O20" s="1">
        <v>150</v>
      </c>
      <c r="P20" s="1">
        <v>150</v>
      </c>
      <c r="Q20" s="1">
        <v>150</v>
      </c>
      <c r="R20" s="1">
        <v>150</v>
      </c>
      <c r="S20" s="1">
        <v>150</v>
      </c>
      <c r="T20" s="1">
        <v>150</v>
      </c>
      <c r="U20" s="1">
        <v>150</v>
      </c>
      <c r="V20" s="1">
        <v>150</v>
      </c>
      <c r="W20" s="1">
        <v>150</v>
      </c>
      <c r="X20" s="1">
        <v>150</v>
      </c>
      <c r="Y20" s="1">
        <v>150</v>
      </c>
      <c r="Z20" s="1">
        <v>150</v>
      </c>
      <c r="AA20" s="1">
        <v>150</v>
      </c>
      <c r="AB20" s="1">
        <v>150</v>
      </c>
      <c r="AC20" s="1">
        <v>150</v>
      </c>
      <c r="AD20" s="1">
        <v>150</v>
      </c>
      <c r="AE20" s="1">
        <v>150</v>
      </c>
      <c r="AF20" s="1">
        <v>150</v>
      </c>
    </row>
    <row r="21" spans="1:32" x14ac:dyDescent="0.2">
      <c r="A21" t="s">
        <v>48</v>
      </c>
      <c r="B21" t="s">
        <v>55</v>
      </c>
      <c r="C21" s="1">
        <v>1438.5</v>
      </c>
      <c r="D21" s="1">
        <v>1478.15</v>
      </c>
      <c r="E21" s="1">
        <v>1518.89</v>
      </c>
      <c r="F21" s="1">
        <v>1560.75</v>
      </c>
      <c r="G21" s="1">
        <v>499.9</v>
      </c>
      <c r="H21" s="1">
        <v>524.1</v>
      </c>
      <c r="I21" s="1">
        <v>549.15</v>
      </c>
      <c r="J21" s="1">
        <v>575.11</v>
      </c>
      <c r="K21" s="1">
        <v>601.9</v>
      </c>
      <c r="L21" s="1">
        <v>629.73</v>
      </c>
      <c r="M21" s="1">
        <v>658.51</v>
      </c>
      <c r="N21" s="1">
        <v>688.36</v>
      </c>
      <c r="O21" s="1">
        <v>719.16</v>
      </c>
      <c r="P21" s="1">
        <v>751.08</v>
      </c>
      <c r="Q21" s="1">
        <v>784.23</v>
      </c>
      <c r="R21" s="1">
        <v>818.31</v>
      </c>
      <c r="S21" s="1">
        <v>853.73</v>
      </c>
      <c r="T21" s="1">
        <v>890.33</v>
      </c>
      <c r="U21" s="1">
        <v>928.01</v>
      </c>
      <c r="V21" s="1">
        <v>967.05</v>
      </c>
      <c r="W21" s="1">
        <v>1007.46</v>
      </c>
      <c r="X21" s="1">
        <v>1049.3900000000001</v>
      </c>
      <c r="Y21" s="1">
        <v>1092.7</v>
      </c>
      <c r="Z21" s="1">
        <v>1137.32</v>
      </c>
      <c r="AA21" s="1">
        <v>1183.43</v>
      </c>
      <c r="AB21" s="1">
        <v>1231.01</v>
      </c>
      <c r="AC21" s="1">
        <v>1280.22</v>
      </c>
      <c r="AD21" s="1">
        <v>1330.87</v>
      </c>
      <c r="AE21" s="1">
        <v>1383.49</v>
      </c>
      <c r="AF21" s="1">
        <v>1437.79</v>
      </c>
    </row>
    <row r="22" spans="1:32" x14ac:dyDescent="0.2">
      <c r="A22" t="s">
        <v>48</v>
      </c>
      <c r="B22" t="s">
        <v>56</v>
      </c>
      <c r="C22" s="1">
        <v>2658.15</v>
      </c>
      <c r="D22" s="1">
        <v>2724.61</v>
      </c>
      <c r="E22" s="1">
        <v>2792.72</v>
      </c>
      <c r="F22" s="1">
        <v>2862.54</v>
      </c>
      <c r="G22" s="1">
        <v>3039.54</v>
      </c>
      <c r="H22" s="1">
        <v>3115.53</v>
      </c>
      <c r="I22" s="1">
        <v>3193.42</v>
      </c>
      <c r="J22" s="1">
        <v>3273.26</v>
      </c>
      <c r="K22" s="1">
        <v>3355.09</v>
      </c>
      <c r="L22" s="1">
        <v>3438.96</v>
      </c>
      <c r="M22" s="1">
        <v>3524.94</v>
      </c>
      <c r="N22" s="1">
        <v>3613.06</v>
      </c>
      <c r="O22" s="1">
        <v>3703.39</v>
      </c>
      <c r="P22" s="1">
        <v>3795.97</v>
      </c>
      <c r="Q22" s="1">
        <v>3890.87</v>
      </c>
      <c r="R22" s="1">
        <v>3988.14</v>
      </c>
      <c r="S22" s="1">
        <v>4087.85</v>
      </c>
      <c r="T22" s="1">
        <v>4190.04</v>
      </c>
      <c r="U22" s="1">
        <v>4294.8</v>
      </c>
      <c r="V22" s="1">
        <v>4402.17</v>
      </c>
      <c r="W22" s="1">
        <v>4512.22</v>
      </c>
      <c r="X22" s="1">
        <v>4625.0200000000004</v>
      </c>
      <c r="Y22" s="1">
        <v>4740.6499999999996</v>
      </c>
      <c r="Z22" s="1">
        <v>4859.17</v>
      </c>
      <c r="AA22" s="1">
        <v>4980.6499999999996</v>
      </c>
      <c r="AB22" s="1">
        <v>5105.16</v>
      </c>
      <c r="AC22" s="1">
        <v>5232.79</v>
      </c>
      <c r="AD22" s="1">
        <v>5363.61</v>
      </c>
      <c r="AE22" s="1">
        <v>5497.7</v>
      </c>
      <c r="AF22" s="1">
        <v>5635.14</v>
      </c>
    </row>
    <row r="23" spans="1:32" x14ac:dyDescent="0.2">
      <c r="A23" t="s">
        <v>48</v>
      </c>
      <c r="B23" t="s">
        <v>57</v>
      </c>
      <c r="C23" s="1">
        <v>2146.06</v>
      </c>
      <c r="D23" s="1">
        <v>2215.48</v>
      </c>
      <c r="E23" s="1">
        <v>2286.5300000000002</v>
      </c>
      <c r="F23" s="1">
        <v>2359.2600000000002</v>
      </c>
      <c r="G23" s="1">
        <v>1926.88</v>
      </c>
      <c r="H23" s="1">
        <v>1995.88</v>
      </c>
      <c r="I23" s="1">
        <v>2066.56</v>
      </c>
      <c r="J23" s="1">
        <v>2138.9899999999998</v>
      </c>
      <c r="K23" s="1">
        <v>2213.15</v>
      </c>
      <c r="L23" s="1">
        <v>2289.17</v>
      </c>
      <c r="M23" s="1">
        <v>2367.0700000000002</v>
      </c>
      <c r="N23" s="1">
        <v>2446.9299999999998</v>
      </c>
      <c r="O23" s="1">
        <v>2528.73</v>
      </c>
      <c r="P23" s="1">
        <v>2612.6</v>
      </c>
      <c r="Q23" s="1">
        <v>2698.61</v>
      </c>
      <c r="R23" s="1">
        <v>2786.67</v>
      </c>
      <c r="S23" s="1">
        <v>2877.03</v>
      </c>
      <c r="T23" s="1">
        <v>2969.66</v>
      </c>
      <c r="U23" s="1">
        <v>3064.53</v>
      </c>
      <c r="V23" s="1">
        <v>3161.84</v>
      </c>
      <c r="W23" s="1">
        <v>3261.63</v>
      </c>
      <c r="X23" s="1">
        <v>3364.01</v>
      </c>
      <c r="Y23" s="1">
        <v>3468.98</v>
      </c>
      <c r="Z23" s="1">
        <v>3576.54</v>
      </c>
      <c r="AA23" s="1">
        <v>3686.84</v>
      </c>
      <c r="AB23" s="1">
        <v>3799.93</v>
      </c>
      <c r="AC23" s="1">
        <v>3915.92</v>
      </c>
      <c r="AD23" s="1">
        <v>4034.78</v>
      </c>
      <c r="AE23" s="1">
        <v>4156.83</v>
      </c>
      <c r="AF23" s="1">
        <v>4281.9799999999996</v>
      </c>
    </row>
    <row r="24" spans="1:32" x14ac:dyDescent="0.2">
      <c r="A24" t="s">
        <v>48</v>
      </c>
      <c r="B24" t="s">
        <v>58</v>
      </c>
      <c r="C24" s="1">
        <v>3138.15</v>
      </c>
      <c r="D24" s="1">
        <v>3216.61</v>
      </c>
      <c r="E24" s="1">
        <v>3297.02</v>
      </c>
      <c r="F24" s="1">
        <v>3379.45</v>
      </c>
      <c r="G24" s="1">
        <v>3603.78</v>
      </c>
      <c r="H24" s="1">
        <v>3693.88</v>
      </c>
      <c r="I24" s="1">
        <v>3786.23</v>
      </c>
      <c r="J24" s="1">
        <v>3880.88</v>
      </c>
      <c r="K24" s="1">
        <v>3977.9</v>
      </c>
      <c r="L24" s="1">
        <v>4077.35</v>
      </c>
      <c r="M24" s="1">
        <v>4179.28</v>
      </c>
      <c r="N24" s="1">
        <v>4283.7700000000004</v>
      </c>
      <c r="O24" s="1">
        <v>4390.8599999999997</v>
      </c>
      <c r="P24" s="1">
        <v>4500.63</v>
      </c>
      <c r="Q24" s="1">
        <v>4613.1499999999996</v>
      </c>
      <c r="R24" s="1">
        <v>4728.4799999999996</v>
      </c>
      <c r="S24" s="1">
        <v>4846.6899999999996</v>
      </c>
      <c r="T24" s="1">
        <v>4967.8599999999997</v>
      </c>
      <c r="U24" s="1">
        <v>5092.05</v>
      </c>
      <c r="V24" s="1">
        <v>5219.3500000000004</v>
      </c>
      <c r="W24" s="1">
        <v>5349.84</v>
      </c>
      <c r="X24" s="1">
        <v>5483.58</v>
      </c>
      <c r="Y24" s="1">
        <v>5620.67</v>
      </c>
      <c r="Z24" s="1">
        <v>5761.19</v>
      </c>
      <c r="AA24" s="1">
        <v>5905.22</v>
      </c>
      <c r="AB24" s="1">
        <v>6052.85</v>
      </c>
      <c r="AC24" s="1">
        <v>6204.17</v>
      </c>
      <c r="AD24" s="1">
        <v>6359.27</v>
      </c>
      <c r="AE24" s="1">
        <v>6518.26</v>
      </c>
      <c r="AF24" s="1">
        <v>6681.21</v>
      </c>
    </row>
    <row r="25" spans="1:32" x14ac:dyDescent="0.2">
      <c r="A25" t="s">
        <v>48</v>
      </c>
      <c r="B25" t="s">
        <v>59</v>
      </c>
      <c r="C25" s="1">
        <v>-382.26</v>
      </c>
      <c r="D25" s="1">
        <v>-377.9</v>
      </c>
      <c r="E25" s="1">
        <v>-373.57</v>
      </c>
      <c r="F25" s="1">
        <v>-369.29</v>
      </c>
      <c r="G25" s="1">
        <v>-407.08</v>
      </c>
      <c r="H25" s="1">
        <v>-402.28</v>
      </c>
      <c r="I25" s="1">
        <v>-397.53</v>
      </c>
      <c r="J25" s="1">
        <v>-392.82</v>
      </c>
      <c r="K25" s="1">
        <v>-388.16</v>
      </c>
      <c r="L25" s="1">
        <v>-383.56</v>
      </c>
      <c r="M25" s="1">
        <v>-379</v>
      </c>
      <c r="N25" s="1">
        <v>-374.48</v>
      </c>
      <c r="O25" s="1">
        <v>-370.02</v>
      </c>
      <c r="P25" s="1">
        <v>-365.59</v>
      </c>
      <c r="Q25" s="1">
        <v>-361.21</v>
      </c>
      <c r="R25" s="1">
        <v>-356.89</v>
      </c>
      <c r="S25" s="1">
        <v>-352.6</v>
      </c>
      <c r="T25" s="1">
        <v>-348.34</v>
      </c>
      <c r="U25" s="1">
        <v>-344.13</v>
      </c>
      <c r="V25" s="1">
        <v>-339.96</v>
      </c>
      <c r="W25" s="1">
        <v>-335.83</v>
      </c>
      <c r="X25" s="1">
        <v>-331.76</v>
      </c>
      <c r="Y25" s="1">
        <v>-327.72</v>
      </c>
      <c r="Z25" s="1">
        <v>-323.73</v>
      </c>
      <c r="AA25" s="1">
        <v>-319.77</v>
      </c>
      <c r="AB25" s="1">
        <v>-315.85000000000002</v>
      </c>
      <c r="AC25" s="1">
        <v>-311.97000000000003</v>
      </c>
      <c r="AD25" s="1">
        <v>-308.13</v>
      </c>
      <c r="AE25" s="1">
        <v>-304.32</v>
      </c>
      <c r="AF25" s="1">
        <v>-300.56</v>
      </c>
    </row>
    <row r="26" spans="1:32" x14ac:dyDescent="0.2">
      <c r="A26" t="s">
        <v>48</v>
      </c>
      <c r="B26" t="s">
        <v>60</v>
      </c>
      <c r="C26" s="1">
        <v>2048.33</v>
      </c>
      <c r="D26" s="1">
        <v>2101.38</v>
      </c>
      <c r="E26" s="1">
        <v>2155.8000000000002</v>
      </c>
      <c r="F26" s="1">
        <v>2211.64</v>
      </c>
      <c r="G26" s="1">
        <v>1769.72</v>
      </c>
      <c r="H26" s="1">
        <v>1819.81</v>
      </c>
      <c r="I26" s="1">
        <v>1871.28</v>
      </c>
      <c r="J26" s="1">
        <v>1924.18</v>
      </c>
      <c r="K26" s="1">
        <v>1978.5</v>
      </c>
      <c r="L26" s="1">
        <v>2034.35</v>
      </c>
      <c r="M26" s="1">
        <v>2091.73</v>
      </c>
      <c r="N26" s="1">
        <v>2150.71</v>
      </c>
      <c r="O26" s="1">
        <v>2211.27</v>
      </c>
      <c r="P26" s="1">
        <v>2273.5300000000002</v>
      </c>
      <c r="Q26" s="1">
        <v>2337.5500000000002</v>
      </c>
      <c r="R26" s="1">
        <v>2403.23</v>
      </c>
      <c r="S26" s="1">
        <v>2470.79</v>
      </c>
      <c r="T26" s="1">
        <v>2540.1799999999998</v>
      </c>
      <c r="U26" s="1">
        <v>2611.4</v>
      </c>
      <c r="V26" s="1">
        <v>2684.61</v>
      </c>
      <c r="W26" s="1">
        <v>2759.84</v>
      </c>
      <c r="X26" s="1">
        <v>2837.21</v>
      </c>
      <c r="Y26" s="1">
        <v>2916.68</v>
      </c>
      <c r="Z26" s="1">
        <v>2998.24</v>
      </c>
      <c r="AA26" s="1">
        <v>3082.04</v>
      </c>
      <c r="AB26" s="1">
        <v>3168.09</v>
      </c>
      <c r="AC26" s="1">
        <v>3256.51</v>
      </c>
      <c r="AD26" s="1">
        <v>3347.24</v>
      </c>
      <c r="AE26" s="1">
        <v>3440.59</v>
      </c>
      <c r="AF26" s="1">
        <v>3536.47</v>
      </c>
    </row>
    <row r="27" spans="1:32" x14ac:dyDescent="0.2">
      <c r="A27" t="s">
        <v>48</v>
      </c>
      <c r="B27" t="s">
        <v>61</v>
      </c>
      <c r="C27" s="1">
        <v>-992.09</v>
      </c>
      <c r="D27" s="1">
        <v>-1001.13</v>
      </c>
      <c r="E27" s="1">
        <v>-1010.49</v>
      </c>
      <c r="F27" s="1">
        <v>-1020.19</v>
      </c>
      <c r="G27" s="1">
        <v>-933.48</v>
      </c>
      <c r="H27" s="1">
        <v>-948.43</v>
      </c>
      <c r="I27" s="1">
        <v>-963.79</v>
      </c>
      <c r="J27" s="1">
        <v>-979.58</v>
      </c>
      <c r="K27" s="1">
        <v>-995.83</v>
      </c>
      <c r="L27" s="1">
        <v>-1012.55</v>
      </c>
      <c r="M27" s="1">
        <v>-1029.73</v>
      </c>
      <c r="N27" s="1">
        <v>-1047.3699999999999</v>
      </c>
      <c r="O27" s="1">
        <v>-1065.49</v>
      </c>
      <c r="P27" s="1">
        <v>-1084.0999999999999</v>
      </c>
      <c r="Q27" s="1">
        <v>-1103.22</v>
      </c>
      <c r="R27" s="1">
        <v>-1122.8599999999999</v>
      </c>
      <c r="S27" s="1">
        <v>-1143</v>
      </c>
      <c r="T27" s="1">
        <v>-1163.6500000000001</v>
      </c>
      <c r="U27" s="1">
        <v>-1184.82</v>
      </c>
      <c r="V27" s="1">
        <v>-1206.53</v>
      </c>
      <c r="W27" s="1">
        <v>-1228.79</v>
      </c>
      <c r="X27" s="1">
        <v>-1251.6400000000001</v>
      </c>
      <c r="Y27" s="1">
        <v>-1275.06</v>
      </c>
      <c r="Z27" s="1">
        <v>-1299.08</v>
      </c>
      <c r="AA27" s="1">
        <v>-1323.7</v>
      </c>
      <c r="AB27" s="1">
        <v>-1348.92</v>
      </c>
      <c r="AC27" s="1">
        <v>-1374.77</v>
      </c>
      <c r="AD27" s="1">
        <v>-1401.24</v>
      </c>
      <c r="AE27" s="1">
        <v>-1428.37</v>
      </c>
      <c r="AF27" s="1">
        <v>-1456.15</v>
      </c>
    </row>
    <row r="28" spans="1:32" x14ac:dyDescent="0.2">
      <c r="A28" t="s">
        <v>48</v>
      </c>
      <c r="B28" t="s">
        <v>62</v>
      </c>
      <c r="C28" s="1">
        <v>0</v>
      </c>
      <c r="D28" s="1">
        <v>0</v>
      </c>
      <c r="E28" s="1">
        <v>0</v>
      </c>
      <c r="F28" s="1">
        <v>0</v>
      </c>
      <c r="G28" s="1">
        <v>260.7</v>
      </c>
      <c r="H28" s="1">
        <v>258.60000000000002</v>
      </c>
      <c r="I28" s="1">
        <v>256.52</v>
      </c>
      <c r="J28" s="1">
        <v>254.46</v>
      </c>
      <c r="K28" s="1">
        <v>252.4</v>
      </c>
      <c r="L28" s="1">
        <v>250.34</v>
      </c>
      <c r="M28" s="1">
        <v>248.29</v>
      </c>
      <c r="N28" s="1">
        <v>246.26</v>
      </c>
      <c r="O28" s="1">
        <v>244.24</v>
      </c>
      <c r="P28" s="1">
        <v>242.23</v>
      </c>
      <c r="Q28" s="1">
        <v>240.22</v>
      </c>
      <c r="R28" s="1">
        <v>238.22</v>
      </c>
      <c r="S28" s="1">
        <v>236.24</v>
      </c>
      <c r="T28" s="1">
        <v>234.28</v>
      </c>
      <c r="U28" s="1">
        <v>232.33</v>
      </c>
      <c r="V28" s="1">
        <v>230.39</v>
      </c>
      <c r="W28" s="1">
        <v>228.47</v>
      </c>
      <c r="X28" s="1">
        <v>226.55</v>
      </c>
      <c r="Y28" s="1">
        <v>224.64</v>
      </c>
      <c r="Z28" s="1">
        <v>222.74</v>
      </c>
      <c r="AA28" s="1">
        <v>220.86</v>
      </c>
      <c r="AB28" s="1">
        <v>218.99</v>
      </c>
      <c r="AC28" s="1">
        <v>217.13</v>
      </c>
      <c r="AD28" s="1">
        <v>215.28</v>
      </c>
      <c r="AE28" s="1">
        <v>213.45</v>
      </c>
      <c r="AF28" s="1">
        <v>211.63</v>
      </c>
    </row>
    <row r="29" spans="1:32" x14ac:dyDescent="0.2">
      <c r="A29" t="s">
        <v>63</v>
      </c>
      <c r="B29" t="s">
        <v>64</v>
      </c>
      <c r="C29" s="1">
        <v>0</v>
      </c>
      <c r="D29" s="1">
        <v>0</v>
      </c>
      <c r="E29" s="1">
        <v>0</v>
      </c>
      <c r="F29" s="1">
        <v>0</v>
      </c>
      <c r="G29" s="1">
        <v>10000</v>
      </c>
      <c r="H29" s="1">
        <v>10000</v>
      </c>
      <c r="I29" s="1">
        <v>10000</v>
      </c>
      <c r="J29" s="1">
        <v>10000</v>
      </c>
      <c r="K29" s="1">
        <v>10000</v>
      </c>
      <c r="L29" s="1">
        <v>10000</v>
      </c>
      <c r="M29" s="1">
        <v>10000</v>
      </c>
      <c r="N29" s="1">
        <v>10000</v>
      </c>
      <c r="O29" s="1">
        <v>10000</v>
      </c>
      <c r="P29" s="1">
        <v>10000</v>
      </c>
      <c r="Q29" s="1">
        <v>10000</v>
      </c>
      <c r="R29" s="1">
        <v>10000</v>
      </c>
      <c r="S29" s="1">
        <v>10000</v>
      </c>
      <c r="T29" s="1">
        <v>10000</v>
      </c>
      <c r="U29" s="1">
        <v>10000</v>
      </c>
      <c r="V29" s="1">
        <v>10000</v>
      </c>
      <c r="W29" s="1">
        <v>10000</v>
      </c>
      <c r="X29" s="1">
        <v>10000</v>
      </c>
      <c r="Y29" s="1">
        <v>10000</v>
      </c>
      <c r="Z29" s="1">
        <v>10000</v>
      </c>
      <c r="AA29" s="1">
        <v>10000</v>
      </c>
      <c r="AB29" s="1">
        <v>10000</v>
      </c>
      <c r="AC29" s="1">
        <v>10000</v>
      </c>
      <c r="AD29" s="1">
        <v>10000</v>
      </c>
      <c r="AE29" s="1">
        <v>10000</v>
      </c>
      <c r="AF29" s="1">
        <v>10000</v>
      </c>
    </row>
    <row r="30" spans="1:32" x14ac:dyDescent="0.2">
      <c r="A30" t="s">
        <v>63</v>
      </c>
      <c r="B30" t="s">
        <v>65</v>
      </c>
      <c r="C30" s="1">
        <v>0</v>
      </c>
      <c r="D30" s="1">
        <v>0</v>
      </c>
      <c r="E30" s="1">
        <v>0</v>
      </c>
      <c r="F30" s="1">
        <v>0</v>
      </c>
      <c r="G30" s="1">
        <v>10000</v>
      </c>
      <c r="H30" s="1">
        <v>9925</v>
      </c>
      <c r="I30" s="1">
        <v>9850.5630000000001</v>
      </c>
      <c r="J30" s="1">
        <v>9776.6830000000009</v>
      </c>
      <c r="K30" s="1">
        <v>9703.3580000000002</v>
      </c>
      <c r="L30" s="1">
        <v>9630.5830000000005</v>
      </c>
      <c r="M30" s="1">
        <v>9558.3539999999994</v>
      </c>
      <c r="N30" s="1">
        <v>9486.6659999999993</v>
      </c>
      <c r="O30" s="1">
        <v>9415.5159999999996</v>
      </c>
      <c r="P30" s="1">
        <v>9344.9</v>
      </c>
      <c r="Q30" s="1">
        <v>9274.8130000000001</v>
      </c>
      <c r="R30" s="1">
        <v>9205.2520000000004</v>
      </c>
      <c r="S30" s="1">
        <v>9136.2119999999995</v>
      </c>
      <c r="T30" s="1">
        <v>9067.6910000000007</v>
      </c>
      <c r="U30" s="1">
        <v>8999.6830000000009</v>
      </c>
      <c r="V30" s="1">
        <v>8932.1849999999995</v>
      </c>
      <c r="W30" s="1">
        <v>8865.1939999999995</v>
      </c>
      <c r="X30" s="1">
        <v>8798.7049999999999</v>
      </c>
      <c r="Y30" s="1">
        <v>8732.7150000000001</v>
      </c>
      <c r="Z30" s="1">
        <v>8667.2189999999991</v>
      </c>
      <c r="AA30" s="1">
        <v>8602.2150000000001</v>
      </c>
      <c r="AB30" s="1">
        <v>8537.6990000000005</v>
      </c>
      <c r="AC30" s="1">
        <v>8473.6659999999993</v>
      </c>
      <c r="AD30" s="1">
        <v>8410.1129999999994</v>
      </c>
      <c r="AE30" s="1">
        <v>8347.0380000000005</v>
      </c>
      <c r="AF30" s="1">
        <v>8284.4349999999995</v>
      </c>
    </row>
    <row r="31" spans="1:32" x14ac:dyDescent="0.2">
      <c r="A31" t="s">
        <v>63</v>
      </c>
      <c r="B31" t="s">
        <v>66</v>
      </c>
      <c r="C31" s="1">
        <v>6000</v>
      </c>
      <c r="D31" s="1">
        <v>6000</v>
      </c>
      <c r="E31" s="1">
        <v>6000</v>
      </c>
      <c r="F31" s="1">
        <v>6000</v>
      </c>
      <c r="G31" s="1">
        <v>9000</v>
      </c>
      <c r="H31" s="1">
        <v>9000</v>
      </c>
      <c r="I31" s="1">
        <v>9000</v>
      </c>
      <c r="J31" s="1">
        <v>9000</v>
      </c>
      <c r="K31" s="1">
        <v>9000</v>
      </c>
      <c r="L31" s="1">
        <v>9000</v>
      </c>
      <c r="M31" s="1">
        <v>9000</v>
      </c>
      <c r="N31" s="1">
        <v>9000</v>
      </c>
      <c r="O31" s="1">
        <v>9000</v>
      </c>
      <c r="P31" s="1">
        <v>9000</v>
      </c>
      <c r="Q31" s="1">
        <v>9000</v>
      </c>
      <c r="R31" s="1">
        <v>9000</v>
      </c>
      <c r="S31" s="1">
        <v>9000</v>
      </c>
      <c r="T31" s="1">
        <v>9000</v>
      </c>
      <c r="U31" s="1">
        <v>9000</v>
      </c>
      <c r="V31" s="1">
        <v>9000</v>
      </c>
      <c r="W31" s="1">
        <v>9000</v>
      </c>
      <c r="X31" s="1">
        <v>9000</v>
      </c>
      <c r="Y31" s="1">
        <v>9000</v>
      </c>
      <c r="Z31" s="1">
        <v>9000</v>
      </c>
      <c r="AA31" s="1">
        <v>9000</v>
      </c>
      <c r="AB31" s="1">
        <v>9000</v>
      </c>
      <c r="AC31" s="1">
        <v>9000</v>
      </c>
      <c r="AD31" s="1">
        <v>9000</v>
      </c>
      <c r="AE31" s="1">
        <v>9000</v>
      </c>
      <c r="AF31" s="1">
        <v>9000</v>
      </c>
    </row>
    <row r="32" spans="1:32" x14ac:dyDescent="0.2">
      <c r="A32" t="s">
        <v>63</v>
      </c>
      <c r="B32" t="s">
        <v>67</v>
      </c>
      <c r="C32" s="1">
        <v>6000</v>
      </c>
      <c r="D32" s="1">
        <v>5955</v>
      </c>
      <c r="E32" s="1">
        <v>5910.3379999999997</v>
      </c>
      <c r="F32" s="1">
        <v>5866.01</v>
      </c>
      <c r="G32" s="1">
        <v>8822.0149999999994</v>
      </c>
      <c r="H32" s="1">
        <v>8755.85</v>
      </c>
      <c r="I32" s="1">
        <v>8690.1810000000005</v>
      </c>
      <c r="J32" s="1">
        <v>8625.0049999999992</v>
      </c>
      <c r="K32" s="1">
        <v>8560.3169999999991</v>
      </c>
      <c r="L32" s="1">
        <v>8496.1149999999998</v>
      </c>
      <c r="M32" s="1">
        <v>8432.3940000000002</v>
      </c>
      <c r="N32" s="1">
        <v>8369.1509999999998</v>
      </c>
      <c r="O32" s="1">
        <v>8306.3819999999996</v>
      </c>
      <c r="P32" s="1">
        <v>8244.0840000000007</v>
      </c>
      <c r="Q32" s="1">
        <v>8182.2539999999999</v>
      </c>
      <c r="R32" s="1">
        <v>8120.8869999999997</v>
      </c>
      <c r="S32" s="1">
        <v>8059.98</v>
      </c>
      <c r="T32" s="1">
        <v>7999.53</v>
      </c>
      <c r="U32" s="1">
        <v>7939.5339999999997</v>
      </c>
      <c r="V32" s="1">
        <v>7879.9870000000001</v>
      </c>
      <c r="W32" s="1">
        <v>7820.8869999999997</v>
      </c>
      <c r="X32" s="1">
        <v>7762.2309999999998</v>
      </c>
      <c r="Y32" s="1">
        <v>7704.0140000000001</v>
      </c>
      <c r="Z32" s="1">
        <v>7646.2340000000004</v>
      </c>
      <c r="AA32" s="1">
        <v>7588.8869999999997</v>
      </c>
      <c r="AB32" s="1">
        <v>7531.9709999999995</v>
      </c>
      <c r="AC32" s="1">
        <v>7475.4809999999998</v>
      </c>
      <c r="AD32" s="1">
        <v>7419.415</v>
      </c>
      <c r="AE32" s="1">
        <v>7363.7690000000002</v>
      </c>
      <c r="AF32" s="1">
        <v>7308.5410000000002</v>
      </c>
    </row>
    <row r="33" spans="1:32" x14ac:dyDescent="0.2">
      <c r="A33" t="s">
        <v>68</v>
      </c>
      <c r="B33" t="s">
        <v>47</v>
      </c>
      <c r="C33" s="2">
        <f>ABS(C14)</f>
        <v>992.09</v>
      </c>
      <c r="D33" s="2">
        <f>ABS(D14)+C33</f>
        <v>1993.22</v>
      </c>
      <c r="E33" s="2">
        <f>ABS(E14)+D33</f>
        <v>3003.71</v>
      </c>
      <c r="F33" s="2">
        <f>ABS(F14)+E33</f>
        <v>4023.9</v>
      </c>
      <c r="G33" s="2">
        <f>ABS(G14)+F33</f>
        <v>5700.8</v>
      </c>
      <c r="H33" s="2">
        <f>ABS(H14)+G33</f>
        <v>7398.8</v>
      </c>
      <c r="I33" s="2">
        <f>ABS(I14)+H33</f>
        <v>9118.4700000000012</v>
      </c>
      <c r="J33" s="2">
        <f>ABS(J14)+I33</f>
        <v>10860.36</v>
      </c>
      <c r="K33" s="2">
        <f>ABS(K14)+J33</f>
        <v>12625.11</v>
      </c>
      <c r="L33" s="2">
        <f>ABS(L14)+K33</f>
        <v>14413.29</v>
      </c>
      <c r="M33" s="2">
        <f>ABS(M14)+L33</f>
        <v>16225.5</v>
      </c>
      <c r="N33" s="2">
        <f>ABS(N14)+M33</f>
        <v>18062.330000000002</v>
      </c>
      <c r="O33" s="2">
        <f>ABS(O14)+N33</f>
        <v>19924.460000000003</v>
      </c>
      <c r="P33" s="2">
        <f>ABS(P14)+O33</f>
        <v>21812.49</v>
      </c>
      <c r="Q33" s="2">
        <f>ABS(Q14)+P33</f>
        <v>23727.030000000002</v>
      </c>
      <c r="R33" s="2">
        <f>ABS(R14)+Q33</f>
        <v>25668.83</v>
      </c>
      <c r="S33" s="2">
        <f>ABS(S14)+R33</f>
        <v>27638.480000000003</v>
      </c>
      <c r="T33" s="2">
        <f>ABS(T14)+S33</f>
        <v>29636.680000000004</v>
      </c>
      <c r="U33" s="2">
        <f>ABS(U14)+T33</f>
        <v>31664.200000000004</v>
      </c>
      <c r="V33" s="2">
        <f>ABS(V14)+U33</f>
        <v>33721.72</v>
      </c>
      <c r="W33" s="2">
        <f>ABS(W14)+V33</f>
        <v>35809.93</v>
      </c>
      <c r="X33" s="2">
        <f>ABS(X14)+W33</f>
        <v>37929.5</v>
      </c>
      <c r="Y33" s="2">
        <f>ABS(Y14)+X33</f>
        <v>40081.19</v>
      </c>
      <c r="Z33" s="2">
        <f>ABS(Z14)+Y33</f>
        <v>42265.840000000004</v>
      </c>
      <c r="AA33" s="2">
        <f>ABS(AA14)+Z33</f>
        <v>44484.22</v>
      </c>
      <c r="AB33" s="2">
        <f>ABS(AB14)+AA33</f>
        <v>46737.14</v>
      </c>
      <c r="AC33" s="2">
        <f>ABS(AC14)+AB33</f>
        <v>49025.39</v>
      </c>
      <c r="AD33" s="2">
        <f>ABS(AD14)+AC33</f>
        <v>51349.89</v>
      </c>
      <c r="AE33" s="2">
        <f>ABS(AE14)+AD33</f>
        <v>53711.32</v>
      </c>
      <c r="AF33" s="2">
        <f>ABS(AF14)+AE33</f>
        <v>56110.55</v>
      </c>
    </row>
    <row r="34" spans="1:32" x14ac:dyDescent="0.2">
      <c r="A34" t="s">
        <v>68</v>
      </c>
      <c r="B34" t="s">
        <v>69</v>
      </c>
      <c r="C34" s="2">
        <f>C15+C17+C18+C20</f>
        <v>1020</v>
      </c>
      <c r="D34" s="2">
        <f>D15+D17+D18+D20+Table1[[#This Row],[2021]]</f>
        <v>2040</v>
      </c>
      <c r="E34" s="2">
        <f>E15+E17+E18+E20+Table1[[#This Row],[2022]]</f>
        <v>3060</v>
      </c>
      <c r="F34" s="2">
        <f>F15+F17+F18+F20+Table1[[#This Row],[2023]]</f>
        <v>4080</v>
      </c>
      <c r="G34" s="2">
        <f>G15+G17+G18+G20+Table1[[#This Row],[2024]]</f>
        <v>5764</v>
      </c>
      <c r="H34" s="2">
        <f>H15+H17+H18+H20+Table1[[#This Row],[2025]]</f>
        <v>7448</v>
      </c>
      <c r="I34" s="2">
        <f>I15+I17+I18+I20+Table1[[#This Row],[2026]]</f>
        <v>9132</v>
      </c>
      <c r="J34" s="2">
        <f>J15+J17+J18+J20+Table1[[#This Row],[2027]]</f>
        <v>10816</v>
      </c>
      <c r="K34" s="2">
        <f>K15+K17+K18+K20+Table1[[#This Row],[2028]]</f>
        <v>12500</v>
      </c>
      <c r="L34" s="2">
        <f>L15+L17+L18+L20+Table1[[#This Row],[2029]]</f>
        <v>14184</v>
      </c>
      <c r="M34" s="2">
        <f>M15+M17+M18+M20+Table1[[#This Row],[2030]]</f>
        <v>15868</v>
      </c>
      <c r="N34" s="2">
        <f>N15+N17+N18+N20+Table1[[#This Row],[2031]]</f>
        <v>17552</v>
      </c>
      <c r="O34" s="2">
        <f>O15+O17+O18+O20+Table1[[#This Row],[2032]]</f>
        <v>19236</v>
      </c>
      <c r="P34" s="2">
        <f>P15+P17+P18+P20+Table1[[#This Row],[2033]]</f>
        <v>20920</v>
      </c>
      <c r="Q34" s="2">
        <f>Q15+Q17+Q18+Q20+Table1[[#This Row],[2034]]</f>
        <v>22604</v>
      </c>
      <c r="R34" s="2">
        <f>R15+R17+R18+R20+Table1[[#This Row],[2035]]</f>
        <v>24288</v>
      </c>
      <c r="S34" s="2">
        <f>S15+S17+S18+S20+Table1[[#This Row],[2036]]</f>
        <v>25972</v>
      </c>
      <c r="T34" s="2">
        <f>T15+T17+T18+T20+Table1[[#This Row],[2037]]</f>
        <v>27656</v>
      </c>
      <c r="U34" s="2">
        <f>U15+U17+U18+U20+Table1[[#This Row],[2038]]</f>
        <v>29340</v>
      </c>
      <c r="V34" s="2">
        <f>V15+V17+V18+V20+Table1[[#This Row],[2039]]</f>
        <v>31024</v>
      </c>
      <c r="W34" s="2">
        <f>W15+W17+W18+W20+Table1[[#This Row],[2040]]</f>
        <v>32708</v>
      </c>
      <c r="X34" s="2">
        <f>X15+X17+X18+X20+Table1[[#This Row],[2041]]</f>
        <v>34392</v>
      </c>
      <c r="Y34" s="2">
        <f>Y15+Y17+Y18+Y20+Table1[[#This Row],[2042]]</f>
        <v>36076</v>
      </c>
      <c r="Z34" s="2">
        <f>Z15+Z17+Z18+Z20+Table1[[#This Row],[2043]]</f>
        <v>37760</v>
      </c>
      <c r="AA34" s="2">
        <f>AA15+AA17+AA18+AA20+Table1[[#This Row],[2044]]</f>
        <v>39444</v>
      </c>
      <c r="AB34" s="2">
        <f>AB15+AB17+AB18+AB20+Table1[[#This Row],[2045]]</f>
        <v>40408</v>
      </c>
      <c r="AC34" s="2">
        <f>AC15+AC17+AC18+AC20+Table1[[#This Row],[2046]]</f>
        <v>41372</v>
      </c>
      <c r="AD34" s="2">
        <f>AD15+AD17+AD18+AD20+Table1[[#This Row],[2047]]</f>
        <v>42336</v>
      </c>
      <c r="AE34" s="2">
        <f>AE15+AE17+AE18+AE20+Table1[[#This Row],[2048]]</f>
        <v>43300</v>
      </c>
      <c r="AF34" s="2">
        <f>AF15+AF17+AF18+AF20+Table1[[#This Row],[2049]]</f>
        <v>43600</v>
      </c>
    </row>
    <row r="35" spans="1:32" x14ac:dyDescent="0.2">
      <c r="A35" t="s">
        <v>68</v>
      </c>
      <c r="B35" t="s">
        <v>70</v>
      </c>
      <c r="C35" s="2">
        <f>C20+C17+C16+C19</f>
        <v>18300</v>
      </c>
      <c r="D35" s="2">
        <f>D20+D17+D16+D19+Table1[[#This Row],[2021]]</f>
        <v>18600</v>
      </c>
      <c r="E35" s="2">
        <f>E20+E17+E16+E19+Table1[[#This Row],[2022]]</f>
        <v>18900</v>
      </c>
      <c r="F35" s="2">
        <f>F20+F17+F16+F19+Table1[[#This Row],[2023]]</f>
        <v>19200</v>
      </c>
      <c r="G35" s="2">
        <f>G20+G17+G16+G19+Table1[[#This Row],[2024]]</f>
        <v>36100</v>
      </c>
      <c r="H35" s="2">
        <f>H20+H17+H16+H19+Table1[[#This Row],[2025]]</f>
        <v>36400</v>
      </c>
      <c r="I35" s="2">
        <f>I20+I17+I16+I19+Table1[[#This Row],[2026]]</f>
        <v>36700</v>
      </c>
      <c r="J35" s="2">
        <f>J20+J17+J16+J19+Table1[[#This Row],[2027]]</f>
        <v>37000</v>
      </c>
      <c r="K35" s="2">
        <f>K20+K17+K16+K19+Table1[[#This Row],[2028]]</f>
        <v>37300</v>
      </c>
      <c r="L35" s="2">
        <f>L20+L17+L16+L19+Table1[[#This Row],[2029]]</f>
        <v>37600</v>
      </c>
      <c r="M35" s="2">
        <f>M20+M17+M16+M19+Table1[[#This Row],[2030]]</f>
        <v>37900</v>
      </c>
      <c r="N35" s="2">
        <f>N20+N17+N16+N19+Table1[[#This Row],[2031]]</f>
        <v>38200</v>
      </c>
      <c r="O35" s="2">
        <f>O20+O17+O16+O19+Table1[[#This Row],[2032]]</f>
        <v>38500</v>
      </c>
      <c r="P35" s="2">
        <f>P20+P17+P16+P19+Table1[[#This Row],[2033]]</f>
        <v>38800</v>
      </c>
      <c r="Q35" s="2">
        <f>Q20+Q17+Q16+Q19+Table1[[#This Row],[2034]]</f>
        <v>39100</v>
      </c>
      <c r="R35" s="2">
        <f>R20+R17+R16+R19+Table1[[#This Row],[2035]]</f>
        <v>39400</v>
      </c>
      <c r="S35" s="2">
        <f>S20+S17+S16+S19+Table1[[#This Row],[2036]]</f>
        <v>39700</v>
      </c>
      <c r="T35" s="2">
        <f>T20+T17+T16+T19+Table1[[#This Row],[2037]]</f>
        <v>40000</v>
      </c>
      <c r="U35" s="2">
        <f>U20+U17+U16+U19+Table1[[#This Row],[2038]]</f>
        <v>40300</v>
      </c>
      <c r="V35" s="2">
        <f>V20+V17+V16+V19+Table1[[#This Row],[2039]]</f>
        <v>40600</v>
      </c>
      <c r="W35" s="2">
        <f>W20+W17+W16+W19+Table1[[#This Row],[2040]]</f>
        <v>40900</v>
      </c>
      <c r="X35" s="2">
        <f>X20+X17+X16+X19+Table1[[#This Row],[2041]]</f>
        <v>41200</v>
      </c>
      <c r="Y35" s="2">
        <f>Y20+Y17+Y16+Y19+Table1[[#This Row],[2042]]</f>
        <v>41500</v>
      </c>
      <c r="Z35" s="2">
        <f>Z20+Z17+Z16+Z19+Table1[[#This Row],[2043]]</f>
        <v>41800</v>
      </c>
      <c r="AA35" s="2">
        <f>AA20+AA17+AA16+AA19+Table1[[#This Row],[2044]]</f>
        <v>42100</v>
      </c>
      <c r="AB35" s="2">
        <f>AB20+AB17+AB16+AB19+Table1[[#This Row],[2045]]</f>
        <v>42400</v>
      </c>
      <c r="AC35" s="2">
        <f>AC20+AC17+AC16+AC19+Table1[[#This Row],[2046]]</f>
        <v>42700</v>
      </c>
      <c r="AD35" s="2">
        <f>AD20+AD17+AD16+AD19+Table1[[#This Row],[2047]]</f>
        <v>43000</v>
      </c>
      <c r="AE35" s="2">
        <f>AE20+AE17+AE16+AE19+Table1[[#This Row],[2048]]</f>
        <v>43300</v>
      </c>
      <c r="AF35" s="2">
        <f>AF20+AF17+AF16+AF19+Table1[[#This Row],[2049]]</f>
        <v>43600</v>
      </c>
    </row>
    <row r="36" spans="1:32" s="3" customFormat="1" x14ac:dyDescent="0.2">
      <c r="A36" s="3" t="s">
        <v>68</v>
      </c>
      <c r="B36" s="3" t="s">
        <v>72</v>
      </c>
      <c r="C36" s="4">
        <f>C34-C33</f>
        <v>27.909999999999968</v>
      </c>
      <c r="D36" s="4">
        <f t="shared" ref="D36:AF36" si="0">D34-D33</f>
        <v>46.779999999999973</v>
      </c>
      <c r="E36" s="4">
        <f t="shared" si="0"/>
        <v>56.289999999999964</v>
      </c>
      <c r="F36" s="4">
        <f t="shared" si="0"/>
        <v>56.099999999999909</v>
      </c>
      <c r="G36" s="4">
        <f t="shared" si="0"/>
        <v>63.199999999999818</v>
      </c>
      <c r="H36" s="4">
        <f t="shared" si="0"/>
        <v>49.199999999999818</v>
      </c>
      <c r="I36" s="4">
        <f t="shared" si="0"/>
        <v>13.529999999998836</v>
      </c>
      <c r="J36" s="4">
        <f t="shared" si="0"/>
        <v>-44.360000000000582</v>
      </c>
      <c r="K36" s="4">
        <f t="shared" si="0"/>
        <v>-125.11000000000058</v>
      </c>
      <c r="L36" s="4">
        <f t="shared" si="0"/>
        <v>-229.29000000000087</v>
      </c>
      <c r="M36" s="4">
        <f t="shared" si="0"/>
        <v>-357.5</v>
      </c>
      <c r="N36" s="4">
        <f t="shared" si="0"/>
        <v>-510.33000000000175</v>
      </c>
      <c r="O36" s="4">
        <f t="shared" si="0"/>
        <v>-688.46000000000276</v>
      </c>
      <c r="P36" s="4">
        <f t="shared" si="0"/>
        <v>-892.4900000000016</v>
      </c>
      <c r="Q36" s="4">
        <f t="shared" si="0"/>
        <v>-1123.0300000000025</v>
      </c>
      <c r="R36" s="4">
        <f t="shared" si="0"/>
        <v>-1380.8300000000017</v>
      </c>
      <c r="S36" s="4">
        <f t="shared" si="0"/>
        <v>-1666.4800000000032</v>
      </c>
      <c r="T36" s="4">
        <f t="shared" si="0"/>
        <v>-1980.6800000000039</v>
      </c>
      <c r="U36" s="4">
        <f t="shared" si="0"/>
        <v>-2324.2000000000044</v>
      </c>
      <c r="V36" s="4">
        <f t="shared" si="0"/>
        <v>-2697.7200000000012</v>
      </c>
      <c r="W36" s="4">
        <f t="shared" si="0"/>
        <v>-3101.9300000000003</v>
      </c>
      <c r="X36" s="4">
        <f t="shared" si="0"/>
        <v>-3537.5</v>
      </c>
      <c r="Y36" s="4">
        <f t="shared" si="0"/>
        <v>-4005.1900000000023</v>
      </c>
      <c r="Z36" s="4">
        <f t="shared" si="0"/>
        <v>-4505.8400000000038</v>
      </c>
      <c r="AA36" s="4">
        <f t="shared" si="0"/>
        <v>-5040.2200000000012</v>
      </c>
      <c r="AB36" s="4">
        <f t="shared" si="0"/>
        <v>-6329.1399999999994</v>
      </c>
      <c r="AC36" s="4">
        <f t="shared" si="0"/>
        <v>-7653.3899999999994</v>
      </c>
      <c r="AD36" s="4">
        <f t="shared" si="0"/>
        <v>-9013.89</v>
      </c>
      <c r="AE36" s="4">
        <f t="shared" si="0"/>
        <v>-10411.32</v>
      </c>
      <c r="AF36" s="4">
        <f t="shared" si="0"/>
        <v>-12510.550000000003</v>
      </c>
    </row>
    <row r="37" spans="1:32" s="3" customFormat="1" x14ac:dyDescent="0.2">
      <c r="A37" s="3" t="s">
        <v>68</v>
      </c>
      <c r="B37" s="3" t="s">
        <v>71</v>
      </c>
      <c r="C37" s="4">
        <f>C35-C33</f>
        <v>17307.91</v>
      </c>
      <c r="D37" s="4">
        <f t="shared" ref="D37:AF37" si="1">D35-D33</f>
        <v>16606.78</v>
      </c>
      <c r="E37" s="4">
        <f t="shared" si="1"/>
        <v>15896.29</v>
      </c>
      <c r="F37" s="4">
        <f t="shared" si="1"/>
        <v>15176.1</v>
      </c>
      <c r="G37" s="4">
        <f t="shared" si="1"/>
        <v>30399.200000000001</v>
      </c>
      <c r="H37" s="4">
        <f t="shared" si="1"/>
        <v>29001.200000000001</v>
      </c>
      <c r="I37" s="4">
        <f t="shared" si="1"/>
        <v>27581.53</v>
      </c>
      <c r="J37" s="4">
        <f t="shared" si="1"/>
        <v>26139.64</v>
      </c>
      <c r="K37" s="4">
        <f t="shared" si="1"/>
        <v>24674.89</v>
      </c>
      <c r="L37" s="4">
        <f t="shared" si="1"/>
        <v>23186.71</v>
      </c>
      <c r="M37" s="4">
        <f t="shared" si="1"/>
        <v>21674.5</v>
      </c>
      <c r="N37" s="4">
        <f t="shared" si="1"/>
        <v>20137.669999999998</v>
      </c>
      <c r="O37" s="4">
        <f t="shared" si="1"/>
        <v>18575.539999999997</v>
      </c>
      <c r="P37" s="4">
        <f t="shared" si="1"/>
        <v>16987.509999999998</v>
      </c>
      <c r="Q37" s="4">
        <f t="shared" si="1"/>
        <v>15372.969999999998</v>
      </c>
      <c r="R37" s="4">
        <f t="shared" si="1"/>
        <v>13731.169999999998</v>
      </c>
      <c r="S37" s="4">
        <f t="shared" si="1"/>
        <v>12061.519999999997</v>
      </c>
      <c r="T37" s="4">
        <f t="shared" si="1"/>
        <v>10363.319999999996</v>
      </c>
      <c r="U37" s="4">
        <f t="shared" si="1"/>
        <v>8635.7999999999956</v>
      </c>
      <c r="V37" s="4">
        <f t="shared" si="1"/>
        <v>6878.2799999999988</v>
      </c>
      <c r="W37" s="4">
        <f t="shared" si="1"/>
        <v>5090.07</v>
      </c>
      <c r="X37" s="4">
        <f t="shared" si="1"/>
        <v>3270.5</v>
      </c>
      <c r="Y37" s="4">
        <f t="shared" si="1"/>
        <v>1418.8099999999977</v>
      </c>
      <c r="Z37" s="4">
        <f t="shared" si="1"/>
        <v>-465.84000000000378</v>
      </c>
      <c r="AA37" s="4">
        <f t="shared" si="1"/>
        <v>-2384.2200000000012</v>
      </c>
      <c r="AB37" s="4">
        <f t="shared" si="1"/>
        <v>-4337.1399999999994</v>
      </c>
      <c r="AC37" s="4">
        <f t="shared" si="1"/>
        <v>-6325.3899999999994</v>
      </c>
      <c r="AD37" s="4">
        <f t="shared" si="1"/>
        <v>-8349.89</v>
      </c>
      <c r="AE37" s="4">
        <f t="shared" si="1"/>
        <v>-10411.32</v>
      </c>
      <c r="AF37" s="4">
        <f t="shared" si="1"/>
        <v>-12510.550000000003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Benjamin Raibaud</cp:lastModifiedBy>
  <dcterms:created xsi:type="dcterms:W3CDTF">2025-09-17T22:10:44Z</dcterms:created>
  <dcterms:modified xsi:type="dcterms:W3CDTF">2025-09-18T07:14:00Z</dcterms:modified>
</cp:coreProperties>
</file>