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.palmer\Documents\GitHub\covasim-australia\data\"/>
    </mc:Choice>
  </mc:AlternateContent>
  <xr:revisionPtr revIDLastSave="0" documentId="13_ncr:1_{DBB226DF-D0CA-47DF-BCE4-32BF536BEABB}" xr6:coauthVersionLast="45" xr6:coauthVersionMax="45" xr10:uidLastSave="{00000000-0000-0000-0000-000000000000}"/>
  <bookViews>
    <workbookView xWindow="-14610" yWindow="-16320" windowWidth="29040" windowHeight="15840" tabRatio="839" activeTab="7" xr2:uid="{00000000-000D-0000-FFFF-FFFF00000000}"/>
  </bookViews>
  <sheets>
    <sheet name="age_sex" sheetId="1" r:id="rId1"/>
    <sheet name="households" sheetId="2" r:id="rId2"/>
    <sheet name="layer-H" sheetId="3" r:id="rId3"/>
    <sheet name="layer-C" sheetId="13" r:id="rId4"/>
    <sheet name="layer-S" sheetId="11" r:id="rId5"/>
    <sheet name="layer-W" sheetId="12" r:id="rId6"/>
    <sheet name="tracing_policies" sheetId="14" r:id="rId7"/>
    <sheet name="policies" sheetId="5" r:id="rId8"/>
    <sheet name="other_par" sheetId="6" r:id="rId9"/>
    <sheet name="contact matrices-home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6" l="1"/>
  <c r="C3" i="6"/>
  <c r="N13" i="5" l="1"/>
  <c r="N12" i="5"/>
  <c r="N11" i="5"/>
  <c r="N10" i="5"/>
  <c r="F2" i="6"/>
  <c r="F3" i="6"/>
  <c r="F3" i="2"/>
  <c r="G3" i="2"/>
  <c r="E3" i="2"/>
  <c r="S7" i="1"/>
  <c r="S6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8" i="1" l="1"/>
  <c r="N2" i="5"/>
  <c r="N3" i="5"/>
  <c r="N4" i="5"/>
  <c r="N5" i="5"/>
  <c r="P9" i="1" l="1"/>
  <c r="C9" i="1"/>
  <c r="I9" i="1"/>
  <c r="S9" i="1"/>
  <c r="M9" i="1"/>
  <c r="E9" i="1"/>
  <c r="N9" i="1"/>
  <c r="G9" i="1"/>
  <c r="H9" i="1"/>
  <c r="D9" i="1"/>
  <c r="K9" i="1"/>
  <c r="Q9" i="1"/>
  <c r="O9" i="1"/>
  <c r="F9" i="1"/>
  <c r="L9" i="1"/>
  <c r="R9" i="1"/>
  <c r="J9" i="1"/>
  <c r="E2" i="2"/>
  <c r="S5" i="1" l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4" i="1"/>
  <c r="S3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tc={B1C3BEE0-D7D8-4E76-BD65-AA803FFBCB0D}</author>
    <author>tc={0749A4AD-0048-4C3C-B625-BFE1D64E5CF7}</author>
  </authors>
  <commentList>
    <comment ref="E1" authorId="0" shapeId="0" xr:uid="{B1C3BEE0-D7D8-4E76-BD65-AA803FFBCB0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0749A4AD-0048-4C3C-B625-BFE1D64E5CF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<sst xmlns="http://schemas.openxmlformats.org/spreadsheetml/2006/main" count="243" uniqueCount="99">
  <si>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</si>
  <si>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</si>
  <si>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</si>
  <si>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</si>
  <si>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</si>
  <si>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</si>
  <si>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</si>
  <si>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</si>
  <si>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</si>
  <si>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</si>
  <si>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</si>
  <si>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</si>
  <si>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</si>
  <si>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</si>
  <si>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</si>
  <si>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</si>
  <si>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</si>
  <si>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</si>
  <si>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</si>
  <si>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</si>
  <si>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</si>
  <si>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</si>
  <si>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</si>
  <si>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</si>
  <si>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</si>
  <si>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</si>
  <si>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</si>
  <si>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</si>
  <si>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</si>
  <si>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</si>
  <si>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</si>
  <si>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</si>
  <si>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</si>
  <si>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</si>
  <si>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</si>
  <si>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</si>
  <si>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</si>
  <si>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</si>
  <si>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</si>
  <si>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</si>
  <si>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</si>
  <si>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</si>
  <si>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</si>
  <si>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</si>
  <si>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</si>
  <si>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</si>
  <si>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</si>
  <si>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</si>
  <si>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</si>
  <si>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</si>
  <si>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</si>
  <si>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</si>
  <si>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</si>
  <si>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</si>
  <si>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</si>
  <si>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</si>
  <si>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</si>
  <si>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</si>
  <si>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</si>
  <si>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</si>
  <si>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</si>
  <si>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</si>
  <si>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</si>
  <si>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</si>
  <si>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</si>
  <si>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</si>
  <si>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</si>
  <si>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</si>
  <si>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</si>
  <si>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</si>
  <si>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lockdown1</t>
  </si>
  <si>
    <t>lockdown2</t>
  </si>
  <si>
    <t>lockdown3</t>
  </si>
  <si>
    <t>relax1</t>
  </si>
  <si>
    <t>relax2</t>
  </si>
  <si>
    <t>relax3</t>
  </si>
  <si>
    <t>Non-essential business restrictions, stay at home orders</t>
  </si>
  <si>
    <t>lockdown4</t>
  </si>
  <si>
    <t>Lockdown re-introduced</t>
  </si>
  <si>
    <t>relax4</t>
  </si>
  <si>
    <t>Boston</t>
  </si>
  <si>
    <t>School closure</t>
  </si>
  <si>
    <t>Limits on gatherings</t>
  </si>
  <si>
    <t>Some non-essential business resumes</t>
  </si>
  <si>
    <t>Further lifting of restrictions</t>
  </si>
  <si>
    <t>Birmingham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</si>
  <si>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</si>
  <si>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</si>
  <si>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</si>
  <si>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</si>
  <si>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</si>
  <si>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</si>
  <si>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</si>
  <si>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</si>
  <si>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0.2, 0.4</t>
  </si>
  <si>
    <t>14, 20</t>
  </si>
  <si>
    <t>layers</t>
  </si>
  <si>
    <t>coverage</t>
  </si>
  <si>
    <t>days_changed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</si>
</sst>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1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0" fillId="2" borderId="21" xfId="0" applyFill="1" applyBorder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13" xfId="0" applyFill="1" applyBorder="1"/>
    <xf numFmtId="164" fontId="0" fillId="2" borderId="22" xfId="0" applyNumberFormat="1" applyFill="1" applyBorder="1"/>
    <xf numFmtId="0" fontId="0" fillId="2" borderId="6" xfId="0" applyFill="1" applyBorder="1"/>
    <xf numFmtId="0" fontId="0" fillId="2" borderId="2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25" xfId="0" applyFill="1" applyBorder="1"/>
    <xf numFmtId="164" fontId="0" fillId="2" borderId="12" xfId="0" applyNumberFormat="1" applyFill="1" applyBorder="1"/>
    <xf numFmtId="0" fontId="0" fillId="2" borderId="23" xfId="0" applyFill="1" applyBorder="1"/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2" fontId="0" fillId="0" borderId="0" xfId="0" applyNumberFormat="1"/>
    <xf numFmtId="0" fontId="0" fillId="0" borderId="17" xfId="0" applyFont="1" applyFill="1" applyBorder="1" applyAlignment="1">
      <alignment horizontal="center" vertical="top"/>
    </xf>
    <xf numFmtId="0" fontId="0" fillId="0" borderId="25" xfId="0" applyFill="1" applyBorder="1"/>
    <xf numFmtId="0" fontId="0" fillId="0" borderId="20" xfId="0" applyFill="1" applyBorder="1"/>
    <xf numFmtId="0" fontId="0" fillId="0" borderId="17" xfId="0" applyFill="1" applyBorder="1"/>
    <xf numFmtId="164" fontId="0" fillId="0" borderId="18" xfId="0" applyNumberFormat="1" applyFill="1" applyBorder="1"/>
    <xf numFmtId="164" fontId="0" fillId="0" borderId="12" xfId="0" applyNumberFormat="1" applyFill="1" applyBorder="1"/>
    <xf numFmtId="0" fontId="0" fillId="0" borderId="0" xfId="0" applyFont="1" applyFill="1" applyBorder="1" applyAlignment="1">
      <alignment horizontal="center" vertical="top"/>
    </xf>
    <xf numFmtId="0" fontId="0" fillId="0" borderId="13" xfId="0" applyFill="1" applyBorder="1"/>
    <xf numFmtId="164" fontId="0" fillId="0" borderId="22" xfId="0" applyNumberFormat="1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23" xfId="0" applyFill="1" applyBorder="1"/>
    <xf numFmtId="0" fontId="0" fillId="0" borderId="11" xfId="0" applyFont="1" applyFill="1" applyBorder="1" applyAlignment="1">
      <alignment horizontal="center" vertical="top"/>
    </xf>
    <xf numFmtId="0" fontId="0" fillId="0" borderId="10" xfId="0" applyFill="1" applyBorder="1"/>
    <xf numFmtId="0" fontId="0" fillId="0" borderId="21" xfId="0" applyFill="1" applyBorder="1"/>
    <xf numFmtId="0" fontId="0" fillId="0" borderId="24" xfId="0" applyFill="1" applyBorder="1"/>
    <xf numFmtId="0" fontId="0" fillId="0" borderId="11" xfId="0" applyFill="1" applyBorder="1"/>
    <xf numFmtId="0" fontId="0" fillId="0" borderId="19" xfId="0" applyFill="1" applyBorder="1"/>
    <xf numFmtId="164" fontId="0" fillId="0" borderId="9" xfId="0" applyNumberFormat="1" applyFill="1" applyBorder="1"/>
    <xf numFmtId="0" fontId="1" fillId="0" borderId="1" xfId="0" applyFont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top"/>
    </xf>
    <xf numFmtId="0" fontId="0" fillId="2" borderId="12" xfId="0" applyFill="1" applyBorder="1"/>
    <xf numFmtId="0" fontId="0" fillId="2" borderId="18" xfId="0" applyFill="1" applyBorder="1"/>
    <xf numFmtId="0" fontId="2" fillId="2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0" fillId="0" borderId="26" xfId="0" applyBorder="1" applyAlignment="1">
      <alignment horizontal="center" vertical="top"/>
    </xf>
    <xf numFmtId="0" fontId="0" fillId="0" borderId="26" xfId="0" applyBorder="1"/>
    <xf numFmtId="164" fontId="0" fillId="0" borderId="26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B1C3BEE0-D7D8-4E76-BD65-AA803FFBCB0D}">
    <text>The time to trace contacts, applied to all targeted layers for this policy</text>
  </threadedComment>
  <threadedComment ref="G1" dT="2020-06-23T02:35:41.17" personId="{4679D861-B034-6040-8B29-D0D5968F251B}" id="{0749A4AD-0048-4C3C-B625-BFE1D64E5CF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workbookViewId="0">
      <selection activeCell="T15" sqref="T15"/>
    </sheetView>
  </sheetViews>
  <sheetFormatPr defaultColWidth="8.81640625" defaultRowHeight="14.5" x14ac:dyDescent="0.35"/>
  <cols>
    <col min="1" max="1" width="14.7265625" bestFit="1" customWidth="1"/>
    <col min="2" max="2" width="10.54296875" bestFit="1" customWidth="1"/>
  </cols>
  <sheetData>
    <row r="1" spans="1:22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22" x14ac:dyDescent="0.35">
      <c r="A2" s="70" t="s">
        <v>80</v>
      </c>
      <c r="B2" s="1" t="s">
        <v>19</v>
      </c>
      <c r="C2" s="47">
        <v>17198</v>
      </c>
      <c r="D2" s="47">
        <v>14654</v>
      </c>
      <c r="E2" s="47">
        <v>13740</v>
      </c>
      <c r="F2" s="47">
        <v>25263</v>
      </c>
      <c r="G2" s="47">
        <v>37177</v>
      </c>
      <c r="H2" s="47">
        <v>47742</v>
      </c>
      <c r="I2" s="47">
        <v>35376</v>
      </c>
      <c r="J2" s="47">
        <v>23684</v>
      </c>
      <c r="K2" s="47">
        <v>19307</v>
      </c>
      <c r="L2" s="47">
        <v>19112</v>
      </c>
      <c r="M2" s="47">
        <v>19363</v>
      </c>
      <c r="N2" s="47">
        <v>18853</v>
      </c>
      <c r="O2" s="47">
        <v>17087</v>
      </c>
      <c r="P2" s="47">
        <v>13576</v>
      </c>
      <c r="Q2" s="47">
        <v>10304</v>
      </c>
      <c r="R2" s="47">
        <v>20218</v>
      </c>
      <c r="S2" s="47">
        <f>SUM(C2:R2)</f>
        <v>352654</v>
      </c>
    </row>
    <row r="3" spans="1:22" x14ac:dyDescent="0.35">
      <c r="A3" s="70"/>
      <c r="B3" s="1" t="s">
        <v>20</v>
      </c>
      <c r="C3" s="47">
        <v>17581</v>
      </c>
      <c r="D3" s="47">
        <v>14619</v>
      </c>
      <c r="E3" s="47">
        <v>14216</v>
      </c>
      <c r="F3" s="47">
        <v>23178</v>
      </c>
      <c r="G3" s="47">
        <v>34701</v>
      </c>
      <c r="H3" s="47">
        <v>47051</v>
      </c>
      <c r="I3" s="47">
        <v>34408</v>
      </c>
      <c r="J3" s="47">
        <v>23012</v>
      </c>
      <c r="K3" s="47">
        <v>18316</v>
      </c>
      <c r="L3" s="47">
        <v>17852</v>
      </c>
      <c r="M3" s="47">
        <v>17978</v>
      </c>
      <c r="N3" s="47">
        <v>17255</v>
      </c>
      <c r="O3" s="47">
        <v>14570</v>
      </c>
      <c r="P3" s="47">
        <v>11068</v>
      </c>
      <c r="Q3" s="47">
        <v>8452</v>
      </c>
      <c r="R3" s="47">
        <v>12502</v>
      </c>
      <c r="S3" s="47">
        <f>SUM(C3:R3)</f>
        <v>326759</v>
      </c>
    </row>
    <row r="4" spans="1:22" x14ac:dyDescent="0.35">
      <c r="A4" s="70" t="s">
        <v>80</v>
      </c>
      <c r="B4" s="1" t="s">
        <v>16</v>
      </c>
      <c r="C4" s="47">
        <f>SUM(C2:C3)</f>
        <v>34779</v>
      </c>
      <c r="D4" s="47">
        <f t="shared" ref="D4:S4" si="0">SUM(D2:D3)</f>
        <v>29273</v>
      </c>
      <c r="E4" s="47">
        <f t="shared" si="0"/>
        <v>27956</v>
      </c>
      <c r="F4" s="47">
        <f t="shared" si="0"/>
        <v>48441</v>
      </c>
      <c r="G4" s="47">
        <f t="shared" si="0"/>
        <v>71878</v>
      </c>
      <c r="H4" s="47">
        <f t="shared" si="0"/>
        <v>94793</v>
      </c>
      <c r="I4" s="47">
        <f t="shared" si="0"/>
        <v>69784</v>
      </c>
      <c r="J4" s="47">
        <f t="shared" si="0"/>
        <v>46696</v>
      </c>
      <c r="K4" s="47">
        <f t="shared" si="0"/>
        <v>37623</v>
      </c>
      <c r="L4" s="47">
        <f t="shared" si="0"/>
        <v>36964</v>
      </c>
      <c r="M4" s="47">
        <f t="shared" si="0"/>
        <v>37341</v>
      </c>
      <c r="N4" s="47">
        <f t="shared" si="0"/>
        <v>36108</v>
      </c>
      <c r="O4" s="47">
        <f t="shared" si="0"/>
        <v>31657</v>
      </c>
      <c r="P4" s="47">
        <f t="shared" si="0"/>
        <v>24644</v>
      </c>
      <c r="Q4" s="47">
        <f t="shared" si="0"/>
        <v>18756</v>
      </c>
      <c r="R4" s="47">
        <f t="shared" si="0"/>
        <v>32720</v>
      </c>
      <c r="S4" s="47">
        <f t="shared" si="0"/>
        <v>679413</v>
      </c>
    </row>
    <row r="5" spans="1:22" x14ac:dyDescent="0.35">
      <c r="A5" s="70"/>
      <c r="B5" s="1" t="s">
        <v>21</v>
      </c>
      <c r="C5">
        <f>C4/S4</f>
        <v>5.1189777057548208E-2</v>
      </c>
      <c r="D5">
        <f>D4/S4</f>
        <v>4.3085722528123545E-2</v>
      </c>
      <c r="E5">
        <f>E4/S4</f>
        <v>4.1147284494114769E-2</v>
      </c>
      <c r="F5">
        <f>F4/S4</f>
        <v>7.1298311925147143E-2</v>
      </c>
      <c r="G5">
        <f>G4/S4</f>
        <v>0.10579426652124702</v>
      </c>
      <c r="H5">
        <f>H4/S4</f>
        <v>0.13952191082596299</v>
      </c>
      <c r="I5">
        <f>I4/S4</f>
        <v>0.10271219420293695</v>
      </c>
      <c r="J5">
        <f>J4/S4</f>
        <v>6.8729918326555423E-2</v>
      </c>
      <c r="K5">
        <f>K4/S4</f>
        <v>5.5375743472674203E-2</v>
      </c>
      <c r="L5">
        <f>L4/S4</f>
        <v>5.4405788526271946E-2</v>
      </c>
      <c r="M5">
        <f>M4/S4</f>
        <v>5.4960679292271414E-2</v>
      </c>
      <c r="N5">
        <f>N4/S4</f>
        <v>5.314587739710603E-2</v>
      </c>
      <c r="O5">
        <f>O4/S4</f>
        <v>4.6594633897202441E-2</v>
      </c>
      <c r="P5">
        <f>P4/S4</f>
        <v>3.6272488162575632E-2</v>
      </c>
      <c r="Q5">
        <f>Q4/S4</f>
        <v>2.7606183573172724E-2</v>
      </c>
      <c r="R5">
        <f>R4/S4</f>
        <v>4.8159219797089543E-2</v>
      </c>
      <c r="S5">
        <f>S4/S4</f>
        <v>1</v>
      </c>
    </row>
    <row r="6" spans="1:22" x14ac:dyDescent="0.35">
      <c r="A6" s="70" t="s">
        <v>85</v>
      </c>
      <c r="B6" s="48" t="s">
        <v>19</v>
      </c>
      <c r="C6" s="47">
        <v>7665</v>
      </c>
      <c r="D6" s="47">
        <v>5519</v>
      </c>
      <c r="E6" s="47">
        <v>4942</v>
      </c>
      <c r="F6" s="47">
        <v>6545</v>
      </c>
      <c r="G6" s="47">
        <v>9145</v>
      </c>
      <c r="H6" s="47">
        <v>11561</v>
      </c>
      <c r="I6" s="47">
        <v>8053</v>
      </c>
      <c r="J6" s="47">
        <v>5398</v>
      </c>
      <c r="K6" s="47">
        <v>6489</v>
      </c>
      <c r="L6" s="47">
        <v>5758</v>
      </c>
      <c r="M6" s="47">
        <v>6307</v>
      </c>
      <c r="N6" s="47">
        <v>7694</v>
      </c>
      <c r="O6" s="47">
        <v>8226</v>
      </c>
      <c r="P6" s="47">
        <v>6288</v>
      </c>
      <c r="Q6" s="47">
        <v>4529</v>
      </c>
      <c r="R6" s="47">
        <v>8541</v>
      </c>
      <c r="S6" s="47">
        <f>SUM(C6:R6)</f>
        <v>112660</v>
      </c>
    </row>
    <row r="7" spans="1:22" x14ac:dyDescent="0.35">
      <c r="A7" s="70"/>
      <c r="B7" s="48" t="s">
        <v>20</v>
      </c>
      <c r="C7" s="47">
        <v>6689</v>
      </c>
      <c r="D7" s="47">
        <v>7272</v>
      </c>
      <c r="E7" s="47">
        <v>4968</v>
      </c>
      <c r="F7" s="47">
        <v>5707</v>
      </c>
      <c r="G7" s="47">
        <v>6596</v>
      </c>
      <c r="H7" s="47">
        <v>9928</v>
      </c>
      <c r="I7" s="47">
        <v>5849</v>
      </c>
      <c r="J7" s="47">
        <v>7778</v>
      </c>
      <c r="K7" s="47">
        <v>5528</v>
      </c>
      <c r="L7" s="47">
        <v>4905</v>
      </c>
      <c r="M7" s="47">
        <v>6089</v>
      </c>
      <c r="N7" s="47">
        <v>5267</v>
      </c>
      <c r="O7" s="47">
        <v>7055</v>
      </c>
      <c r="P7" s="47">
        <v>5719</v>
      </c>
      <c r="Q7" s="47">
        <v>2885</v>
      </c>
      <c r="R7" s="47">
        <v>4399</v>
      </c>
      <c r="S7" s="47">
        <f>SUM(C7:R7)</f>
        <v>96634</v>
      </c>
    </row>
    <row r="8" spans="1:22" x14ac:dyDescent="0.35">
      <c r="A8" s="70" t="s">
        <v>85</v>
      </c>
      <c r="B8" s="48" t="s">
        <v>16</v>
      </c>
      <c r="C8" s="47">
        <f t="shared" ref="C8:R8" si="1">SUM(C6:C7)</f>
        <v>14354</v>
      </c>
      <c r="D8" s="47">
        <f t="shared" si="1"/>
        <v>12791</v>
      </c>
      <c r="E8" s="47">
        <f t="shared" si="1"/>
        <v>9910</v>
      </c>
      <c r="F8" s="47">
        <f t="shared" si="1"/>
        <v>12252</v>
      </c>
      <c r="G8" s="47">
        <f t="shared" si="1"/>
        <v>15741</v>
      </c>
      <c r="H8" s="47">
        <f t="shared" si="1"/>
        <v>21489</v>
      </c>
      <c r="I8" s="47">
        <f t="shared" si="1"/>
        <v>13902</v>
      </c>
      <c r="J8" s="47">
        <f t="shared" si="1"/>
        <v>13176</v>
      </c>
      <c r="K8" s="47">
        <f t="shared" si="1"/>
        <v>12017</v>
      </c>
      <c r="L8" s="47">
        <f t="shared" si="1"/>
        <v>10663</v>
      </c>
      <c r="M8" s="47">
        <f t="shared" si="1"/>
        <v>12396</v>
      </c>
      <c r="N8" s="47">
        <f t="shared" si="1"/>
        <v>12961</v>
      </c>
      <c r="O8" s="47">
        <f t="shared" si="1"/>
        <v>15281</v>
      </c>
      <c r="P8" s="47">
        <f t="shared" si="1"/>
        <v>12007</v>
      </c>
      <c r="Q8" s="47">
        <f t="shared" si="1"/>
        <v>7414</v>
      </c>
      <c r="R8" s="47">
        <f t="shared" si="1"/>
        <v>12940</v>
      </c>
      <c r="S8" s="47">
        <f t="shared" ref="S8" si="2">SUM(S6:S7)</f>
        <v>209294</v>
      </c>
    </row>
    <row r="9" spans="1:22" x14ac:dyDescent="0.35">
      <c r="A9" s="70"/>
      <c r="B9" s="48" t="s">
        <v>21</v>
      </c>
      <c r="C9">
        <f>C8/S8</f>
        <v>6.8582950299578588E-2</v>
      </c>
      <c r="D9">
        <f>D8/S8</f>
        <v>6.1114986573910388E-2</v>
      </c>
      <c r="E9">
        <f>E8/S8</f>
        <v>4.7349661242080517E-2</v>
      </c>
      <c r="F9">
        <f>F8/S8</f>
        <v>5.8539661910996015E-2</v>
      </c>
      <c r="G9">
        <f>G8/S8</f>
        <v>7.5209991686335964E-2</v>
      </c>
      <c r="H9">
        <f>H8/S8</f>
        <v>0.10267375080030962</v>
      </c>
      <c r="I9">
        <f>I8/S8</f>
        <v>6.64233088382849E-2</v>
      </c>
      <c r="J9">
        <f>J8/S8</f>
        <v>6.2954504190277788E-2</v>
      </c>
      <c r="K9">
        <f>K8/S8</f>
        <v>5.7416839469836688E-2</v>
      </c>
      <c r="L9">
        <f>L8/S8</f>
        <v>5.0947471021625085E-2</v>
      </c>
      <c r="M9">
        <f>M8/S8</f>
        <v>5.9227689279195771E-2</v>
      </c>
      <c r="N9">
        <f>N8/S8</f>
        <v>6.1927241105812873E-2</v>
      </c>
      <c r="O9">
        <f>O8/S8</f>
        <v>7.301212648236452E-2</v>
      </c>
      <c r="P9">
        <f>P8/S8</f>
        <v>5.7369059791489485E-2</v>
      </c>
      <c r="Q9">
        <f>Q8/S8</f>
        <v>3.542385352661806E-2</v>
      </c>
      <c r="R9">
        <f>R8/S8</f>
        <v>6.1826903781283742E-2</v>
      </c>
      <c r="S9">
        <f>S8/S8</f>
        <v>1</v>
      </c>
    </row>
    <row r="14" spans="1:22" x14ac:dyDescent="0.35">
      <c r="C14" s="47"/>
      <c r="U14" s="47"/>
      <c r="V14" s="47"/>
    </row>
    <row r="15" spans="1:22" x14ac:dyDescent="0.35">
      <c r="C15" s="47"/>
      <c r="S15" s="47"/>
      <c r="T15" s="47"/>
    </row>
    <row r="16" spans="1:22" x14ac:dyDescent="0.35">
      <c r="C16" s="47"/>
      <c r="T16" s="47"/>
    </row>
    <row r="17" spans="3:22" x14ac:dyDescent="0.35">
      <c r="C17" s="47"/>
      <c r="T17" s="47"/>
      <c r="U17" s="47"/>
      <c r="V17" s="47"/>
    </row>
    <row r="18" spans="3:22" x14ac:dyDescent="0.35">
      <c r="C18" s="47"/>
    </row>
    <row r="19" spans="3:22" x14ac:dyDescent="0.35">
      <c r="C19" s="47"/>
    </row>
    <row r="20" spans="3:22" x14ac:dyDescent="0.35">
      <c r="C20" s="47"/>
    </row>
    <row r="21" spans="3:22" x14ac:dyDescent="0.35">
      <c r="C21" s="47"/>
      <c r="S21" s="47"/>
    </row>
    <row r="22" spans="3:22" x14ac:dyDescent="0.35">
      <c r="C22" s="47"/>
    </row>
    <row r="23" spans="3:22" x14ac:dyDescent="0.35">
      <c r="C23" s="47"/>
    </row>
    <row r="24" spans="3:22" x14ac:dyDescent="0.35">
      <c r="C24" s="47"/>
    </row>
    <row r="25" spans="3:22" x14ac:dyDescent="0.35">
      <c r="C25" s="47"/>
    </row>
    <row r="26" spans="3:22" x14ac:dyDescent="0.35">
      <c r="C26" s="47"/>
    </row>
    <row r="27" spans="3:22" x14ac:dyDescent="0.35">
      <c r="C27" s="47"/>
    </row>
    <row r="28" spans="3:22" x14ac:dyDescent="0.35">
      <c r="C28" s="47"/>
    </row>
    <row r="29" spans="3:22" x14ac:dyDescent="0.35">
      <c r="C29" s="47"/>
    </row>
    <row r="30" spans="3:22" x14ac:dyDescent="0.35">
      <c r="C30" s="47"/>
    </row>
    <row r="31" spans="3:22" x14ac:dyDescent="0.35">
      <c r="C31" s="47"/>
    </row>
    <row r="32" spans="3:22" x14ac:dyDescent="0.35">
      <c r="C32" s="47"/>
    </row>
    <row r="33" spans="3:3" x14ac:dyDescent="0.35">
      <c r="C33" s="47"/>
    </row>
    <row r="34" spans="3:3" x14ac:dyDescent="0.35">
      <c r="C34" s="47"/>
    </row>
  </sheetData>
  <mergeCells count="4">
    <mergeCell ref="A2:A3"/>
    <mergeCell ref="A4:A5"/>
    <mergeCell ref="A6:A7"/>
    <mergeCell ref="A8:A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3"/>
  <sheetViews>
    <sheetView workbookViewId="0">
      <selection activeCell="A34" sqref="A34"/>
    </sheetView>
  </sheetViews>
  <sheetFormatPr defaultColWidth="8.81640625" defaultRowHeight="14.5" x14ac:dyDescent="0.35"/>
  <sheetData>
    <row r="1" spans="1:19" x14ac:dyDescent="0.3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70" t="s">
        <v>80</v>
      </c>
      <c r="B2" s="34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35">
      <c r="A3" s="70"/>
      <c r="B3" s="34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35">
      <c r="A4" s="70"/>
      <c r="B4" s="34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35">
      <c r="A5" s="70"/>
      <c r="B5" s="34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35">
      <c r="A6" s="70"/>
      <c r="B6" s="34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35">
      <c r="A7" s="70"/>
      <c r="B7" s="34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35">
      <c r="A8" s="70"/>
      <c r="B8" s="34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35">
      <c r="A9" s="70"/>
      <c r="B9" s="34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35">
      <c r="A10" s="70"/>
      <c r="B10" s="34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35">
      <c r="A11" s="70"/>
      <c r="B11" s="34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35">
      <c r="A12" s="70"/>
      <c r="B12" s="34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35">
      <c r="A13" s="70"/>
      <c r="B13" s="34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35">
      <c r="A14" s="70"/>
      <c r="B14" s="34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35">
      <c r="A15" s="70"/>
      <c r="B15" s="34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35">
      <c r="A16" s="70"/>
      <c r="B16" s="34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35">
      <c r="A17" s="70"/>
      <c r="B17" s="34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35">
      <c r="A18" s="70" t="s">
        <v>85</v>
      </c>
      <c r="B18" s="48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35">
      <c r="A19" s="70"/>
      <c r="B19" s="48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35">
      <c r="A20" s="70"/>
      <c r="B20" s="48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35">
      <c r="A21" s="70"/>
      <c r="B21" s="48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35">
      <c r="A22" s="70"/>
      <c r="B22" s="48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35">
      <c r="A23" s="70"/>
      <c r="B23" s="48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35">
      <c r="A24" s="70"/>
      <c r="B24" s="48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35">
      <c r="A25" s="70"/>
      <c r="B25" s="48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35">
      <c r="A26" s="70"/>
      <c r="B26" s="48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35">
      <c r="A27" s="70"/>
      <c r="B27" s="48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35">
      <c r="A28" s="70"/>
      <c r="B28" s="48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35">
      <c r="A29" s="70"/>
      <c r="B29" s="48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35">
      <c r="A30" s="70"/>
      <c r="B30" s="48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35">
      <c r="A31" s="70"/>
      <c r="B31" s="48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35">
      <c r="A32" s="70"/>
      <c r="B32" s="48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35">
      <c r="A33" s="70"/>
      <c r="B33" s="48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I16" sqref="I16"/>
    </sheetView>
  </sheetViews>
  <sheetFormatPr defaultColWidth="8.81640625" defaultRowHeight="14.5" x14ac:dyDescent="0.35"/>
  <cols>
    <col min="1" max="1" width="12.453125" bestFit="1" customWidth="1"/>
  </cols>
  <sheetData>
    <row r="1" spans="1:7" x14ac:dyDescent="0.3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35">
      <c r="A2" s="1" t="s">
        <v>80</v>
      </c>
      <c r="B2" s="50">
        <v>35.9</v>
      </c>
      <c r="C2">
        <v>33.200000000000003</v>
      </c>
      <c r="D2">
        <v>14.4</v>
      </c>
      <c r="E2">
        <f>16.5/3</f>
        <v>5.5</v>
      </c>
      <c r="F2">
        <v>5.5</v>
      </c>
      <c r="G2">
        <v>5.5</v>
      </c>
    </row>
    <row r="3" spans="1:7" x14ac:dyDescent="0.35">
      <c r="A3" s="48" t="s">
        <v>85</v>
      </c>
      <c r="B3" s="50">
        <v>41.7</v>
      </c>
      <c r="C3">
        <v>31.7</v>
      </c>
      <c r="D3">
        <v>13.5</v>
      </c>
      <c r="E3">
        <f>13.2/3</f>
        <v>4.3999999999999995</v>
      </c>
      <c r="F3">
        <f t="shared" ref="F3:G3" si="0">13.2/3</f>
        <v>4.3999999999999995</v>
      </c>
      <c r="G3">
        <f t="shared" si="0"/>
        <v>4.3999999999999995</v>
      </c>
    </row>
    <row r="4" spans="1:7" x14ac:dyDescent="0.35">
      <c r="B4" s="49"/>
    </row>
    <row r="5" spans="1:7" x14ac:dyDescent="0.35">
      <c r="B5" s="49"/>
    </row>
    <row r="6" spans="1:7" x14ac:dyDescent="0.35">
      <c r="B6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activeCell="A4" sqref="A4"/>
    </sheetView>
  </sheetViews>
  <sheetFormatPr defaultColWidth="8.816406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 bestFit="1" customWidth="1"/>
    <col min="9" max="9" width="10.26953125" style="5" bestFit="1" customWidth="1"/>
    <col min="10" max="10" width="9.7265625" style="10" bestFit="1" customWidth="1"/>
  </cols>
  <sheetData>
    <row r="1" spans="1:10" x14ac:dyDescent="0.35">
      <c r="A1" s="6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6" t="s">
        <v>80</v>
      </c>
      <c r="B2" s="9">
        <v>3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41</v>
      </c>
      <c r="I2" s="5">
        <v>1</v>
      </c>
      <c r="J2" s="10">
        <v>1</v>
      </c>
    </row>
    <row r="3" spans="1:10" x14ac:dyDescent="0.35">
      <c r="A3" s="6" t="s">
        <v>85</v>
      </c>
      <c r="B3" s="9">
        <v>3</v>
      </c>
      <c r="C3" s="5">
        <v>1</v>
      </c>
      <c r="D3" s="5">
        <v>1</v>
      </c>
      <c r="E3" s="5">
        <v>1</v>
      </c>
      <c r="F3" s="5">
        <v>0</v>
      </c>
      <c r="G3" s="5">
        <v>110</v>
      </c>
      <c r="H3" s="5" t="s">
        <v>41</v>
      </c>
      <c r="I3" s="5">
        <v>1</v>
      </c>
      <c r="J3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3"/>
  <sheetViews>
    <sheetView workbookViewId="0">
      <selection activeCell="A4" sqref="A4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80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69</v>
      </c>
      <c r="I2" s="12">
        <v>0</v>
      </c>
      <c r="J2" s="17">
        <v>20</v>
      </c>
    </row>
    <row r="3" spans="1:10" x14ac:dyDescent="0.35">
      <c r="A3" s="6" t="s">
        <v>85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69</v>
      </c>
      <c r="I3" s="12">
        <v>0</v>
      </c>
      <c r="J3" s="17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3"/>
  <sheetViews>
    <sheetView workbookViewId="0">
      <selection activeCell="A4" sqref="A4"/>
    </sheetView>
  </sheetViews>
  <sheetFormatPr defaultColWidth="11.4531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/>
    <col min="9" max="9" width="10.26953125" style="5" bestFit="1" customWidth="1"/>
    <col min="10" max="10" width="9.7265625" style="10" bestFit="1" customWidth="1"/>
  </cols>
  <sheetData>
    <row r="1" spans="1:10" x14ac:dyDescent="0.35">
      <c r="A1" s="11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34" t="s">
        <v>80</v>
      </c>
      <c r="B2" s="9">
        <v>18</v>
      </c>
      <c r="C2" s="5">
        <v>0.5</v>
      </c>
      <c r="D2" s="5">
        <v>0</v>
      </c>
      <c r="E2" s="35">
        <v>1</v>
      </c>
      <c r="F2" s="35">
        <v>5</v>
      </c>
      <c r="G2" s="35">
        <v>18</v>
      </c>
      <c r="H2" s="5" t="s">
        <v>41</v>
      </c>
      <c r="I2" s="35">
        <v>0.8</v>
      </c>
      <c r="J2" s="10">
        <v>2</v>
      </c>
    </row>
    <row r="3" spans="1:10" x14ac:dyDescent="0.35">
      <c r="A3" s="48" t="s">
        <v>85</v>
      </c>
      <c r="B3" s="9">
        <v>18</v>
      </c>
      <c r="C3" s="5">
        <v>0.5</v>
      </c>
      <c r="D3" s="5">
        <v>0</v>
      </c>
      <c r="E3" s="35">
        <v>1</v>
      </c>
      <c r="F3" s="35">
        <v>5</v>
      </c>
      <c r="G3" s="35">
        <v>18</v>
      </c>
      <c r="H3" s="5" t="s">
        <v>41</v>
      </c>
      <c r="I3" s="35">
        <v>0.8</v>
      </c>
      <c r="J3" s="10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3"/>
  <sheetViews>
    <sheetView workbookViewId="0">
      <selection activeCell="A4" sqref="A4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80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41</v>
      </c>
      <c r="I2" s="12">
        <v>0.5</v>
      </c>
      <c r="J2" s="17">
        <v>2</v>
      </c>
    </row>
    <row r="3" spans="1:10" x14ac:dyDescent="0.35">
      <c r="A3" s="6" t="s">
        <v>85</v>
      </c>
      <c r="B3" s="16">
        <v>3</v>
      </c>
      <c r="C3" s="12">
        <v>0.5</v>
      </c>
      <c r="D3" s="12">
        <v>0</v>
      </c>
      <c r="E3" s="12">
        <v>1</v>
      </c>
      <c r="F3" s="12">
        <v>18</v>
      </c>
      <c r="G3" s="12">
        <v>65</v>
      </c>
      <c r="H3" s="12" t="s">
        <v>41</v>
      </c>
      <c r="I3" s="12">
        <v>0.5</v>
      </c>
      <c r="J3" s="1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C35E-47F5-4C37-873D-2E19575CE65D}">
  <dimension ref="A1:I3"/>
  <sheetViews>
    <sheetView workbookViewId="0">
      <selection activeCell="C13" sqref="C13"/>
    </sheetView>
  </sheetViews>
  <sheetFormatPr defaultRowHeight="14.5" x14ac:dyDescent="0.35"/>
  <cols>
    <col min="1" max="1" width="32.1796875" customWidth="1"/>
    <col min="2" max="2" width="18.81640625" customWidth="1"/>
    <col min="3" max="3" width="56" customWidth="1"/>
    <col min="4" max="4" width="12.26953125" customWidth="1"/>
    <col min="5" max="5" width="13" customWidth="1"/>
    <col min="6" max="6" width="15.7265625" customWidth="1"/>
    <col min="7" max="7" width="23.1796875" customWidth="1"/>
    <col min="8" max="8" width="20.453125" customWidth="1"/>
    <col min="9" max="9" width="19.08984375" customWidth="1"/>
  </cols>
  <sheetData>
    <row r="1" spans="1:9" x14ac:dyDescent="0.35">
      <c r="A1" s="81" t="s">
        <v>17</v>
      </c>
      <c r="B1" s="24" t="s">
        <v>42</v>
      </c>
      <c r="C1" s="24" t="s">
        <v>43</v>
      </c>
      <c r="D1" s="30" t="s">
        <v>96</v>
      </c>
      <c r="E1" s="30" t="s">
        <v>39</v>
      </c>
      <c r="F1" s="30" t="s">
        <v>97</v>
      </c>
      <c r="G1" s="30" t="s">
        <v>98</v>
      </c>
      <c r="H1" s="30" t="s">
        <v>66</v>
      </c>
      <c r="I1" s="25" t="s">
        <v>67</v>
      </c>
    </row>
    <row r="2" spans="1:9" x14ac:dyDescent="0.35">
      <c r="A2" s="80" t="s">
        <v>80</v>
      </c>
      <c r="B2" s="77" t="s">
        <v>91</v>
      </c>
      <c r="C2" s="78" t="s">
        <v>92</v>
      </c>
      <c r="D2" s="79" t="s">
        <v>93</v>
      </c>
      <c r="E2" s="79">
        <v>0</v>
      </c>
      <c r="F2" s="79" t="s">
        <v>94</v>
      </c>
      <c r="G2" s="79" t="s">
        <v>95</v>
      </c>
      <c r="H2" s="20"/>
      <c r="I2" s="78"/>
    </row>
    <row r="3" spans="1:9" x14ac:dyDescent="0.35">
      <c r="A3" s="82" t="s">
        <v>85</v>
      </c>
      <c r="B3" s="83" t="s">
        <v>91</v>
      </c>
      <c r="C3" s="84" t="s">
        <v>92</v>
      </c>
      <c r="D3" s="84" t="s">
        <v>93</v>
      </c>
      <c r="E3" s="84">
        <v>0</v>
      </c>
      <c r="F3" s="84" t="s">
        <v>94</v>
      </c>
      <c r="G3" s="84" t="s">
        <v>95</v>
      </c>
      <c r="H3" s="85"/>
      <c r="I3" s="86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"/>
  <sheetViews>
    <sheetView tabSelected="1" workbookViewId="0">
      <selection activeCell="C24" sqref="C24"/>
    </sheetView>
  </sheetViews>
  <sheetFormatPr defaultColWidth="8.81640625" defaultRowHeight="14.5" x14ac:dyDescent="0.35"/>
  <cols>
    <col min="1" max="1" width="27.81640625" bestFit="1" customWidth="1"/>
    <col min="2" max="2" width="18.26953125" style="28" bestFit="1" customWidth="1"/>
    <col min="3" max="3" width="51.81640625" bestFit="1" customWidth="1"/>
    <col min="4" max="4" width="12.7265625" style="18" customWidth="1"/>
    <col min="5" max="5" width="5.1796875" bestFit="1" customWidth="1"/>
    <col min="6" max="6" width="2.1796875" bestFit="1" customWidth="1"/>
    <col min="7" max="7" width="2.81640625" bestFit="1" customWidth="1"/>
    <col min="8" max="8" width="5.1796875" bestFit="1" customWidth="1"/>
    <col min="9" max="9" width="4.1796875" bestFit="1" customWidth="1"/>
    <col min="10" max="10" width="17.1796875" bestFit="1" customWidth="1"/>
    <col min="11" max="11" width="14" bestFit="1" customWidth="1"/>
    <col min="12" max="12" width="9.26953125" bestFit="1" customWidth="1"/>
    <col min="13" max="13" width="34.7265625" bestFit="1" customWidth="1"/>
    <col min="14" max="14" width="18.26953125" bestFit="1" customWidth="1"/>
  </cols>
  <sheetData>
    <row r="1" spans="1:14" x14ac:dyDescent="0.35">
      <c r="A1" s="23" t="s">
        <v>17</v>
      </c>
      <c r="B1" s="24" t="s">
        <v>42</v>
      </c>
      <c r="C1" s="29" t="s">
        <v>43</v>
      </c>
      <c r="D1" s="31" t="s">
        <v>44</v>
      </c>
      <c r="E1" s="30" t="s">
        <v>28</v>
      </c>
      <c r="F1" s="24" t="s">
        <v>29</v>
      </c>
      <c r="G1" s="24" t="s">
        <v>30</v>
      </c>
      <c r="H1" s="24" t="s">
        <v>31</v>
      </c>
      <c r="I1" s="24" t="s">
        <v>40</v>
      </c>
      <c r="J1" s="24" t="s">
        <v>45</v>
      </c>
      <c r="K1" s="24" t="s">
        <v>46</v>
      </c>
      <c r="L1" s="24" t="s">
        <v>47</v>
      </c>
      <c r="M1" s="24" t="s">
        <v>66</v>
      </c>
      <c r="N1" s="25" t="s">
        <v>67</v>
      </c>
    </row>
    <row r="2" spans="1:14" x14ac:dyDescent="0.35">
      <c r="A2" s="71" t="s">
        <v>80</v>
      </c>
      <c r="B2" s="26" t="s">
        <v>70</v>
      </c>
      <c r="C2" s="44" t="s">
        <v>81</v>
      </c>
      <c r="D2" s="32">
        <v>0.9</v>
      </c>
      <c r="E2" s="19">
        <v>1</v>
      </c>
      <c r="F2" s="19">
        <v>1</v>
      </c>
      <c r="G2" s="19">
        <v>1</v>
      </c>
      <c r="H2" s="19">
        <v>1</v>
      </c>
      <c r="I2" s="19">
        <v>1</v>
      </c>
      <c r="J2" s="19">
        <v>0</v>
      </c>
      <c r="K2" s="19"/>
      <c r="L2" s="19"/>
      <c r="M2" s="20">
        <v>43903</v>
      </c>
      <c r="N2" s="45">
        <f>M3</f>
        <v>43906</v>
      </c>
    </row>
    <row r="3" spans="1:14" x14ac:dyDescent="0.35">
      <c r="A3" s="72"/>
      <c r="B3" s="36" t="s">
        <v>71</v>
      </c>
      <c r="C3" s="37" t="s">
        <v>82</v>
      </c>
      <c r="D3" s="38">
        <v>0.6</v>
      </c>
      <c r="E3" s="37">
        <v>1</v>
      </c>
      <c r="F3" s="37">
        <v>1</v>
      </c>
      <c r="G3" s="37">
        <v>1</v>
      </c>
      <c r="H3" s="37">
        <v>1</v>
      </c>
      <c r="I3" s="37">
        <v>1</v>
      </c>
      <c r="J3" s="37">
        <v>0</v>
      </c>
      <c r="K3" s="37"/>
      <c r="L3" s="37"/>
      <c r="M3" s="39">
        <v>43906</v>
      </c>
      <c r="N3" s="39">
        <f>M4</f>
        <v>43913</v>
      </c>
    </row>
    <row r="4" spans="1:14" x14ac:dyDescent="0.35">
      <c r="A4" s="72"/>
      <c r="B4" s="36" t="s">
        <v>72</v>
      </c>
      <c r="C4" s="40" t="s">
        <v>76</v>
      </c>
      <c r="D4" s="38">
        <v>0.218</v>
      </c>
      <c r="E4" s="42">
        <v>1</v>
      </c>
      <c r="F4" s="37">
        <v>1</v>
      </c>
      <c r="G4" s="37">
        <v>1</v>
      </c>
      <c r="H4" s="37">
        <v>1</v>
      </c>
      <c r="I4" s="37">
        <v>1</v>
      </c>
      <c r="J4" s="37">
        <v>0</v>
      </c>
      <c r="K4" s="37"/>
      <c r="L4" s="37"/>
      <c r="M4" s="39">
        <v>43913</v>
      </c>
      <c r="N4" s="39">
        <f>M5</f>
        <v>43977</v>
      </c>
    </row>
    <row r="5" spans="1:14" x14ac:dyDescent="0.35">
      <c r="A5" s="72"/>
      <c r="B5" s="36" t="s">
        <v>73</v>
      </c>
      <c r="C5" s="37" t="s">
        <v>83</v>
      </c>
      <c r="D5" s="38">
        <v>0.3</v>
      </c>
      <c r="E5" s="42">
        <v>1</v>
      </c>
      <c r="F5" s="37">
        <v>1</v>
      </c>
      <c r="G5" s="37">
        <v>1</v>
      </c>
      <c r="H5" s="37">
        <v>1</v>
      </c>
      <c r="I5" s="37">
        <v>1</v>
      </c>
      <c r="J5" s="37">
        <v>0</v>
      </c>
      <c r="K5" s="37"/>
      <c r="L5" s="37"/>
      <c r="M5" s="39">
        <v>43977</v>
      </c>
      <c r="N5" s="39">
        <f>M6</f>
        <v>43992</v>
      </c>
    </row>
    <row r="6" spans="1:14" x14ac:dyDescent="0.35">
      <c r="A6" s="72"/>
      <c r="B6" s="36" t="s">
        <v>74</v>
      </c>
      <c r="C6" s="40" t="s">
        <v>84</v>
      </c>
      <c r="D6" s="38">
        <v>0.35</v>
      </c>
      <c r="E6" s="37">
        <v>1</v>
      </c>
      <c r="F6" s="37">
        <v>1</v>
      </c>
      <c r="G6" s="37">
        <v>1</v>
      </c>
      <c r="H6" s="37">
        <v>1</v>
      </c>
      <c r="I6" s="37">
        <v>1</v>
      </c>
      <c r="J6" s="37">
        <v>0</v>
      </c>
      <c r="K6" s="37"/>
      <c r="L6" s="37"/>
      <c r="M6" s="39">
        <v>43992</v>
      </c>
      <c r="N6" s="39"/>
    </row>
    <row r="7" spans="1:14" x14ac:dyDescent="0.35">
      <c r="A7" s="72"/>
      <c r="B7" s="36" t="s">
        <v>77</v>
      </c>
      <c r="C7" s="40" t="s">
        <v>78</v>
      </c>
      <c r="D7" s="38">
        <v>0.3</v>
      </c>
      <c r="E7" s="37">
        <v>1</v>
      </c>
      <c r="F7" s="37">
        <v>1</v>
      </c>
      <c r="G7" s="37">
        <v>1</v>
      </c>
      <c r="H7" s="37">
        <v>1</v>
      </c>
      <c r="I7" s="37">
        <v>1</v>
      </c>
      <c r="J7" s="37">
        <v>0</v>
      </c>
      <c r="K7" s="37"/>
      <c r="L7" s="37"/>
      <c r="M7" s="39"/>
      <c r="N7" s="39"/>
    </row>
    <row r="8" spans="1:14" x14ac:dyDescent="0.35">
      <c r="A8" s="72"/>
      <c r="B8" s="36" t="s">
        <v>79</v>
      </c>
      <c r="C8" s="40" t="s">
        <v>65</v>
      </c>
      <c r="D8" s="38">
        <v>0.55000000000000004</v>
      </c>
      <c r="E8" s="42">
        <v>1</v>
      </c>
      <c r="F8" s="37">
        <v>1</v>
      </c>
      <c r="G8" s="37">
        <v>1</v>
      </c>
      <c r="H8" s="37">
        <v>1</v>
      </c>
      <c r="I8" s="37">
        <v>1</v>
      </c>
      <c r="J8" s="37">
        <v>0</v>
      </c>
      <c r="K8" s="37"/>
      <c r="L8" s="37"/>
      <c r="M8" s="39"/>
      <c r="N8" s="46"/>
    </row>
    <row r="9" spans="1:14" x14ac:dyDescent="0.35">
      <c r="A9" s="73"/>
      <c r="B9" s="27" t="s">
        <v>75</v>
      </c>
      <c r="C9" s="43" t="s">
        <v>65</v>
      </c>
      <c r="D9" s="33">
        <v>0.45</v>
      </c>
      <c r="E9" s="41">
        <v>1</v>
      </c>
      <c r="F9" s="21">
        <v>1</v>
      </c>
      <c r="G9" s="21">
        <v>1</v>
      </c>
      <c r="H9" s="21">
        <v>1</v>
      </c>
      <c r="I9" s="21">
        <v>1</v>
      </c>
      <c r="J9" s="21">
        <v>0</v>
      </c>
      <c r="K9" s="21"/>
      <c r="L9" s="21"/>
      <c r="M9" s="39"/>
      <c r="N9" s="22"/>
    </row>
    <row r="10" spans="1:14" x14ac:dyDescent="0.35">
      <c r="A10" s="74" t="s">
        <v>85</v>
      </c>
      <c r="B10" s="51" t="s">
        <v>70</v>
      </c>
      <c r="C10" s="52" t="s">
        <v>81</v>
      </c>
      <c r="D10" s="53">
        <v>0.9</v>
      </c>
      <c r="E10" s="54">
        <v>1</v>
      </c>
      <c r="F10" s="54">
        <v>1</v>
      </c>
      <c r="G10" s="54">
        <v>1</v>
      </c>
      <c r="H10" s="54">
        <v>1</v>
      </c>
      <c r="I10" s="54">
        <v>1</v>
      </c>
      <c r="J10" s="54">
        <v>0</v>
      </c>
      <c r="K10" s="54"/>
      <c r="L10" s="54"/>
      <c r="M10" s="55">
        <v>43905</v>
      </c>
      <c r="N10" s="56">
        <f>M11</f>
        <v>43908</v>
      </c>
    </row>
    <row r="11" spans="1:14" x14ac:dyDescent="0.35">
      <c r="A11" s="75"/>
      <c r="B11" s="57" t="s">
        <v>71</v>
      </c>
      <c r="C11" s="35" t="s">
        <v>82</v>
      </c>
      <c r="D11" s="58">
        <v>0.6</v>
      </c>
      <c r="E11" s="35">
        <v>1</v>
      </c>
      <c r="F11" s="35">
        <v>1</v>
      </c>
      <c r="G11" s="35">
        <v>1</v>
      </c>
      <c r="H11" s="35">
        <v>1</v>
      </c>
      <c r="I11" s="35">
        <v>1</v>
      </c>
      <c r="J11" s="35">
        <v>0</v>
      </c>
      <c r="K11" s="35"/>
      <c r="L11" s="35"/>
      <c r="M11" s="59">
        <v>43908</v>
      </c>
      <c r="N11" s="59">
        <f>M12</f>
        <v>43914</v>
      </c>
    </row>
    <row r="12" spans="1:14" x14ac:dyDescent="0.35">
      <c r="A12" s="75"/>
      <c r="B12" s="57" t="s">
        <v>72</v>
      </c>
      <c r="C12" s="60" t="s">
        <v>76</v>
      </c>
      <c r="D12" s="58">
        <v>0.1</v>
      </c>
      <c r="E12" s="61">
        <v>1</v>
      </c>
      <c r="F12" s="35">
        <v>1</v>
      </c>
      <c r="G12" s="35">
        <v>1</v>
      </c>
      <c r="H12" s="35">
        <v>1</v>
      </c>
      <c r="I12" s="35">
        <v>1</v>
      </c>
      <c r="J12" s="35">
        <v>0</v>
      </c>
      <c r="K12" s="35"/>
      <c r="L12" s="35"/>
      <c r="M12" s="59">
        <v>43914</v>
      </c>
      <c r="N12" s="59">
        <f>M13</f>
        <v>43949</v>
      </c>
    </row>
    <row r="13" spans="1:14" x14ac:dyDescent="0.35">
      <c r="A13" s="75"/>
      <c r="B13" s="57" t="s">
        <v>73</v>
      </c>
      <c r="C13" s="35" t="s">
        <v>83</v>
      </c>
      <c r="D13" s="58">
        <v>0.2</v>
      </c>
      <c r="E13" s="61">
        <v>1</v>
      </c>
      <c r="F13" s="35">
        <v>1</v>
      </c>
      <c r="G13" s="35">
        <v>1</v>
      </c>
      <c r="H13" s="35">
        <v>1</v>
      </c>
      <c r="I13" s="35">
        <v>1</v>
      </c>
      <c r="J13" s="35">
        <v>0</v>
      </c>
      <c r="K13" s="35"/>
      <c r="L13" s="35"/>
      <c r="M13" s="59">
        <v>43949</v>
      </c>
      <c r="N13" s="59">
        <f>M14</f>
        <v>43972</v>
      </c>
    </row>
    <row r="14" spans="1:14" x14ac:dyDescent="0.35">
      <c r="A14" s="75"/>
      <c r="B14" s="57" t="s">
        <v>74</v>
      </c>
      <c r="C14" s="60" t="s">
        <v>84</v>
      </c>
      <c r="D14" s="58">
        <v>0.3</v>
      </c>
      <c r="E14" s="35">
        <v>1</v>
      </c>
      <c r="F14" s="35">
        <v>1</v>
      </c>
      <c r="G14" s="35">
        <v>1</v>
      </c>
      <c r="H14" s="35">
        <v>1</v>
      </c>
      <c r="I14" s="35">
        <v>1</v>
      </c>
      <c r="J14" s="35">
        <v>0</v>
      </c>
      <c r="K14" s="35"/>
      <c r="L14" s="35"/>
      <c r="M14" s="59">
        <v>43972</v>
      </c>
      <c r="N14" s="59"/>
    </row>
    <row r="15" spans="1:14" x14ac:dyDescent="0.35">
      <c r="A15" s="75"/>
      <c r="B15" s="57" t="s">
        <v>77</v>
      </c>
      <c r="C15" s="60" t="s">
        <v>78</v>
      </c>
      <c r="D15" s="58">
        <v>0.3</v>
      </c>
      <c r="E15" s="35">
        <v>1</v>
      </c>
      <c r="F15" s="35">
        <v>1</v>
      </c>
      <c r="G15" s="35">
        <v>1</v>
      </c>
      <c r="H15" s="35">
        <v>1</v>
      </c>
      <c r="I15" s="35">
        <v>1</v>
      </c>
      <c r="J15" s="35">
        <v>0</v>
      </c>
      <c r="K15" s="35"/>
      <c r="L15" s="35"/>
      <c r="M15" s="59"/>
      <c r="N15" s="59"/>
    </row>
    <row r="16" spans="1:14" x14ac:dyDescent="0.35">
      <c r="A16" s="75"/>
      <c r="B16" s="57" t="s">
        <v>79</v>
      </c>
      <c r="C16" s="60" t="s">
        <v>65</v>
      </c>
      <c r="D16" s="58">
        <v>0.7</v>
      </c>
      <c r="E16" s="61">
        <v>1</v>
      </c>
      <c r="F16" s="35">
        <v>1</v>
      </c>
      <c r="G16" s="35">
        <v>1</v>
      </c>
      <c r="H16" s="35">
        <v>1</v>
      </c>
      <c r="I16" s="35">
        <v>1</v>
      </c>
      <c r="J16" s="35">
        <v>0</v>
      </c>
      <c r="K16" s="35"/>
      <c r="L16" s="35"/>
      <c r="M16" s="59"/>
      <c r="N16" s="62"/>
    </row>
    <row r="17" spans="1:14" x14ac:dyDescent="0.35">
      <c r="A17" s="76"/>
      <c r="B17" s="63" t="s">
        <v>75</v>
      </c>
      <c r="C17" s="64" t="s">
        <v>65</v>
      </c>
      <c r="D17" s="65">
        <v>0.5</v>
      </c>
      <c r="E17" s="66">
        <v>1</v>
      </c>
      <c r="F17" s="67">
        <v>1</v>
      </c>
      <c r="G17" s="67">
        <v>1</v>
      </c>
      <c r="H17" s="67">
        <v>1</v>
      </c>
      <c r="I17" s="67">
        <v>1</v>
      </c>
      <c r="J17" s="67">
        <v>0</v>
      </c>
      <c r="K17" s="67"/>
      <c r="L17" s="67"/>
      <c r="M17" s="69"/>
      <c r="N17" s="68"/>
    </row>
  </sheetData>
  <mergeCells count="2">
    <mergeCell ref="A2:A9"/>
    <mergeCell ref="A10:A17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"/>
  <sheetViews>
    <sheetView workbookViewId="0">
      <selection activeCell="K9" sqref="K9"/>
    </sheetView>
  </sheetViews>
  <sheetFormatPr defaultColWidth="8.81640625" defaultRowHeight="14.5" x14ac:dyDescent="0.35"/>
  <cols>
    <col min="1" max="1" width="14.7265625" bestFit="1" customWidth="1"/>
    <col min="2" max="2" width="24.453125" customWidth="1"/>
    <col min="3" max="3" width="17.1796875" customWidth="1"/>
    <col min="6" max="6" width="10" customWidth="1"/>
    <col min="9" max="9" width="13.453125" customWidth="1"/>
  </cols>
  <sheetData>
    <row r="1" spans="1:23" x14ac:dyDescent="0.35">
      <c r="A1" s="1" t="s">
        <v>17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44</v>
      </c>
      <c r="L1" s="1" t="s">
        <v>57</v>
      </c>
      <c r="M1" s="4" t="s">
        <v>64</v>
      </c>
      <c r="N1" s="4" t="s">
        <v>59</v>
      </c>
      <c r="O1" s="4" t="s">
        <v>60</v>
      </c>
      <c r="P1" s="4" t="s">
        <v>61</v>
      </c>
      <c r="Q1" s="4" t="s">
        <v>62</v>
      </c>
      <c r="R1" s="4" t="s">
        <v>68</v>
      </c>
      <c r="S1" s="4" t="s">
        <v>86</v>
      </c>
      <c r="T1" s="4" t="s">
        <v>87</v>
      </c>
      <c r="U1" s="4" t="s">
        <v>88</v>
      </c>
      <c r="V1" s="4" t="s">
        <v>89</v>
      </c>
      <c r="W1" s="4" t="s">
        <v>90</v>
      </c>
    </row>
    <row r="2" spans="1:23" x14ac:dyDescent="0.35">
      <c r="A2" s="1" t="s">
        <v>80</v>
      </c>
      <c r="B2" s="2">
        <v>43886</v>
      </c>
      <c r="C2" s="2">
        <f>B2+400</f>
        <v>44286</v>
      </c>
      <c r="D2">
        <v>3</v>
      </c>
      <c r="E2">
        <v>100000</v>
      </c>
      <c r="F2">
        <f>age_sex!S4/other_par!E2</f>
        <v>6.79413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0.5</v>
      </c>
      <c r="M2">
        <v>0.1</v>
      </c>
      <c r="N2">
        <v>0</v>
      </c>
      <c r="O2">
        <v>50</v>
      </c>
      <c r="P2">
        <v>60</v>
      </c>
      <c r="Q2">
        <v>1000</v>
      </c>
      <c r="R2">
        <v>1000</v>
      </c>
      <c r="S2">
        <v>100</v>
      </c>
      <c r="T2">
        <v>1</v>
      </c>
      <c r="U2">
        <v>0.7</v>
      </c>
      <c r="V2">
        <v>3</v>
      </c>
      <c r="W2">
        <v>0</v>
      </c>
    </row>
    <row r="3" spans="1:23" x14ac:dyDescent="0.35">
      <c r="A3" s="48" t="s">
        <v>85</v>
      </c>
      <c r="B3" s="2">
        <v>43886</v>
      </c>
      <c r="C3" s="2">
        <f>B3+400</f>
        <v>44286</v>
      </c>
      <c r="D3">
        <v>3</v>
      </c>
      <c r="E3">
        <v>100000</v>
      </c>
      <c r="F3">
        <f>age_sex!S8/other_par!E3</f>
        <v>2.09294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0.1</v>
      </c>
      <c r="N3">
        <v>0</v>
      </c>
      <c r="O3">
        <v>50</v>
      </c>
      <c r="P3">
        <v>173</v>
      </c>
      <c r="Q3">
        <v>200</v>
      </c>
      <c r="R3">
        <v>1000</v>
      </c>
      <c r="S3">
        <v>100</v>
      </c>
      <c r="T3">
        <v>1</v>
      </c>
      <c r="U3">
        <v>0.7</v>
      </c>
      <c r="V3">
        <v>3</v>
      </c>
      <c r="W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age_sex</vt:lpstr>
      <vt:lpstr>households</vt:lpstr>
      <vt:lpstr>layer-H</vt:lpstr>
      <vt:lpstr>layer-C</vt:lpstr>
      <vt:lpstr>layer-S</vt:lpstr>
      <vt:lpstr>layer-W</vt:lpstr>
      <vt:lpstr>tracing_policies</vt:lpstr>
      <vt:lpstr>policies</vt:lpstr>
      <vt:lpstr>other_par</vt:lpstr>
      <vt:lpstr>contact matrices-home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 Houdroge</dc:creator>
  <cp:lastModifiedBy>Anna Palmer</cp:lastModifiedBy>
  <dcterms:created xsi:type="dcterms:W3CDTF">2020-05-05T03:05:44Z</dcterms:created>
  <dcterms:modified xsi:type="dcterms:W3CDTF">2020-06-30T09:41:36Z</dcterms:modified>
</cp:coreProperties>
</file>