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E11787AA-B358-4169-B615-FFFD0196CEAA}" xr6:coauthVersionLast="45" xr6:coauthVersionMax="45" xr10:uidLastSave="{00000000-0000-0000-0000-000000000000}"/>
  <bookViews>
    <workbookView xWindow="-28920" yWindow="-120" windowWidth="29040" windowHeight="15840" tabRatio="839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  <sheet name="contact matrices-school" sheetId="15" r:id="rId11"/>
    <sheet name="contact matrices-work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5" l="1"/>
  <c r="M20" i="5" l="1"/>
  <c r="M21" i="5"/>
  <c r="M19" i="5"/>
  <c r="M18" i="5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3" i="1"/>
  <c r="C4" i="6"/>
  <c r="M12" i="5" l="1"/>
  <c r="M14" i="5"/>
  <c r="C3" i="6"/>
  <c r="M13" i="5"/>
  <c r="M11" i="5"/>
  <c r="M7" i="5" l="1"/>
  <c r="M4" i="5" l="1"/>
  <c r="M3" i="5"/>
  <c r="M5" i="5"/>
  <c r="M6" i="5"/>
  <c r="M2" i="5"/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  <c r="C2" i="1"/>
  <c r="H5" i="1"/>
  <c r="P5" i="1"/>
  <c r="S4" i="1"/>
  <c r="S2" i="1" s="1"/>
  <c r="E5" i="1" l="1"/>
  <c r="D5" i="1"/>
  <c r="O5" i="1"/>
  <c r="G5" i="1"/>
  <c r="N5" i="1"/>
  <c r="F5" i="1"/>
  <c r="M5" i="1"/>
  <c r="C5" i="1"/>
  <c r="J5" i="1"/>
  <c r="L5" i="1"/>
  <c r="K5" i="1"/>
  <c r="R5" i="1"/>
  <c r="Q5" i="1"/>
  <c r="I5" i="1"/>
  <c r="S3" i="1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<sst xmlns="http://schemas.openxmlformats.org/spreadsheetml/2006/main" count="441" uniqueCount="115">
  <si>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</si>
  <si>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</si>
  <si>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</si>
  <si>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</si>
  <si>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</si>
  <si>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</si>
  <si>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</si>
  <si>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</si>
  <si>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</si>
  <si>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</si>
  <si>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</si>
  <si>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</si>
  <si>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</si>
  <si>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</si>
  <si>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</si>
  <si>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</si>
  <si>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</si>
  <si>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</si>
  <si>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</si>
  <si>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</si>
  <si>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</si>
  <si>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</si>
  <si>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</si>
  <si>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</si>
  <si>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</si>
  <si>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</si>
  <si>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</si>
  <si>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</si>
  <si>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</si>
  <si>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</si>
  <si>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</si>
  <si>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</si>
  <si>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</si>
  <si>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</si>
  <si>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</si>
  <si>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</si>
  <si>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</si>
  <si>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</si>
  <si>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</si>
  <si>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</si>
  <si>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</si>
  <si>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</si>
  <si>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</si>
  <si>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</si>
  <si>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</si>
  <si>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</si>
  <si>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</si>
  <si>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</si>
  <si>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</si>
  <si>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</si>
  <si>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</si>
  <si>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</si>
  <si>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</si>
  <si>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</si>
  <si>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</si>
  <si>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</si>
  <si>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</si>
  <si>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</si>
  <si>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</si>
  <si>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</si>
  <si>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</si>
  <si>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</si>
  <si>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</si>
  <si>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</si>
  <si>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</si>
  <si>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</si>
  <si>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</si>
  <si>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</si>
  <si>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</si>
  <si>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</si>
  <si>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</si>
  <si>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</si>
  <si>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</si>
  <si>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</si>
  <si>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</si>
  <si>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</si>
  <si>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</si>
  <si>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</si>
  <si>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</si>
  <si>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</si>
  <si>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</si>
  <si>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</si>
  <si>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layers</t>
  </si>
  <si>
    <t>coverage</t>
  </si>
  <si>
    <t>days_changed</t>
  </si>
  <si>
    <t>Nashville</t>
  </si>
  <si>
    <t>id_checks</t>
  </si>
  <si>
    <t>IDs are checked and recorded in pubs/bars/restaurants</t>
  </si>
  <si>
    <t>pub_bar</t>
  </si>
  <si>
    <t>Gyms closed</t>
  </si>
  <si>
    <t>Stay at home order, gatherings limited to 10, non-essential work closed</t>
  </si>
  <si>
    <t>Retail, commerical, hospitality open to 75%, gatherings relaxed to 25, gyms and entertainment open to 50%</t>
  </si>
  <si>
    <t>Retail, commerical, hospitality open to 50%</t>
  </si>
  <si>
    <t>Gatherings relaxed to 250, large event spaces open to 50%</t>
  </si>
  <si>
    <t>Pubs/bars closed, food service capacity limited, schools closed</t>
  </si>
  <si>
    <t>lockdown4</t>
  </si>
  <si>
    <t>Retail, commerical, entertainment open to 75%, restaurants to 50%, gatherings limited to 25</t>
  </si>
  <si>
    <t>lockdown5</t>
  </si>
  <si>
    <t>Hypothetical restrictions</t>
  </si>
  <si>
    <t>lockdown6</t>
  </si>
  <si>
    <t>Hypothetical restrictions (relaxed)</t>
  </si>
  <si>
    <t>Orlando</t>
  </si>
  <si>
    <t>State of emergency declared</t>
  </si>
  <si>
    <t>Venues closed</t>
  </si>
  <si>
    <t>Curfew imposed</t>
  </si>
  <si>
    <t>Curfew ended</t>
  </si>
  <si>
    <t>Compulsory mask wearing</t>
  </si>
  <si>
    <t>Hypothetical relaxation</t>
  </si>
  <si>
    <t>Jackson</t>
  </si>
  <si>
    <t>Beaches and parks reopened</t>
  </si>
  <si>
    <t>Retail reopened</t>
  </si>
  <si>
    <t>Hospitality limits imposed, non-essential businesse closed</t>
  </si>
  <si>
    <t>Mask order issued</t>
  </si>
  <si>
    <t>relax4</t>
  </si>
  <si>
    <t>Stay at home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</si>
</sst>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2" xfId="0" applyFill="1" applyBorder="1"/>
    <xf numFmtId="164" fontId="0" fillId="2" borderId="12" xfId="0" applyNumberFormat="1" applyFill="1" applyBorder="1"/>
    <xf numFmtId="3" fontId="0" fillId="0" borderId="0" xfId="0" applyNumberFormat="1"/>
    <xf numFmtId="2" fontId="0" fillId="0" borderId="0" xfId="0" applyNumberFormat="1"/>
    <xf numFmtId="0" fontId="0" fillId="2" borderId="12" xfId="0" applyFill="1" applyBorder="1" applyAlignment="1">
      <alignment horizontal="center" vertical="top"/>
    </xf>
    <xf numFmtId="0" fontId="0" fillId="2" borderId="12" xfId="0" applyFill="1" applyBorder="1"/>
    <xf numFmtId="0" fontId="0" fillId="2" borderId="18" xfId="0" applyFill="1" applyBorder="1"/>
    <xf numFmtId="0" fontId="2" fillId="3" borderId="1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9" xfId="0" applyFill="1" applyBorder="1"/>
    <xf numFmtId="164" fontId="0" fillId="2" borderId="0" xfId="0" applyNumberFormat="1" applyFill="1" applyBorder="1"/>
    <xf numFmtId="164" fontId="0" fillId="2" borderId="21" xfId="0" applyNumberFormat="1" applyFill="1" applyBorder="1"/>
    <xf numFmtId="164" fontId="0" fillId="2" borderId="19" xfId="0" applyNumberFormat="1" applyFill="1" applyBorder="1"/>
    <xf numFmtId="164" fontId="0" fillId="2" borderId="23" xfId="0" applyNumberFormat="1" applyFill="1" applyBorder="1"/>
    <xf numFmtId="164" fontId="0" fillId="2" borderId="9" xfId="0" applyNumberFormat="1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8" xfId="0" applyBorder="1"/>
    <xf numFmtId="0" fontId="0" fillId="0" borderId="12" xfId="0" applyBorder="1"/>
    <xf numFmtId="0" fontId="0" fillId="0" borderId="21" xfId="0" applyBorder="1"/>
    <xf numFmtId="0" fontId="0" fillId="0" borderId="19" xfId="0" applyBorder="1"/>
    <xf numFmtId="0" fontId="0" fillId="0" borderId="9" xfId="0" applyBorder="1"/>
    <xf numFmtId="0" fontId="0" fillId="0" borderId="11" xfId="0" applyBorder="1"/>
    <xf numFmtId="0" fontId="0" fillId="0" borderId="24" xfId="0" applyBorder="1"/>
    <xf numFmtId="22" fontId="0" fillId="0" borderId="0" xfId="0" applyNumberFormat="1"/>
    <xf numFmtId="22" fontId="0" fillId="0" borderId="12" xfId="0" applyNumberFormat="1" applyBorder="1"/>
    <xf numFmtId="22" fontId="0" fillId="0" borderId="21" xfId="0" applyNumberFormat="1" applyBorder="1"/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11" xfId="0" applyFont="1" applyBorder="1"/>
    <xf numFmtId="0" fontId="3" fillId="0" borderId="10" xfId="0" applyFont="1" applyBorder="1"/>
    <xf numFmtId="0" fontId="0" fillId="0" borderId="25" xfId="0" applyBorder="1"/>
    <xf numFmtId="0" fontId="0" fillId="0" borderId="11" xfId="0" applyFill="1" applyBorder="1"/>
    <xf numFmtId="0" fontId="0" fillId="0" borderId="10" xfId="0" applyBorder="1"/>
    <xf numFmtId="0" fontId="0" fillId="2" borderId="2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workbookViewId="0">
      <selection activeCell="U19" sqref="U19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20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0" x14ac:dyDescent="0.35">
      <c r="A2" s="69" t="s">
        <v>85</v>
      </c>
      <c r="B2" s="1" t="s">
        <v>19</v>
      </c>
      <c r="C2" s="43">
        <f>0.476*C4</f>
        <v>160.88800000000001</v>
      </c>
      <c r="D2" s="43">
        <f t="shared" ref="D2:S2" si="0">0.476*D4</f>
        <v>183.26</v>
      </c>
      <c r="E2" s="43">
        <f t="shared" si="0"/>
        <v>169.93199999999999</v>
      </c>
      <c r="F2" s="43">
        <f t="shared" si="0"/>
        <v>96.152000000000001</v>
      </c>
      <c r="G2" s="43">
        <f t="shared" si="0"/>
        <v>129.47199999999998</v>
      </c>
      <c r="H2" s="43">
        <f t="shared" si="0"/>
        <v>151.84399999999999</v>
      </c>
      <c r="I2" s="43">
        <f t="shared" si="0"/>
        <v>151.84399999999999</v>
      </c>
      <c r="J2" s="43">
        <f t="shared" si="0"/>
        <v>155.65199999999999</v>
      </c>
      <c r="K2" s="43">
        <f t="shared" si="0"/>
        <v>155.65199999999999</v>
      </c>
      <c r="L2" s="43">
        <f t="shared" si="0"/>
        <v>145.65600000000001</v>
      </c>
      <c r="M2" s="43">
        <f t="shared" si="0"/>
        <v>145.65600000000001</v>
      </c>
      <c r="N2" s="43">
        <f t="shared" si="0"/>
        <v>117.09599999999999</v>
      </c>
      <c r="O2" s="43">
        <f t="shared" si="0"/>
        <v>82.823999999999998</v>
      </c>
      <c r="P2" s="43">
        <f t="shared" si="0"/>
        <v>144.22799999999998</v>
      </c>
      <c r="Q2" s="43">
        <f t="shared" si="0"/>
        <v>144.22799999999998</v>
      </c>
      <c r="R2" s="43">
        <f t="shared" si="0"/>
        <v>69.02</v>
      </c>
      <c r="S2" s="43">
        <f t="shared" si="0"/>
        <v>2203.404</v>
      </c>
    </row>
    <row r="3" spans="1:20" x14ac:dyDescent="0.35">
      <c r="A3" s="69"/>
      <c r="B3" s="1" t="s">
        <v>20</v>
      </c>
      <c r="C3" s="43">
        <f>0.524*C4</f>
        <v>177.11199999999999</v>
      </c>
      <c r="D3" s="43">
        <f t="shared" ref="D3:S3" si="1">0.524*D4</f>
        <v>201.74</v>
      </c>
      <c r="E3" s="43">
        <f t="shared" si="1"/>
        <v>187.06800000000001</v>
      </c>
      <c r="F3" s="43">
        <f t="shared" si="1"/>
        <v>105.848</v>
      </c>
      <c r="G3" s="43">
        <f t="shared" si="1"/>
        <v>142.52800000000002</v>
      </c>
      <c r="H3" s="43">
        <f t="shared" si="1"/>
        <v>167.15600000000001</v>
      </c>
      <c r="I3" s="43">
        <f t="shared" si="1"/>
        <v>167.15600000000001</v>
      </c>
      <c r="J3" s="43">
        <f t="shared" si="1"/>
        <v>171.34800000000001</v>
      </c>
      <c r="K3" s="43">
        <f t="shared" si="1"/>
        <v>171.34800000000001</v>
      </c>
      <c r="L3" s="43">
        <f t="shared" si="1"/>
        <v>160.34399999999999</v>
      </c>
      <c r="M3" s="43">
        <f t="shared" si="1"/>
        <v>160.34399999999999</v>
      </c>
      <c r="N3" s="43">
        <f t="shared" si="1"/>
        <v>128.904</v>
      </c>
      <c r="O3" s="43">
        <f t="shared" si="1"/>
        <v>91.176000000000002</v>
      </c>
      <c r="P3" s="43">
        <f t="shared" si="1"/>
        <v>158.77200000000002</v>
      </c>
      <c r="Q3" s="43">
        <f t="shared" si="1"/>
        <v>158.77200000000002</v>
      </c>
      <c r="R3" s="43">
        <f t="shared" si="1"/>
        <v>75.98</v>
      </c>
      <c r="S3" s="43">
        <f t="shared" si="1"/>
        <v>2425.596</v>
      </c>
    </row>
    <row r="4" spans="1:20" x14ac:dyDescent="0.35">
      <c r="A4" s="69" t="s">
        <v>85</v>
      </c>
      <c r="B4" s="1" t="s">
        <v>16</v>
      </c>
      <c r="C4" s="43">
        <v>338</v>
      </c>
      <c r="D4" s="43">
        <v>385</v>
      </c>
      <c r="E4" s="43">
        <v>357</v>
      </c>
      <c r="F4" s="43">
        <v>202</v>
      </c>
      <c r="G4" s="43">
        <v>272</v>
      </c>
      <c r="H4" s="43">
        <v>319</v>
      </c>
      <c r="I4" s="43">
        <v>319</v>
      </c>
      <c r="J4" s="43">
        <v>327</v>
      </c>
      <c r="K4" s="43">
        <v>327</v>
      </c>
      <c r="L4" s="43">
        <v>306</v>
      </c>
      <c r="M4" s="43">
        <v>306</v>
      </c>
      <c r="N4" s="43">
        <v>246</v>
      </c>
      <c r="O4" s="43">
        <v>174</v>
      </c>
      <c r="P4" s="43">
        <v>303</v>
      </c>
      <c r="Q4" s="43">
        <v>303</v>
      </c>
      <c r="R4" s="43">
        <v>145</v>
      </c>
      <c r="S4" s="43">
        <f>SUM(C4:R4)</f>
        <v>4629</v>
      </c>
    </row>
    <row r="5" spans="1:20" x14ac:dyDescent="0.35">
      <c r="A5" s="69"/>
      <c r="B5" s="1" t="s">
        <v>21</v>
      </c>
      <c r="C5">
        <f>C4/$S4</f>
        <v>7.3017930438539644E-2</v>
      </c>
      <c r="D5">
        <f t="shared" ref="D5:R5" si="2">D4/$S4</f>
        <v>8.3171311298336575E-2</v>
      </c>
      <c r="E5">
        <f t="shared" si="2"/>
        <v>7.7122488658457555E-2</v>
      </c>
      <c r="F5">
        <f t="shared" si="2"/>
        <v>4.3637934759127243E-2</v>
      </c>
      <c r="G5">
        <f t="shared" si="2"/>
        <v>5.8759991358824801E-2</v>
      </c>
      <c r="H5">
        <f t="shared" si="2"/>
        <v>6.8913372218621732E-2</v>
      </c>
      <c r="I5">
        <f t="shared" si="2"/>
        <v>6.8913372218621732E-2</v>
      </c>
      <c r="J5">
        <f t="shared" si="2"/>
        <v>7.0641607258587175E-2</v>
      </c>
      <c r="K5">
        <f t="shared" si="2"/>
        <v>7.0641607258587175E-2</v>
      </c>
      <c r="L5">
        <f t="shared" si="2"/>
        <v>6.6104990278677903E-2</v>
      </c>
      <c r="M5">
        <f t="shared" si="2"/>
        <v>6.6104990278677903E-2</v>
      </c>
      <c r="N5">
        <f t="shared" si="2"/>
        <v>5.3143227478937134E-2</v>
      </c>
      <c r="O5">
        <f t="shared" si="2"/>
        <v>3.7589112119248216E-2</v>
      </c>
      <c r="P5">
        <f t="shared" si="2"/>
        <v>6.5456902138690862E-2</v>
      </c>
      <c r="Q5">
        <f t="shared" si="2"/>
        <v>6.5456902138690862E-2</v>
      </c>
      <c r="R5">
        <f t="shared" si="2"/>
        <v>3.1324260099373516E-2</v>
      </c>
      <c r="S5">
        <v>1</v>
      </c>
    </row>
    <row r="6" spans="1:20" x14ac:dyDescent="0.35">
      <c r="A6" s="69" t="s">
        <v>101</v>
      </c>
      <c r="B6" s="57" t="s">
        <v>19</v>
      </c>
      <c r="C6" s="43">
        <v>9462</v>
      </c>
      <c r="D6" s="43">
        <v>8051</v>
      </c>
      <c r="E6" s="43">
        <v>6781</v>
      </c>
      <c r="F6" s="43">
        <v>6942</v>
      </c>
      <c r="G6" s="43">
        <v>12414</v>
      </c>
      <c r="H6" s="43">
        <v>19045</v>
      </c>
      <c r="I6" s="43">
        <v>17068</v>
      </c>
      <c r="J6" s="43">
        <v>12152</v>
      </c>
      <c r="K6" s="43">
        <v>7962</v>
      </c>
      <c r="L6" s="43">
        <v>9332</v>
      </c>
      <c r="M6" s="43">
        <v>9057</v>
      </c>
      <c r="N6" s="43">
        <v>8781</v>
      </c>
      <c r="O6" s="43">
        <v>8087</v>
      </c>
      <c r="P6" s="43">
        <v>5860</v>
      </c>
      <c r="Q6" s="43">
        <v>4397</v>
      </c>
      <c r="R6" s="43">
        <v>2874</v>
      </c>
      <c r="S6" s="43">
        <v>148265</v>
      </c>
    </row>
    <row r="7" spans="1:20" x14ac:dyDescent="0.35">
      <c r="A7" s="69"/>
      <c r="B7" s="57" t="s">
        <v>20</v>
      </c>
      <c r="C7" s="43">
        <v>10031</v>
      </c>
      <c r="D7" s="43">
        <v>6637</v>
      </c>
      <c r="E7" s="43">
        <v>6737</v>
      </c>
      <c r="F7" s="43">
        <v>6166</v>
      </c>
      <c r="G7" s="43">
        <v>6495</v>
      </c>
      <c r="H7" s="43">
        <v>17765</v>
      </c>
      <c r="I7" s="43">
        <v>15367</v>
      </c>
      <c r="J7" s="43">
        <v>11995</v>
      </c>
      <c r="K7" s="43">
        <v>8771</v>
      </c>
      <c r="L7" s="43">
        <v>8711</v>
      </c>
      <c r="M7" s="43">
        <v>6616</v>
      </c>
      <c r="N7" s="43">
        <v>6250</v>
      </c>
      <c r="O7" s="43">
        <v>7876</v>
      </c>
      <c r="P7" s="43">
        <v>3815</v>
      </c>
      <c r="Q7" s="43">
        <v>4149</v>
      </c>
      <c r="R7" s="43">
        <v>3072</v>
      </c>
      <c r="S7" s="43">
        <v>130453</v>
      </c>
    </row>
    <row r="8" spans="1:20" x14ac:dyDescent="0.35">
      <c r="A8" s="69" t="s">
        <v>101</v>
      </c>
      <c r="B8" s="57" t="s">
        <v>16</v>
      </c>
      <c r="C8" s="43">
        <v>19493</v>
      </c>
      <c r="D8" s="43">
        <v>14688</v>
      </c>
      <c r="E8" s="43">
        <v>13518</v>
      </c>
      <c r="F8" s="43">
        <v>13108</v>
      </c>
      <c r="G8" s="43">
        <v>18909</v>
      </c>
      <c r="H8" s="43">
        <v>36810</v>
      </c>
      <c r="I8" s="43">
        <v>32435</v>
      </c>
      <c r="J8" s="43">
        <v>24147</v>
      </c>
      <c r="K8" s="43">
        <v>16733</v>
      </c>
      <c r="L8" s="43">
        <v>18043</v>
      </c>
      <c r="M8" s="43">
        <v>15673</v>
      </c>
      <c r="N8" s="43">
        <v>15031</v>
      </c>
      <c r="O8" s="43">
        <v>15963</v>
      </c>
      <c r="P8" s="43">
        <v>9675</v>
      </c>
      <c r="Q8" s="43">
        <v>8546</v>
      </c>
      <c r="R8" s="43">
        <v>5946</v>
      </c>
      <c r="S8" s="43">
        <v>278718</v>
      </c>
    </row>
    <row r="9" spans="1:20" x14ac:dyDescent="0.35">
      <c r="A9" s="69"/>
      <c r="B9" s="57" t="s">
        <v>21</v>
      </c>
      <c r="C9">
        <v>6.9938073608450113E-2</v>
      </c>
      <c r="D9">
        <v>5.2698426366434889E-2</v>
      </c>
      <c r="E9">
        <v>4.8500635050481133E-2</v>
      </c>
      <c r="F9">
        <v>4.7029614161984513E-2</v>
      </c>
      <c r="G9">
        <v>6.7842765806298846E-2</v>
      </c>
      <c r="H9">
        <v>0.13206897294039135</v>
      </c>
      <c r="I9">
        <v>0.11637210370338479</v>
      </c>
      <c r="J9">
        <v>8.6635954620799524E-2</v>
      </c>
      <c r="K9">
        <v>6.0035591529789968E-2</v>
      </c>
      <c r="L9">
        <v>6.473568266132794E-2</v>
      </c>
      <c r="M9">
        <v>5.6232464354652373E-2</v>
      </c>
      <c r="N9">
        <v>5.392906091461621E-2</v>
      </c>
      <c r="O9">
        <v>5.7272942544076812E-2</v>
      </c>
      <c r="P9">
        <v>3.4712505112694553E-2</v>
      </c>
      <c r="Q9">
        <v>3.0661815885590454E-2</v>
      </c>
      <c r="R9">
        <v>2.1333390739026542E-2</v>
      </c>
      <c r="S9">
        <v>1</v>
      </c>
    </row>
    <row r="10" spans="1:20" x14ac:dyDescent="0.35">
      <c r="A10" s="69" t="s">
        <v>108</v>
      </c>
      <c r="B10" s="58" t="s">
        <v>19</v>
      </c>
      <c r="C10" s="43">
        <v>4808</v>
      </c>
      <c r="D10" s="43">
        <v>5403</v>
      </c>
      <c r="E10" s="43">
        <v>6529</v>
      </c>
      <c r="F10" s="43">
        <v>6354</v>
      </c>
      <c r="G10" s="43">
        <v>7873</v>
      </c>
      <c r="H10" s="43">
        <v>7583</v>
      </c>
      <c r="I10" s="43">
        <v>6289</v>
      </c>
      <c r="J10" s="43">
        <v>6260</v>
      </c>
      <c r="K10" s="43">
        <v>4870</v>
      </c>
      <c r="L10" s="43">
        <v>4037</v>
      </c>
      <c r="M10" s="43">
        <v>5424</v>
      </c>
      <c r="N10" s="43">
        <v>5318</v>
      </c>
      <c r="O10" s="43">
        <v>5160</v>
      </c>
      <c r="P10" s="43">
        <v>4103</v>
      </c>
      <c r="Q10" s="43">
        <v>3619</v>
      </c>
      <c r="R10" s="43">
        <v>2606</v>
      </c>
      <c r="S10" s="43">
        <v>86236</v>
      </c>
    </row>
    <row r="11" spans="1:20" x14ac:dyDescent="0.35">
      <c r="A11" s="69"/>
      <c r="B11" s="58" t="s">
        <v>20</v>
      </c>
      <c r="C11" s="43">
        <v>6411</v>
      </c>
      <c r="D11" s="43">
        <v>3963</v>
      </c>
      <c r="E11" s="43">
        <v>5551</v>
      </c>
      <c r="F11" s="43">
        <v>6141</v>
      </c>
      <c r="G11" s="43">
        <v>6578</v>
      </c>
      <c r="H11" s="43">
        <v>6399</v>
      </c>
      <c r="I11" s="43">
        <v>5923</v>
      </c>
      <c r="J11" s="43">
        <v>4307</v>
      </c>
      <c r="K11" s="43">
        <v>5012</v>
      </c>
      <c r="L11" s="43">
        <v>4500</v>
      </c>
      <c r="M11" s="43">
        <v>3969</v>
      </c>
      <c r="N11" s="43">
        <v>3362</v>
      </c>
      <c r="O11" s="43">
        <v>4770</v>
      </c>
      <c r="P11" s="43">
        <v>4270</v>
      </c>
      <c r="Q11" s="43">
        <v>1598</v>
      </c>
      <c r="R11">
        <v>945</v>
      </c>
      <c r="S11" s="43">
        <v>73699</v>
      </c>
    </row>
    <row r="12" spans="1:20" x14ac:dyDescent="0.35">
      <c r="A12" s="69" t="s">
        <v>108</v>
      </c>
      <c r="B12" s="58" t="s">
        <v>16</v>
      </c>
      <c r="C12" s="43">
        <v>11219</v>
      </c>
      <c r="D12" s="43">
        <v>9366</v>
      </c>
      <c r="E12" s="43">
        <v>12080</v>
      </c>
      <c r="F12" s="43">
        <v>12495</v>
      </c>
      <c r="G12" s="43">
        <v>14451</v>
      </c>
      <c r="H12" s="43">
        <v>13982</v>
      </c>
      <c r="I12" s="43">
        <v>12212</v>
      </c>
      <c r="J12" s="43">
        <v>10567</v>
      </c>
      <c r="K12" s="43">
        <v>9882</v>
      </c>
      <c r="L12" s="43">
        <v>8537</v>
      </c>
      <c r="M12" s="43">
        <v>9393</v>
      </c>
      <c r="N12" s="43">
        <v>8680</v>
      </c>
      <c r="O12" s="43">
        <v>9930</v>
      </c>
      <c r="P12" s="43">
        <v>8373</v>
      </c>
      <c r="Q12" s="43">
        <v>5217</v>
      </c>
      <c r="R12" s="43">
        <v>3551</v>
      </c>
      <c r="S12" s="43">
        <v>159935</v>
      </c>
      <c r="T12" s="43"/>
    </row>
    <row r="13" spans="1:20" x14ac:dyDescent="0.35">
      <c r="A13" s="69"/>
      <c r="B13" s="58" t="s">
        <v>21</v>
      </c>
      <c r="C13">
        <f>C12/$S12</f>
        <v>7.0147247319223435E-2</v>
      </c>
      <c r="D13">
        <f t="shared" ref="D13:S13" si="3">D12/$S12</f>
        <v>5.8561290524275486E-2</v>
      </c>
      <c r="E13">
        <f t="shared" si="3"/>
        <v>7.553068434051334E-2</v>
      </c>
      <c r="F13">
        <f t="shared" si="3"/>
        <v>7.8125488479694874E-2</v>
      </c>
      <c r="G13">
        <f t="shared" si="3"/>
        <v>9.0355456904367401E-2</v>
      </c>
      <c r="H13">
        <f t="shared" si="3"/>
        <v>8.7423015600087542E-2</v>
      </c>
      <c r="I13">
        <f t="shared" si="3"/>
        <v>7.6356019632975891E-2</v>
      </c>
      <c r="J13">
        <f t="shared" si="3"/>
        <v>6.6070591177665922E-2</v>
      </c>
      <c r="K13">
        <f t="shared" si="3"/>
        <v>6.1787601212992781E-2</v>
      </c>
      <c r="L13">
        <f t="shared" si="3"/>
        <v>5.3377934786006817E-2</v>
      </c>
      <c r="M13">
        <f t="shared" si="3"/>
        <v>5.8730109106824649E-2</v>
      </c>
      <c r="N13">
        <f t="shared" si="3"/>
        <v>5.4272048019507926E-2</v>
      </c>
      <c r="O13">
        <f t="shared" si="3"/>
        <v>6.2087723137524621E-2</v>
      </c>
      <c r="P13">
        <f t="shared" si="3"/>
        <v>5.2352518210523023E-2</v>
      </c>
      <c r="Q13">
        <f t="shared" si="3"/>
        <v>3.2619501672554473E-2</v>
      </c>
      <c r="R13">
        <f t="shared" si="3"/>
        <v>2.2202769875261825E-2</v>
      </c>
      <c r="S13">
        <f t="shared" si="3"/>
        <v>1</v>
      </c>
    </row>
    <row r="14" spans="1:20" x14ac:dyDescent="0.35">
      <c r="C14" s="43"/>
    </row>
    <row r="15" spans="1:20" x14ac:dyDescent="0.35">
      <c r="C15" s="43"/>
    </row>
    <row r="16" spans="1:20" x14ac:dyDescent="0.35">
      <c r="C16" s="43"/>
      <c r="E16" s="43"/>
    </row>
    <row r="17" spans="3:5" x14ac:dyDescent="0.35">
      <c r="C17" s="43"/>
      <c r="D17" s="43"/>
      <c r="E17" s="43"/>
    </row>
    <row r="18" spans="3:5" x14ac:dyDescent="0.35">
      <c r="C18" s="43"/>
      <c r="D18" s="43"/>
      <c r="E18" s="43"/>
    </row>
    <row r="19" spans="3:5" x14ac:dyDescent="0.35">
      <c r="C19" s="43"/>
      <c r="D19" s="43"/>
      <c r="E19" s="43"/>
    </row>
    <row r="20" spans="3:5" x14ac:dyDescent="0.35">
      <c r="C20" s="43"/>
      <c r="D20" s="43"/>
      <c r="E20" s="43"/>
    </row>
    <row r="21" spans="3:5" x14ac:dyDescent="0.35">
      <c r="C21" s="43"/>
      <c r="D21" s="43"/>
      <c r="E21" s="43"/>
    </row>
    <row r="22" spans="3:5" x14ac:dyDescent="0.35">
      <c r="C22" s="43"/>
      <c r="D22" s="43"/>
      <c r="E22" s="43"/>
    </row>
    <row r="23" spans="3:5" x14ac:dyDescent="0.35">
      <c r="C23" s="43"/>
      <c r="D23" s="43"/>
      <c r="E23" s="43"/>
    </row>
    <row r="24" spans="3:5" x14ac:dyDescent="0.35">
      <c r="C24" s="43"/>
      <c r="D24" s="43"/>
      <c r="E24" s="43"/>
    </row>
    <row r="25" spans="3:5" x14ac:dyDescent="0.35">
      <c r="C25" s="43"/>
      <c r="D25" s="43"/>
      <c r="E25" s="43"/>
    </row>
    <row r="26" spans="3:5" x14ac:dyDescent="0.35">
      <c r="C26" s="43"/>
      <c r="D26" s="43"/>
      <c r="E26" s="43"/>
    </row>
    <row r="27" spans="3:5" x14ac:dyDescent="0.35">
      <c r="C27" s="43"/>
      <c r="D27" s="43"/>
      <c r="E27" s="43"/>
    </row>
    <row r="28" spans="3:5" x14ac:dyDescent="0.35">
      <c r="C28" s="43"/>
      <c r="D28" s="43"/>
      <c r="E28" s="43"/>
    </row>
    <row r="29" spans="3:5" x14ac:dyDescent="0.35">
      <c r="C29" s="43"/>
      <c r="D29" s="43"/>
      <c r="E29" s="43"/>
    </row>
    <row r="30" spans="3:5" x14ac:dyDescent="0.35">
      <c r="D30" s="43"/>
      <c r="E30" s="43"/>
    </row>
    <row r="31" spans="3:5" x14ac:dyDescent="0.35">
      <c r="D31" s="43"/>
      <c r="E31" s="43"/>
    </row>
    <row r="32" spans="3:5" x14ac:dyDescent="0.35">
      <c r="D32" s="43"/>
    </row>
    <row r="33" spans="4:4" x14ac:dyDescent="0.35">
      <c r="D33" s="43"/>
    </row>
    <row r="34" spans="4:4" x14ac:dyDescent="0.35">
      <c r="D34" s="43"/>
    </row>
  </sheetData>
  <mergeCells count="6"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9"/>
  <sheetViews>
    <sheetView workbookViewId="0">
      <selection activeCell="A50" sqref="A50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69" t="s">
        <v>85</v>
      </c>
      <c r="B2" s="33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69"/>
      <c r="B3" s="33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69"/>
      <c r="B4" s="33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69"/>
      <c r="B5" s="33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69"/>
      <c r="B6" s="33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69"/>
      <c r="B7" s="33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69"/>
      <c r="B8" s="33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69"/>
      <c r="B9" s="33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69"/>
      <c r="B10" s="33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69"/>
      <c r="B11" s="33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69"/>
      <c r="B12" s="33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69"/>
      <c r="B13" s="33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69"/>
      <c r="B14" s="33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69"/>
      <c r="B15" s="33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69"/>
      <c r="B16" s="33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69"/>
      <c r="B17" s="33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5">
      <c r="A18" s="69" t="s">
        <v>101</v>
      </c>
      <c r="B18" s="5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5">
      <c r="A19" s="69"/>
      <c r="B19" s="5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5">
      <c r="A20" s="69"/>
      <c r="B20" s="5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5">
      <c r="A21" s="69"/>
      <c r="B21" s="5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5">
      <c r="A22" s="69"/>
      <c r="B22" s="5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5">
      <c r="A23" s="69"/>
      <c r="B23" s="5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5">
      <c r="A24" s="69"/>
      <c r="B24" s="5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5">
      <c r="A25" s="69"/>
      <c r="B25" s="5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5">
      <c r="A26" s="69"/>
      <c r="B26" s="5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5">
      <c r="A27" s="69"/>
      <c r="B27" s="5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5">
      <c r="A28" s="69"/>
      <c r="B28" s="5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5">
      <c r="A29" s="69"/>
      <c r="B29" s="5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5">
      <c r="A30" s="69"/>
      <c r="B30" s="5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5">
      <c r="A31" s="69"/>
      <c r="B31" s="5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5">
      <c r="A32" s="69"/>
      <c r="B32" s="5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5">
      <c r="A33" s="69"/>
      <c r="B33" s="5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35">
      <c r="A34" s="69" t="s">
        <v>108</v>
      </c>
      <c r="B34" s="58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35">
      <c r="A35" s="69"/>
      <c r="B35" s="58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35">
      <c r="A36" s="69"/>
      <c r="B36" s="58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35">
      <c r="A37" s="69"/>
      <c r="B37" s="58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35">
      <c r="A38" s="69"/>
      <c r="B38" s="58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35">
      <c r="A39" s="69"/>
      <c r="B39" s="58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35">
      <c r="A40" s="69"/>
      <c r="B40" s="58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35">
      <c r="A41" s="69"/>
      <c r="B41" s="58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35">
      <c r="A42" s="69"/>
      <c r="B42" s="58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35">
      <c r="A43" s="69"/>
      <c r="B43" s="58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35">
      <c r="A44" s="69"/>
      <c r="B44" s="58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35">
      <c r="A45" s="69"/>
      <c r="B45" s="58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35">
      <c r="A46" s="69"/>
      <c r="B46" s="58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35">
      <c r="A47" s="69"/>
      <c r="B47" s="58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35">
      <c r="A48" s="69"/>
      <c r="B48" s="58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35">
      <c r="A49" s="69"/>
      <c r="B49" s="58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</sheetData>
  <mergeCells count="3">
    <mergeCell ref="A2:A17"/>
    <mergeCell ref="A18:A33"/>
    <mergeCell ref="A34:A4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FF7-7AD0-4392-A742-EC964390E407}">
  <dimension ref="A1:S49"/>
  <sheetViews>
    <sheetView topLeftCell="A18" workbookViewId="0">
      <selection activeCell="A50" sqref="A50"/>
    </sheetView>
  </sheetViews>
  <sheetFormatPr defaultRowHeight="14.5" x14ac:dyDescent="0.35"/>
  <sheetData>
    <row r="1" spans="1:19" x14ac:dyDescent="0.35">
      <c r="A1" s="49" t="s">
        <v>17</v>
      </c>
      <c r="B1" s="49" t="s">
        <v>57</v>
      </c>
      <c r="C1" s="49" t="s">
        <v>0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12</v>
      </c>
      <c r="P1" s="49" t="s">
        <v>13</v>
      </c>
      <c r="Q1" s="49" t="s">
        <v>14</v>
      </c>
      <c r="R1" s="49" t="s">
        <v>15</v>
      </c>
      <c r="S1" s="49" t="s">
        <v>16</v>
      </c>
    </row>
    <row r="2" spans="1:19" x14ac:dyDescent="0.35">
      <c r="A2" s="69" t="s">
        <v>85</v>
      </c>
      <c r="B2" s="49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35">
      <c r="A3" s="69"/>
      <c r="B3" s="49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35">
      <c r="A4" s="69"/>
      <c r="B4" s="49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35">
      <c r="A5" s="69"/>
      <c r="B5" s="49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35">
      <c r="A6" s="69"/>
      <c r="B6" s="49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35">
      <c r="A7" s="69"/>
      <c r="B7" s="49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35">
      <c r="A8" s="69"/>
      <c r="B8" s="49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35">
      <c r="A9" s="69"/>
      <c r="B9" s="49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35">
      <c r="A10" s="69"/>
      <c r="B10" s="49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35">
      <c r="A11" s="69"/>
      <c r="B11" s="49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35">
      <c r="A12" s="69"/>
      <c r="B12" s="49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35">
      <c r="A13" s="69"/>
      <c r="B13" s="49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35">
      <c r="A14" s="69"/>
      <c r="B14" s="49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35">
      <c r="A15" s="69"/>
      <c r="B15" s="49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35">
      <c r="A16" s="69"/>
      <c r="B16" s="49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35">
      <c r="A17" s="69"/>
      <c r="B17" s="49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35">
      <c r="A18" s="69" t="s">
        <v>101</v>
      </c>
      <c r="B18" s="5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35">
      <c r="A19" s="69"/>
      <c r="B19" s="5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35">
      <c r="A20" s="69"/>
      <c r="B20" s="5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35">
      <c r="A21" s="69"/>
      <c r="B21" s="5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35">
      <c r="A22" s="69"/>
      <c r="B22" s="5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35">
      <c r="A23" s="69"/>
      <c r="B23" s="5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35">
      <c r="A24" s="69"/>
      <c r="B24" s="5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35">
      <c r="A25" s="69"/>
      <c r="B25" s="5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35">
      <c r="A26" s="69"/>
      <c r="B26" s="5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35">
      <c r="A27" s="69"/>
      <c r="B27" s="5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35">
      <c r="A28" s="69"/>
      <c r="B28" s="5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35">
      <c r="A29" s="69"/>
      <c r="B29" s="5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35">
      <c r="A30" s="69"/>
      <c r="B30" s="5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35">
      <c r="A31" s="69"/>
      <c r="B31" s="5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35">
      <c r="A32" s="69"/>
      <c r="B32" s="5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35">
      <c r="A33" s="69"/>
      <c r="B33" s="5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35">
      <c r="A34" s="69" t="s">
        <v>108</v>
      </c>
      <c r="B34" s="58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35">
      <c r="A35" s="69"/>
      <c r="B35" s="58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35">
      <c r="A36" s="69"/>
      <c r="B36" s="58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35">
      <c r="A37" s="69"/>
      <c r="B37" s="58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35">
      <c r="A38" s="69"/>
      <c r="B38" s="58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35">
      <c r="A39" s="69"/>
      <c r="B39" s="58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35">
      <c r="A40" s="69"/>
      <c r="B40" s="58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35">
      <c r="A41" s="69"/>
      <c r="B41" s="58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35">
      <c r="A42" s="69"/>
      <c r="B42" s="58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35">
      <c r="A43" s="69"/>
      <c r="B43" s="58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35">
      <c r="A44" s="69"/>
      <c r="B44" s="58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35">
      <c r="A45" s="69"/>
      <c r="B45" s="58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35">
      <c r="A46" s="69"/>
      <c r="B46" s="58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35">
      <c r="A47" s="69"/>
      <c r="B47" s="58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35">
      <c r="A48" s="69"/>
      <c r="B48" s="58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35">
      <c r="A49" s="69"/>
      <c r="B49" s="58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</sheetData>
  <mergeCells count="3">
    <mergeCell ref="A2:A17"/>
    <mergeCell ref="A18:A33"/>
    <mergeCell ref="A34:A4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45A-368B-4D45-AF72-938CCF97E9B4}">
  <dimension ref="A1:S49"/>
  <sheetViews>
    <sheetView topLeftCell="A18" workbookViewId="0">
      <selection activeCell="A50" sqref="A50"/>
    </sheetView>
  </sheetViews>
  <sheetFormatPr defaultRowHeight="14.5" x14ac:dyDescent="0.35"/>
  <sheetData>
    <row r="1" spans="1:19" x14ac:dyDescent="0.35">
      <c r="A1" s="49" t="s">
        <v>17</v>
      </c>
      <c r="B1" s="49" t="s">
        <v>57</v>
      </c>
      <c r="C1" s="49" t="s">
        <v>0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12</v>
      </c>
      <c r="P1" s="49" t="s">
        <v>13</v>
      </c>
      <c r="Q1" s="49" t="s">
        <v>14</v>
      </c>
      <c r="R1" s="49" t="s">
        <v>15</v>
      </c>
      <c r="S1" s="49" t="s">
        <v>16</v>
      </c>
    </row>
    <row r="2" spans="1:19" x14ac:dyDescent="0.35">
      <c r="A2" s="69" t="s">
        <v>85</v>
      </c>
      <c r="B2" s="49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69"/>
      <c r="B3" s="49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69"/>
      <c r="B4" s="49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5">
      <c r="A5" s="69"/>
      <c r="B5" s="49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5">
      <c r="A6" s="69"/>
      <c r="B6" s="49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5">
      <c r="A7" s="69"/>
      <c r="B7" s="49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5">
      <c r="A8" s="69"/>
      <c r="B8" s="49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5">
      <c r="A9" s="69"/>
      <c r="B9" s="49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5">
      <c r="A10" s="69"/>
      <c r="B10" s="49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5">
      <c r="A11" s="69"/>
      <c r="B11" s="49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5">
      <c r="A12" s="69"/>
      <c r="B12" s="49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5">
      <c r="A13" s="69"/>
      <c r="B13" s="49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5">
      <c r="A14" s="69"/>
      <c r="B14" s="49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5">
      <c r="A15" s="69"/>
      <c r="B15" s="49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69"/>
      <c r="B16" s="49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69"/>
      <c r="B17" s="49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69" t="s">
        <v>101</v>
      </c>
      <c r="B18" s="5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69"/>
      <c r="B19" s="5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35">
      <c r="A20" s="69"/>
      <c r="B20" s="5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35">
      <c r="A21" s="69"/>
      <c r="B21" s="5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35">
      <c r="A22" s="69"/>
      <c r="B22" s="5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35">
      <c r="A23" s="69"/>
      <c r="B23" s="5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35">
      <c r="A24" s="69"/>
      <c r="B24" s="5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35">
      <c r="A25" s="69"/>
      <c r="B25" s="5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35">
      <c r="A26" s="69"/>
      <c r="B26" s="5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35">
      <c r="A27" s="69"/>
      <c r="B27" s="5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35">
      <c r="A28" s="69"/>
      <c r="B28" s="5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35">
      <c r="A29" s="69"/>
      <c r="B29" s="5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35">
      <c r="A30" s="69"/>
      <c r="B30" s="5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35">
      <c r="A31" s="69"/>
      <c r="B31" s="5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69"/>
      <c r="B32" s="5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69"/>
      <c r="B33" s="5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69" t="s">
        <v>108</v>
      </c>
      <c r="B34" s="58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69"/>
      <c r="B35" s="58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69"/>
      <c r="B36" s="58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35">
      <c r="A37" s="69"/>
      <c r="B37" s="58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35">
      <c r="A38" s="69"/>
      <c r="B38" s="58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35">
      <c r="A39" s="69"/>
      <c r="B39" s="58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35">
      <c r="A40" s="69"/>
      <c r="B40" s="58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35">
      <c r="A41" s="69"/>
      <c r="B41" s="58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35">
      <c r="A42" s="69"/>
      <c r="B42" s="58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35">
      <c r="A43" s="69"/>
      <c r="B43" s="58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35">
      <c r="A44" s="69"/>
      <c r="B44" s="58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35">
      <c r="A45" s="69"/>
      <c r="B45" s="58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35">
      <c r="A46" s="69"/>
      <c r="B46" s="58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35">
      <c r="A47" s="69"/>
      <c r="B47" s="58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69"/>
      <c r="B48" s="58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69"/>
      <c r="B49" s="58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</sheetData>
  <mergeCells count="3">
    <mergeCell ref="A2:A17"/>
    <mergeCell ref="A18:A33"/>
    <mergeCell ref="A34:A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"/>
  <sheetViews>
    <sheetView workbookViewId="0">
      <selection activeCell="G14" sqref="G14"/>
    </sheetView>
  </sheetViews>
  <sheetFormatPr defaultColWidth="8.81640625" defaultRowHeight="14.5" x14ac:dyDescent="0.35"/>
  <cols>
    <col min="1" max="1" width="12.453125" bestFit="1" customWidth="1"/>
  </cols>
  <sheetData>
    <row r="1" spans="1:13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13" x14ac:dyDescent="0.35">
      <c r="A2" s="1" t="s">
        <v>85</v>
      </c>
      <c r="B2" s="44">
        <v>34.473953013278859</v>
      </c>
      <c r="C2">
        <v>34.065372829417775</v>
      </c>
      <c r="D2">
        <v>9.7548518896833496</v>
      </c>
      <c r="E2">
        <v>7.2352740892066736</v>
      </c>
      <c r="F2">
        <v>7.2352740892066736</v>
      </c>
      <c r="G2">
        <v>7.2352740892066736</v>
      </c>
    </row>
    <row r="3" spans="1:13" x14ac:dyDescent="0.35">
      <c r="A3" s="57" t="s">
        <v>101</v>
      </c>
      <c r="B3" s="44">
        <v>37.050693665919283</v>
      </c>
      <c r="C3">
        <v>33.556088845291484</v>
      </c>
      <c r="D3">
        <v>14.87965947309417</v>
      </c>
      <c r="E3">
        <v>4.8381446188340806</v>
      </c>
      <c r="F3">
        <v>4.8381446188340806</v>
      </c>
      <c r="G3">
        <v>4.8372687780269059</v>
      </c>
      <c r="H3" s="44"/>
    </row>
    <row r="4" spans="1:13" x14ac:dyDescent="0.35">
      <c r="A4" s="58" t="s">
        <v>108</v>
      </c>
      <c r="B4" s="44">
        <v>28.02338920169473</v>
      </c>
      <c r="C4" s="44">
        <v>34.255584545710846</v>
      </c>
      <c r="D4" s="44">
        <v>15.467877022565306</v>
      </c>
      <c r="E4" s="44">
        <v>7.4177164100097066</v>
      </c>
      <c r="F4" s="44">
        <v>7.4177164100097066</v>
      </c>
      <c r="G4" s="44">
        <v>7.4177164100097066</v>
      </c>
      <c r="I4" s="43"/>
      <c r="J4" s="43"/>
      <c r="K4" s="43"/>
      <c r="L4" s="43"/>
      <c r="M4" s="43"/>
    </row>
    <row r="5" spans="1:13" x14ac:dyDescent="0.35">
      <c r="I5" s="43"/>
    </row>
    <row r="6" spans="1:13" x14ac:dyDescent="0.35">
      <c r="I6" s="43"/>
    </row>
    <row r="7" spans="1:13" x14ac:dyDescent="0.35">
      <c r="I7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>
      <selection activeCell="C9" sqref="C9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85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  <row r="3" spans="1:10" x14ac:dyDescent="0.35">
      <c r="A3" s="6" t="s">
        <v>101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40</v>
      </c>
      <c r="I3" s="5">
        <v>1</v>
      </c>
      <c r="J3" s="10">
        <v>1</v>
      </c>
    </row>
    <row r="4" spans="1:10" x14ac:dyDescent="0.35">
      <c r="A4" s="6" t="s">
        <v>108</v>
      </c>
      <c r="B4" s="82">
        <v>3</v>
      </c>
      <c r="C4" s="64">
        <v>1</v>
      </c>
      <c r="D4" s="64">
        <v>1</v>
      </c>
      <c r="E4" s="64">
        <v>1</v>
      </c>
      <c r="F4" s="64">
        <v>0</v>
      </c>
      <c r="G4" s="64">
        <v>110</v>
      </c>
      <c r="H4" s="64" t="s">
        <v>40</v>
      </c>
      <c r="I4" s="64">
        <v>1</v>
      </c>
      <c r="J4" s="84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4"/>
  <sheetViews>
    <sheetView workbookViewId="0">
      <selection activeCell="G10" sqref="G10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  <row r="3" spans="1:10" x14ac:dyDescent="0.35">
      <c r="A3" s="6" t="s">
        <v>101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67</v>
      </c>
      <c r="I3" s="12">
        <v>0</v>
      </c>
      <c r="J3" s="17">
        <v>20</v>
      </c>
    </row>
    <row r="4" spans="1:10" x14ac:dyDescent="0.35">
      <c r="A4" s="6" t="s">
        <v>108</v>
      </c>
      <c r="B4" s="79">
        <v>4</v>
      </c>
      <c r="C4" s="80">
        <v>0.1</v>
      </c>
      <c r="D4" s="80">
        <v>0</v>
      </c>
      <c r="E4" s="80">
        <v>1</v>
      </c>
      <c r="F4" s="80">
        <v>0</v>
      </c>
      <c r="G4" s="80">
        <v>110</v>
      </c>
      <c r="H4" s="80" t="s">
        <v>67</v>
      </c>
      <c r="I4" s="80">
        <v>0</v>
      </c>
      <c r="J4" s="8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4"/>
  <sheetViews>
    <sheetView workbookViewId="0">
      <selection activeCell="B4" sqref="B4:J4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3" t="s">
        <v>85</v>
      </c>
      <c r="B2" s="9">
        <v>18</v>
      </c>
      <c r="C2" s="5">
        <v>0.5</v>
      </c>
      <c r="D2" s="5">
        <v>0</v>
      </c>
      <c r="E2" s="34">
        <v>1</v>
      </c>
      <c r="F2" s="34">
        <v>5</v>
      </c>
      <c r="G2" s="34">
        <v>18</v>
      </c>
      <c r="H2" s="5" t="s">
        <v>40</v>
      </c>
      <c r="I2" s="34">
        <v>0.8</v>
      </c>
      <c r="J2" s="10">
        <v>2</v>
      </c>
    </row>
    <row r="3" spans="1:10" x14ac:dyDescent="0.35">
      <c r="A3" s="57" t="s">
        <v>101</v>
      </c>
      <c r="B3" s="9">
        <v>18</v>
      </c>
      <c r="C3" s="5">
        <v>0.5</v>
      </c>
      <c r="D3" s="5">
        <v>0</v>
      </c>
      <c r="E3" s="34">
        <v>1</v>
      </c>
      <c r="F3" s="34">
        <v>5</v>
      </c>
      <c r="G3" s="34">
        <v>18</v>
      </c>
      <c r="H3" s="5" t="s">
        <v>40</v>
      </c>
      <c r="I3" s="34">
        <v>0.8</v>
      </c>
      <c r="J3" s="10">
        <v>2</v>
      </c>
    </row>
    <row r="4" spans="1:10" x14ac:dyDescent="0.35">
      <c r="A4" s="58" t="s">
        <v>108</v>
      </c>
      <c r="B4" s="82">
        <v>18</v>
      </c>
      <c r="C4" s="64">
        <v>0.5</v>
      </c>
      <c r="D4" s="64">
        <v>0</v>
      </c>
      <c r="E4" s="83">
        <v>1</v>
      </c>
      <c r="F4" s="83">
        <v>5</v>
      </c>
      <c r="G4" s="83">
        <v>18</v>
      </c>
      <c r="H4" s="64" t="s">
        <v>40</v>
      </c>
      <c r="I4" s="83">
        <v>0.8</v>
      </c>
      <c r="J4" s="8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4"/>
  <sheetViews>
    <sheetView workbookViewId="0">
      <selection activeCell="D10" sqref="D10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35">
      <c r="A3" s="6" t="s">
        <v>101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35">
      <c r="A4" s="6" t="s">
        <v>108</v>
      </c>
      <c r="B4" s="79">
        <v>3</v>
      </c>
      <c r="C4" s="80">
        <v>0.5</v>
      </c>
      <c r="D4" s="80">
        <v>0</v>
      </c>
      <c r="E4" s="80">
        <v>1</v>
      </c>
      <c r="F4" s="80">
        <v>18</v>
      </c>
      <c r="G4" s="80">
        <v>65</v>
      </c>
      <c r="H4" s="80" t="s">
        <v>40</v>
      </c>
      <c r="I4" s="80">
        <v>0.5</v>
      </c>
      <c r="J4" s="8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7"/>
  <sheetViews>
    <sheetView workbookViewId="0">
      <selection activeCell="A8" sqref="A8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48" t="s">
        <v>17</v>
      </c>
      <c r="B1" s="24" t="s">
        <v>41</v>
      </c>
      <c r="C1" s="24" t="s">
        <v>42</v>
      </c>
      <c r="D1" s="30" t="s">
        <v>82</v>
      </c>
      <c r="E1" s="30" t="s">
        <v>39</v>
      </c>
      <c r="F1" s="30" t="s">
        <v>83</v>
      </c>
      <c r="G1" s="30" t="s">
        <v>84</v>
      </c>
      <c r="H1" s="30" t="s">
        <v>64</v>
      </c>
      <c r="I1" s="25" t="s">
        <v>65</v>
      </c>
    </row>
    <row r="2" spans="1:9" x14ac:dyDescent="0.35">
      <c r="A2" s="70" t="s">
        <v>85</v>
      </c>
      <c r="B2" s="45" t="s">
        <v>79</v>
      </c>
      <c r="C2" s="46" t="s">
        <v>80</v>
      </c>
      <c r="D2" s="47" t="s">
        <v>81</v>
      </c>
      <c r="E2" s="47">
        <v>0</v>
      </c>
      <c r="F2" s="47">
        <v>0</v>
      </c>
      <c r="G2" s="47">
        <v>10</v>
      </c>
      <c r="H2" s="20"/>
      <c r="I2" s="46"/>
    </row>
    <row r="3" spans="1:9" x14ac:dyDescent="0.35">
      <c r="A3" s="71"/>
      <c r="B3" s="50" t="s">
        <v>86</v>
      </c>
      <c r="C3" s="22" t="s">
        <v>87</v>
      </c>
      <c r="D3" s="51" t="s">
        <v>88</v>
      </c>
      <c r="E3" s="51">
        <v>0</v>
      </c>
      <c r="F3" s="51"/>
      <c r="G3" s="51"/>
      <c r="H3" s="51"/>
      <c r="I3" s="22"/>
    </row>
    <row r="4" spans="1:9" x14ac:dyDescent="0.35">
      <c r="A4" s="72" t="s">
        <v>101</v>
      </c>
      <c r="B4" s="60" t="s">
        <v>79</v>
      </c>
      <c r="C4" s="60" t="s">
        <v>80</v>
      </c>
      <c r="D4" s="60" t="s">
        <v>81</v>
      </c>
      <c r="E4" s="60">
        <v>0</v>
      </c>
      <c r="F4" s="60">
        <v>0</v>
      </c>
      <c r="G4" s="60">
        <v>10</v>
      </c>
      <c r="H4" s="60"/>
      <c r="I4" s="59"/>
    </row>
    <row r="5" spans="1:9" x14ac:dyDescent="0.35">
      <c r="A5" s="72"/>
      <c r="B5" s="62" t="s">
        <v>86</v>
      </c>
      <c r="C5" s="62" t="s">
        <v>87</v>
      </c>
      <c r="D5" s="62" t="s">
        <v>88</v>
      </c>
      <c r="E5" s="62">
        <v>0</v>
      </c>
      <c r="F5" s="62"/>
      <c r="G5" s="62"/>
      <c r="H5" s="62"/>
      <c r="I5" s="63"/>
    </row>
    <row r="6" spans="1:9" x14ac:dyDescent="0.35">
      <c r="A6" s="70" t="s">
        <v>108</v>
      </c>
      <c r="B6" s="45" t="s">
        <v>79</v>
      </c>
      <c r="C6" s="46" t="s">
        <v>80</v>
      </c>
      <c r="D6" s="47" t="s">
        <v>81</v>
      </c>
      <c r="E6" s="47">
        <v>0</v>
      </c>
      <c r="F6" s="47">
        <v>0</v>
      </c>
      <c r="G6" s="47">
        <v>10</v>
      </c>
      <c r="H6" s="20"/>
      <c r="I6" s="46"/>
    </row>
    <row r="7" spans="1:9" x14ac:dyDescent="0.35">
      <c r="A7" s="71"/>
      <c r="B7" s="50" t="s">
        <v>86</v>
      </c>
      <c r="C7" s="22" t="s">
        <v>87</v>
      </c>
      <c r="D7" s="51" t="s">
        <v>88</v>
      </c>
      <c r="E7" s="51">
        <v>0</v>
      </c>
      <c r="F7" s="51"/>
      <c r="G7" s="51"/>
      <c r="H7" s="51"/>
      <c r="I7" s="22"/>
    </row>
  </sheetData>
  <mergeCells count="3">
    <mergeCell ref="A2:A3"/>
    <mergeCell ref="A4:A5"/>
    <mergeCell ref="A6:A7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"/>
  <sheetViews>
    <sheetView tabSelected="1" workbookViewId="0">
      <selection activeCell="H14" sqref="H14"/>
    </sheetView>
  </sheetViews>
  <sheetFormatPr defaultColWidth="8.81640625" defaultRowHeight="14.5" x14ac:dyDescent="0.35"/>
  <cols>
    <col min="1" max="1" width="27.81640625" bestFit="1" customWidth="1"/>
    <col min="2" max="2" width="18.26953125" style="28" bestFit="1" customWidth="1"/>
    <col min="3" max="3" width="51.81640625" bestFit="1" customWidth="1"/>
    <col min="4" max="4" width="12.7265625" style="18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17.1796875" bestFit="1" customWidth="1"/>
    <col min="10" max="10" width="14" bestFit="1" customWidth="1"/>
    <col min="11" max="11" width="9.269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3" t="s">
        <v>17</v>
      </c>
      <c r="B1" s="24" t="s">
        <v>41</v>
      </c>
      <c r="C1" s="29" t="s">
        <v>42</v>
      </c>
      <c r="D1" s="31" t="s">
        <v>43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44</v>
      </c>
      <c r="J1" s="24" t="s">
        <v>45</v>
      </c>
      <c r="K1" s="24" t="s">
        <v>46</v>
      </c>
      <c r="L1" s="24" t="s">
        <v>64</v>
      </c>
      <c r="M1" s="25" t="s">
        <v>65</v>
      </c>
    </row>
    <row r="2" spans="1:13" x14ac:dyDescent="0.35">
      <c r="A2" s="78" t="s">
        <v>85</v>
      </c>
      <c r="B2" s="26" t="s">
        <v>68</v>
      </c>
      <c r="C2" s="41" t="s">
        <v>94</v>
      </c>
      <c r="D2" s="32">
        <v>0.62</v>
      </c>
      <c r="E2" s="19">
        <v>1</v>
      </c>
      <c r="F2" s="19">
        <v>1</v>
      </c>
      <c r="G2" s="19">
        <v>1</v>
      </c>
      <c r="H2" s="19">
        <v>1</v>
      </c>
      <c r="I2" s="19">
        <v>0</v>
      </c>
      <c r="J2" s="19"/>
      <c r="K2" s="19"/>
      <c r="L2" s="20">
        <v>43906</v>
      </c>
      <c r="M2" s="42">
        <f>L3</f>
        <v>43911</v>
      </c>
    </row>
    <row r="3" spans="1:13" x14ac:dyDescent="0.35">
      <c r="A3" s="73"/>
      <c r="B3" s="35" t="s">
        <v>69</v>
      </c>
      <c r="C3" s="36" t="s">
        <v>89</v>
      </c>
      <c r="D3" s="37">
        <v>0.5</v>
      </c>
      <c r="E3" s="36">
        <v>1</v>
      </c>
      <c r="F3" s="36">
        <v>1</v>
      </c>
      <c r="G3" s="36">
        <v>1</v>
      </c>
      <c r="H3" s="36">
        <v>1</v>
      </c>
      <c r="I3" s="36">
        <v>0</v>
      </c>
      <c r="J3" s="36"/>
      <c r="K3" s="36"/>
      <c r="L3" s="52">
        <v>43911</v>
      </c>
      <c r="M3" s="53">
        <f t="shared" ref="M3:M6" si="0">L4</f>
        <v>43913</v>
      </c>
    </row>
    <row r="4" spans="1:13" x14ac:dyDescent="0.35">
      <c r="A4" s="73"/>
      <c r="B4" s="35" t="s">
        <v>70</v>
      </c>
      <c r="C4" s="38" t="s">
        <v>90</v>
      </c>
      <c r="D4" s="37">
        <v>0.4</v>
      </c>
      <c r="E4" s="39">
        <v>1</v>
      </c>
      <c r="F4" s="36">
        <v>1</v>
      </c>
      <c r="G4" s="36">
        <v>1</v>
      </c>
      <c r="H4" s="36">
        <v>1</v>
      </c>
      <c r="I4" s="36">
        <v>0</v>
      </c>
      <c r="J4" s="36"/>
      <c r="K4" s="36"/>
      <c r="L4" s="52">
        <v>43913</v>
      </c>
      <c r="M4" s="53">
        <f t="shared" si="0"/>
        <v>43962</v>
      </c>
    </row>
    <row r="5" spans="1:13" x14ac:dyDescent="0.35">
      <c r="A5" s="73"/>
      <c r="B5" s="35" t="s">
        <v>71</v>
      </c>
      <c r="C5" s="38" t="s">
        <v>92</v>
      </c>
      <c r="D5" s="37">
        <v>0.7</v>
      </c>
      <c r="E5" s="36">
        <v>1</v>
      </c>
      <c r="F5" s="36">
        <v>1</v>
      </c>
      <c r="G5" s="36">
        <v>1</v>
      </c>
      <c r="H5" s="36">
        <v>1</v>
      </c>
      <c r="I5" s="36">
        <v>0</v>
      </c>
      <c r="J5" s="36"/>
      <c r="K5" s="36"/>
      <c r="L5" s="52">
        <v>43962</v>
      </c>
      <c r="M5" s="53">
        <f t="shared" si="0"/>
        <v>43976</v>
      </c>
    </row>
    <row r="6" spans="1:13" x14ac:dyDescent="0.35">
      <c r="A6" s="73"/>
      <c r="B6" s="35" t="s">
        <v>72</v>
      </c>
      <c r="C6" s="38" t="s">
        <v>91</v>
      </c>
      <c r="D6" s="37">
        <v>0.71</v>
      </c>
      <c r="E6" s="36">
        <v>1</v>
      </c>
      <c r="F6" s="36">
        <v>1</v>
      </c>
      <c r="G6" s="36">
        <v>1</v>
      </c>
      <c r="H6" s="36">
        <v>1</v>
      </c>
      <c r="I6" s="36">
        <v>0</v>
      </c>
      <c r="J6" s="36"/>
      <c r="K6" s="36"/>
      <c r="L6" s="52">
        <v>43976</v>
      </c>
      <c r="M6" s="53">
        <f t="shared" si="0"/>
        <v>44004</v>
      </c>
    </row>
    <row r="7" spans="1:13" s="5" customFormat="1" ht="15" customHeight="1" x14ac:dyDescent="0.35">
      <c r="A7" s="73"/>
      <c r="B7" s="35" t="s">
        <v>73</v>
      </c>
      <c r="C7" s="38" t="s">
        <v>93</v>
      </c>
      <c r="D7" s="38">
        <v>0.71499999999999997</v>
      </c>
      <c r="E7" s="36">
        <v>1</v>
      </c>
      <c r="F7" s="36">
        <v>1</v>
      </c>
      <c r="G7" s="36">
        <v>1</v>
      </c>
      <c r="H7" s="36">
        <v>1</v>
      </c>
      <c r="I7" s="36">
        <v>0</v>
      </c>
      <c r="J7" s="36"/>
      <c r="K7" s="36"/>
      <c r="L7" s="55">
        <v>44004</v>
      </c>
      <c r="M7" s="53">
        <f>L8</f>
        <v>44015</v>
      </c>
    </row>
    <row r="8" spans="1:13" s="5" customFormat="1" ht="15" customHeight="1" x14ac:dyDescent="0.35">
      <c r="A8" s="73"/>
      <c r="B8" s="35" t="s">
        <v>95</v>
      </c>
      <c r="C8" s="38" t="s">
        <v>96</v>
      </c>
      <c r="D8" s="38">
        <v>0.62</v>
      </c>
      <c r="E8" s="36">
        <v>1</v>
      </c>
      <c r="F8" s="36">
        <v>1</v>
      </c>
      <c r="G8" s="36">
        <v>1</v>
      </c>
      <c r="H8" s="36">
        <v>1</v>
      </c>
      <c r="I8" s="36">
        <v>0</v>
      </c>
      <c r="J8" s="36"/>
      <c r="K8" s="36"/>
      <c r="L8" s="55">
        <v>44015</v>
      </c>
      <c r="M8" s="53"/>
    </row>
    <row r="9" spans="1:13" s="5" customFormat="1" ht="15" customHeight="1" x14ac:dyDescent="0.35">
      <c r="A9" s="73"/>
      <c r="B9" s="35" t="s">
        <v>97</v>
      </c>
      <c r="C9" s="38" t="s">
        <v>98</v>
      </c>
      <c r="D9" s="38">
        <v>0.2</v>
      </c>
      <c r="E9" s="36">
        <v>1</v>
      </c>
      <c r="F9" s="36">
        <v>1</v>
      </c>
      <c r="G9" s="36">
        <v>1</v>
      </c>
      <c r="H9" s="36">
        <v>1</v>
      </c>
      <c r="I9" s="36">
        <v>0</v>
      </c>
      <c r="J9" s="36"/>
      <c r="K9" s="36"/>
      <c r="L9" s="55"/>
      <c r="M9" s="53"/>
    </row>
    <row r="10" spans="1:13" s="5" customFormat="1" ht="15" customHeight="1" x14ac:dyDescent="0.35">
      <c r="A10" s="74"/>
      <c r="B10" s="27" t="s">
        <v>99</v>
      </c>
      <c r="C10" s="40" t="s">
        <v>100</v>
      </c>
      <c r="D10" s="40">
        <v>0.65</v>
      </c>
      <c r="E10" s="21">
        <v>1</v>
      </c>
      <c r="F10" s="21">
        <v>1</v>
      </c>
      <c r="G10" s="21">
        <v>1</v>
      </c>
      <c r="H10" s="21">
        <v>1</v>
      </c>
      <c r="I10" s="21">
        <v>0</v>
      </c>
      <c r="J10" s="21"/>
      <c r="K10" s="21"/>
      <c r="L10" s="56"/>
      <c r="M10" s="54"/>
    </row>
    <row r="11" spans="1:13" x14ac:dyDescent="0.35">
      <c r="A11" s="75" t="s">
        <v>101</v>
      </c>
      <c r="B11" t="s">
        <v>68</v>
      </c>
      <c r="C11" t="s">
        <v>102</v>
      </c>
      <c r="D11" s="18">
        <v>0.65</v>
      </c>
      <c r="E11">
        <v>1</v>
      </c>
      <c r="F11">
        <v>1</v>
      </c>
      <c r="G11">
        <v>1</v>
      </c>
      <c r="H11">
        <v>1</v>
      </c>
      <c r="I11">
        <v>0</v>
      </c>
      <c r="L11" s="66">
        <v>43903</v>
      </c>
      <c r="M11" s="67">
        <f>L12</f>
        <v>43910</v>
      </c>
    </row>
    <row r="12" spans="1:13" x14ac:dyDescent="0.35">
      <c r="A12" s="76"/>
      <c r="B12" t="s">
        <v>69</v>
      </c>
      <c r="C12" t="s">
        <v>103</v>
      </c>
      <c r="D12" s="18">
        <v>0.47</v>
      </c>
      <c r="E12">
        <v>1</v>
      </c>
      <c r="F12">
        <v>1</v>
      </c>
      <c r="G12">
        <v>1</v>
      </c>
      <c r="H12">
        <v>1</v>
      </c>
      <c r="I12">
        <v>0</v>
      </c>
      <c r="L12" s="66">
        <v>43910</v>
      </c>
      <c r="M12" s="68">
        <f>L13</f>
        <v>43956</v>
      </c>
    </row>
    <row r="13" spans="1:13" x14ac:dyDescent="0.35">
      <c r="A13" s="76"/>
      <c r="B13" t="s">
        <v>70</v>
      </c>
      <c r="C13" t="s">
        <v>104</v>
      </c>
      <c r="D13" s="18">
        <v>0.15</v>
      </c>
      <c r="E13">
        <v>1</v>
      </c>
      <c r="F13">
        <v>1</v>
      </c>
      <c r="G13">
        <v>1</v>
      </c>
      <c r="H13">
        <v>1</v>
      </c>
      <c r="I13">
        <v>0</v>
      </c>
      <c r="L13" s="66">
        <v>43956</v>
      </c>
      <c r="M13" s="68">
        <f>L14</f>
        <v>43994</v>
      </c>
    </row>
    <row r="14" spans="1:13" x14ac:dyDescent="0.35">
      <c r="A14" s="76"/>
      <c r="B14" t="s">
        <v>71</v>
      </c>
      <c r="C14" t="s">
        <v>105</v>
      </c>
      <c r="D14" s="18">
        <v>0.55000000000000004</v>
      </c>
      <c r="E14">
        <v>1</v>
      </c>
      <c r="F14">
        <v>1</v>
      </c>
      <c r="G14">
        <v>1</v>
      </c>
      <c r="H14">
        <v>1</v>
      </c>
      <c r="I14">
        <v>0</v>
      </c>
      <c r="L14" s="66">
        <v>43994</v>
      </c>
      <c r="M14" s="68">
        <f>L15</f>
        <v>44006</v>
      </c>
    </row>
    <row r="15" spans="1:13" x14ac:dyDescent="0.35">
      <c r="A15" s="76"/>
      <c r="B15" t="s">
        <v>95</v>
      </c>
      <c r="C15" t="s">
        <v>106</v>
      </c>
      <c r="D15" s="18">
        <v>0.75</v>
      </c>
      <c r="E15">
        <v>1</v>
      </c>
      <c r="F15">
        <v>1</v>
      </c>
      <c r="G15">
        <v>1</v>
      </c>
      <c r="H15">
        <v>1</v>
      </c>
      <c r="I15">
        <v>0</v>
      </c>
      <c r="L15" s="66">
        <v>44006</v>
      </c>
      <c r="M15" s="61"/>
    </row>
    <row r="16" spans="1:13" x14ac:dyDescent="0.35">
      <c r="A16" s="76"/>
      <c r="B16" t="s">
        <v>72</v>
      </c>
      <c r="C16" t="s">
        <v>107</v>
      </c>
      <c r="D16" s="18">
        <v>0.85</v>
      </c>
      <c r="E16">
        <v>1</v>
      </c>
      <c r="F16">
        <v>1</v>
      </c>
      <c r="G16">
        <v>1</v>
      </c>
      <c r="H16">
        <v>1</v>
      </c>
      <c r="I16">
        <v>0</v>
      </c>
      <c r="L16" s="66"/>
      <c r="M16" s="61"/>
    </row>
    <row r="17" spans="1:13" x14ac:dyDescent="0.35">
      <c r="A17" s="77"/>
      <c r="B17" s="64" t="s">
        <v>73</v>
      </c>
      <c r="C17" s="64" t="s">
        <v>107</v>
      </c>
      <c r="D17" s="65">
        <v>0.95</v>
      </c>
      <c r="E17" s="64">
        <v>1</v>
      </c>
      <c r="F17" s="64">
        <v>1</v>
      </c>
      <c r="G17" s="64">
        <v>1</v>
      </c>
      <c r="H17" s="64">
        <v>1</v>
      </c>
      <c r="I17" s="64">
        <v>0</v>
      </c>
      <c r="J17" s="64"/>
      <c r="K17" s="64"/>
      <c r="L17" s="64"/>
      <c r="M17" s="62"/>
    </row>
    <row r="18" spans="1:13" x14ac:dyDescent="0.35">
      <c r="A18" s="78" t="s">
        <v>108</v>
      </c>
      <c r="B18" s="26" t="s">
        <v>68</v>
      </c>
      <c r="C18" s="41" t="s">
        <v>102</v>
      </c>
      <c r="D18" s="32">
        <v>0.7</v>
      </c>
      <c r="E18" s="19">
        <v>1</v>
      </c>
      <c r="F18" s="19">
        <v>1</v>
      </c>
      <c r="G18" s="19">
        <v>1</v>
      </c>
      <c r="H18" s="19">
        <v>1</v>
      </c>
      <c r="I18" s="19">
        <v>0</v>
      </c>
      <c r="J18" s="19"/>
      <c r="K18" s="19"/>
      <c r="L18" s="20">
        <v>43905</v>
      </c>
      <c r="M18" s="42">
        <f>L19</f>
        <v>43914</v>
      </c>
    </row>
    <row r="19" spans="1:13" x14ac:dyDescent="0.35">
      <c r="A19" s="73"/>
      <c r="B19" s="35" t="s">
        <v>69</v>
      </c>
      <c r="C19" s="36" t="s">
        <v>111</v>
      </c>
      <c r="D19" s="37">
        <v>0.55000000000000004</v>
      </c>
      <c r="E19" s="36">
        <v>1</v>
      </c>
      <c r="F19" s="36">
        <v>1</v>
      </c>
      <c r="G19" s="36">
        <v>1</v>
      </c>
      <c r="H19" s="36">
        <v>1</v>
      </c>
      <c r="I19" s="36">
        <v>0</v>
      </c>
      <c r="J19" s="36"/>
      <c r="K19" s="36"/>
      <c r="L19" s="52">
        <v>43914</v>
      </c>
      <c r="M19" s="53">
        <f>L20</f>
        <v>43922</v>
      </c>
    </row>
    <row r="20" spans="1:13" x14ac:dyDescent="0.35">
      <c r="A20" s="73"/>
      <c r="B20" s="35" t="s">
        <v>70</v>
      </c>
      <c r="C20" s="38" t="s">
        <v>114</v>
      </c>
      <c r="D20" s="37">
        <v>0.3</v>
      </c>
      <c r="E20" s="39">
        <v>1</v>
      </c>
      <c r="F20" s="36">
        <v>1</v>
      </c>
      <c r="G20" s="36">
        <v>1</v>
      </c>
      <c r="H20" s="36">
        <v>1</v>
      </c>
      <c r="I20" s="36">
        <v>0</v>
      </c>
      <c r="J20" s="36"/>
      <c r="K20" s="36"/>
      <c r="L20" s="52">
        <v>43922</v>
      </c>
      <c r="M20" s="53">
        <f t="shared" ref="M20:M21" si="1">L21</f>
        <v>43938</v>
      </c>
    </row>
    <row r="21" spans="1:13" x14ac:dyDescent="0.35">
      <c r="A21" s="73"/>
      <c r="B21" s="35" t="s">
        <v>71</v>
      </c>
      <c r="C21" s="38" t="s">
        <v>109</v>
      </c>
      <c r="D21" s="37">
        <v>0.4</v>
      </c>
      <c r="E21" s="36">
        <v>1</v>
      </c>
      <c r="F21" s="36">
        <v>1</v>
      </c>
      <c r="G21" s="36">
        <v>1</v>
      </c>
      <c r="H21" s="36">
        <v>1</v>
      </c>
      <c r="I21" s="36">
        <v>0</v>
      </c>
      <c r="J21" s="36"/>
      <c r="K21" s="36"/>
      <c r="L21" s="52">
        <v>43938</v>
      </c>
      <c r="M21" s="53">
        <f t="shared" si="1"/>
        <v>43948</v>
      </c>
    </row>
    <row r="22" spans="1:13" x14ac:dyDescent="0.35">
      <c r="A22" s="73"/>
      <c r="B22" s="35" t="s">
        <v>72</v>
      </c>
      <c r="C22" s="38" t="s">
        <v>110</v>
      </c>
      <c r="D22" s="37">
        <v>0.48</v>
      </c>
      <c r="E22" s="36">
        <v>1</v>
      </c>
      <c r="F22" s="36">
        <v>1</v>
      </c>
      <c r="G22" s="36">
        <v>1</v>
      </c>
      <c r="H22" s="36">
        <v>1</v>
      </c>
      <c r="I22" s="36">
        <v>0</v>
      </c>
      <c r="J22" s="36"/>
      <c r="K22" s="36"/>
      <c r="L22" s="52">
        <v>43948</v>
      </c>
      <c r="M22" s="53">
        <f>L23</f>
        <v>44025</v>
      </c>
    </row>
    <row r="23" spans="1:13" x14ac:dyDescent="0.35">
      <c r="A23" s="73"/>
      <c r="B23" s="35" t="s">
        <v>95</v>
      </c>
      <c r="C23" s="38" t="s">
        <v>112</v>
      </c>
      <c r="D23" s="38">
        <v>0.48</v>
      </c>
      <c r="E23" s="36">
        <v>1</v>
      </c>
      <c r="F23" s="36">
        <v>1</v>
      </c>
      <c r="G23" s="36">
        <v>1</v>
      </c>
      <c r="H23" s="36">
        <v>1</v>
      </c>
      <c r="I23" s="36">
        <v>0</v>
      </c>
      <c r="J23" s="36"/>
      <c r="K23" s="36"/>
      <c r="L23" s="52">
        <v>44025</v>
      </c>
      <c r="M23" s="53"/>
    </row>
    <row r="24" spans="1:13" x14ac:dyDescent="0.35">
      <c r="A24" s="73"/>
      <c r="B24" s="35" t="s">
        <v>73</v>
      </c>
      <c r="C24" s="38" t="s">
        <v>107</v>
      </c>
      <c r="D24" s="38">
        <v>0.57999999999999996</v>
      </c>
      <c r="E24" s="36">
        <v>1</v>
      </c>
      <c r="F24" s="36">
        <v>1</v>
      </c>
      <c r="G24" s="36">
        <v>1</v>
      </c>
      <c r="H24" s="36">
        <v>1</v>
      </c>
      <c r="I24" s="36">
        <v>0</v>
      </c>
      <c r="J24" s="36"/>
      <c r="K24" s="36"/>
      <c r="L24" s="52"/>
      <c r="M24" s="53"/>
    </row>
    <row r="25" spans="1:13" x14ac:dyDescent="0.35">
      <c r="A25" s="74"/>
      <c r="B25" s="27" t="s">
        <v>113</v>
      </c>
      <c r="C25" s="40" t="s">
        <v>107</v>
      </c>
      <c r="D25" s="40">
        <v>0.68</v>
      </c>
      <c r="E25" s="85">
        <v>1</v>
      </c>
      <c r="F25" s="21">
        <v>1</v>
      </c>
      <c r="G25" s="21">
        <v>1</v>
      </c>
      <c r="H25" s="21">
        <v>1</v>
      </c>
      <c r="I25" s="21">
        <v>0</v>
      </c>
      <c r="J25" s="21"/>
      <c r="K25" s="21"/>
      <c r="L25" s="56"/>
      <c r="M25" s="54"/>
    </row>
  </sheetData>
  <mergeCells count="3">
    <mergeCell ref="A2:A10"/>
    <mergeCell ref="A11:A17"/>
    <mergeCell ref="A18:A25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"/>
  <sheetViews>
    <sheetView workbookViewId="0">
      <selection activeCell="S4" sqref="S4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</row>
    <row r="2" spans="1:23" x14ac:dyDescent="0.35">
      <c r="A2" s="1" t="s">
        <v>85</v>
      </c>
      <c r="B2" s="2">
        <v>43886</v>
      </c>
      <c r="C2" s="2">
        <f>B2+400</f>
        <v>44286</v>
      </c>
      <c r="D2">
        <v>1</v>
      </c>
      <c r="E2">
        <v>100000</v>
      </c>
      <c r="F2">
        <v>6.92</v>
      </c>
      <c r="G2">
        <v>1</v>
      </c>
      <c r="H2">
        <v>0.2</v>
      </c>
      <c r="I2">
        <v>1.2</v>
      </c>
      <c r="J2">
        <v>20</v>
      </c>
      <c r="K2">
        <v>0.1066</v>
      </c>
      <c r="L2">
        <v>0.4</v>
      </c>
      <c r="M2">
        <v>0.1</v>
      </c>
      <c r="N2">
        <v>20</v>
      </c>
      <c r="O2">
        <v>0</v>
      </c>
      <c r="P2">
        <v>173</v>
      </c>
      <c r="Q2">
        <v>1500</v>
      </c>
      <c r="R2">
        <v>1000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57" t="s">
        <v>101</v>
      </c>
      <c r="B3" s="2">
        <v>43891</v>
      </c>
      <c r="C3" s="2">
        <f>B3+400</f>
        <v>44291</v>
      </c>
      <c r="D3">
        <v>1</v>
      </c>
      <c r="E3">
        <v>100000</v>
      </c>
      <c r="F3">
        <v>2.85</v>
      </c>
      <c r="G3">
        <v>1</v>
      </c>
      <c r="H3">
        <v>0.2</v>
      </c>
      <c r="I3">
        <v>1.2</v>
      </c>
      <c r="J3">
        <v>20</v>
      </c>
      <c r="K3">
        <v>0.1066</v>
      </c>
      <c r="L3">
        <v>0.4</v>
      </c>
      <c r="M3">
        <v>0.1</v>
      </c>
      <c r="N3">
        <v>20</v>
      </c>
      <c r="O3">
        <v>0</v>
      </c>
      <c r="P3">
        <v>173</v>
      </c>
      <c r="Q3">
        <v>3000</v>
      </c>
      <c r="S3">
        <v>50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58" t="s">
        <v>108</v>
      </c>
      <c r="B4" s="2">
        <v>43891</v>
      </c>
      <c r="C4" s="2">
        <f>B4+400</f>
        <v>44291</v>
      </c>
      <c r="D4">
        <v>1</v>
      </c>
      <c r="E4">
        <v>100000</v>
      </c>
      <c r="F4">
        <v>1.61</v>
      </c>
      <c r="G4">
        <v>1</v>
      </c>
      <c r="H4">
        <v>0.2</v>
      </c>
      <c r="I4">
        <v>1.2</v>
      </c>
      <c r="J4">
        <v>20</v>
      </c>
      <c r="K4">
        <v>0.1066</v>
      </c>
      <c r="L4">
        <v>0.4</v>
      </c>
      <c r="M4">
        <v>0.1</v>
      </c>
      <c r="N4">
        <v>20</v>
      </c>
      <c r="O4">
        <v>0</v>
      </c>
      <c r="P4">
        <v>173</v>
      </c>
      <c r="Q4">
        <v>750</v>
      </c>
      <c r="S4">
        <v>30</v>
      </c>
      <c r="T4">
        <v>1</v>
      </c>
      <c r="U4">
        <v>0.7</v>
      </c>
      <c r="V4">
        <v>3</v>
      </c>
      <c r="W4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  <vt:lpstr>contact matrices-school</vt:lpstr>
      <vt:lpstr>contact matrices-work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Dom Delport</cp:lastModifiedBy>
  <dcterms:created xsi:type="dcterms:W3CDTF">2020-05-05T03:05:44Z</dcterms:created>
  <dcterms:modified xsi:type="dcterms:W3CDTF">2020-08-03T06:41:58Z</dcterms:modified>
</cp:coreProperties>
</file>