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104F1DFA-88C7-40FE-A2A5-B47E44440FDE}" xr6:coauthVersionLast="45" xr6:coauthVersionMax="45" xr10:uidLastSave="{00000000-0000-0000-0000-000000000000}"/>
  <bookViews>
    <workbookView xWindow="-1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0" i="1" l="1"/>
  <c r="S31" i="1"/>
  <c r="F9" i="6"/>
  <c r="F9" i="2"/>
  <c r="G9" i="2"/>
  <c r="E9" i="2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S33" i="1" s="1"/>
  <c r="C32" i="1"/>
  <c r="C33" i="1" l="1"/>
  <c r="Q33" i="1"/>
  <c r="G33" i="1"/>
  <c r="R33" i="1"/>
  <c r="I33" i="1"/>
  <c r="N33" i="1"/>
  <c r="P33" i="1"/>
  <c r="O33" i="1"/>
  <c r="L33" i="1"/>
  <c r="D33" i="1"/>
  <c r="F33" i="1"/>
  <c r="M33" i="1"/>
  <c r="E33" i="1"/>
  <c r="K33" i="1"/>
  <c r="J33" i="1"/>
  <c r="H33" i="1"/>
  <c r="F8" i="6"/>
  <c r="F7" i="6"/>
  <c r="F6" i="6"/>
  <c r="F3" i="6" l="1"/>
  <c r="F3" i="2" l="1"/>
  <c r="G3" i="2"/>
  <c r="E3" i="2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F9" i="1" s="1"/>
  <c r="R4" i="1"/>
  <c r="R5" i="1" s="1"/>
  <c r="Q4" i="1"/>
  <c r="Q5" i="1" s="1"/>
  <c r="P4" i="1"/>
  <c r="O4" i="1"/>
  <c r="N4" i="1"/>
  <c r="N5" i="1" s="1"/>
  <c r="M4" i="1"/>
  <c r="L4" i="1"/>
  <c r="K4" i="1"/>
  <c r="J4" i="1"/>
  <c r="J5" i="1" s="1"/>
  <c r="I4" i="1"/>
  <c r="H4" i="1"/>
  <c r="G4" i="1"/>
  <c r="F4" i="1"/>
  <c r="F5" i="1" s="1"/>
  <c r="E4" i="1"/>
  <c r="D4" i="1"/>
  <c r="C4" i="1"/>
  <c r="S3" i="1"/>
  <c r="S2" i="1"/>
  <c r="S4" i="1" s="1"/>
  <c r="S5" i="1" s="1"/>
  <c r="O5" i="1" l="1"/>
  <c r="H5" i="1"/>
  <c r="M9" i="1"/>
  <c r="E9" i="1"/>
  <c r="G5" i="1"/>
  <c r="O9" i="1"/>
  <c r="I5" i="1"/>
  <c r="C5" i="1"/>
  <c r="K5" i="1"/>
  <c r="N9" i="1"/>
  <c r="D5" i="1"/>
  <c r="L5" i="1"/>
  <c r="C9" i="1"/>
  <c r="E5" i="1"/>
  <c r="M5" i="1"/>
  <c r="G9" i="1"/>
  <c r="P5" i="1"/>
  <c r="I9" i="1"/>
  <c r="Q9" i="1"/>
  <c r="J9" i="1"/>
  <c r="R9" i="1"/>
  <c r="L9" i="1"/>
  <c r="S9" i="1"/>
  <c r="D9" i="1"/>
  <c r="H9" i="1"/>
  <c r="P9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<sst xmlns="http://schemas.openxmlformats.org/spreadsheetml/2006/main" count="1040" uniqueCount="114">
  <si>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</si>
  <si>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</si>
  <si>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</si>
  <si>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</si>
  <si>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</si>
  <si>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</si>
  <si>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</si>
  <si>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</si>
  <si>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</si>
  <si>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</si>
  <si>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</si>
  <si>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</si>
  <si>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</si>
  <si>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</si>
  <si>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</si>
  <si>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</si>
  <si>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</si>
  <si>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</si>
  <si>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</si>
  <si>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</si>
  <si>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</si>
  <si>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</si>
  <si>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</si>
  <si>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</si>
  <si>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</si>
  <si>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</si>
  <si>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</si>
  <si>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</si>
  <si>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</si>
  <si>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</si>
  <si>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</si>
  <si>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</si>
  <si>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</si>
  <si>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</si>
  <si>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</si>
  <si>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</si>
  <si>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</si>
  <si>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</si>
  <si>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</si>
  <si>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</si>
  <si>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</si>
  <si>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</si>
  <si>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</si>
  <si>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</si>
  <si>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</si>
  <si>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</si>
  <si>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</si>
  <si>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</si>
  <si>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</si>
  <si>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</si>
  <si>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</si>
  <si>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</si>
  <si>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</si>
  <si>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</si>
  <si>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</si>
  <si>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</si>
  <si>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</si>
  <si>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</si>
  <si>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</si>
  <si>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</si>
  <si>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</si>
  <si>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</si>
  <si>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</si>
  <si>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</si>
  <si>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</si>
  <si>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</si>
  <si>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</si>
  <si>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</si>
  <si>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</si>
  <si>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</si>
  <si>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</si>
  <si>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</si>
  <si>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</si>
  <si>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</si>
  <si>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</si>
  <si>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</si>
  <si>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</si>
  <si>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</si>
  <si>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</si>
  <si>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</si>
  <si>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</si>
  <si>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</si>
  <si>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</si>
  <si>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</si>
  <si>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</si>
  <si>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</si>
  <si>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</si>
  <si>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</si>
  <si>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</si>
  <si>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</si>
  <si>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</si>
  <si>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</si>
  <si>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</si>
  <si>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</si>
  <si>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</si>
  <si>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</si>
  <si>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</si>
  <si>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</si>
  <si>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</si>
  <si>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</si>
  <si>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</si>
  <si>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</si>
  <si>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</si>
  <si>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</si>
  <si>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</si>
  <si>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</si>
  <si>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</si>
  <si>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</si>
  <si>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</si>
  <si>
    <t>DC</t>
  </si>
  <si>
    <t>State of emergency, schools closure</t>
  </si>
  <si>
    <t>Gathering and non-essential business restrictions</t>
  </si>
  <si>
    <t>Phase 3 re-opening</t>
  </si>
  <si>
    <t>Phase 4 re-opening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</si>
</sst>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33"/>
  <sheetViews>
    <sheetView topLeftCell="A7" workbookViewId="0">
      <selection activeCell="F37" sqref="F37"/>
    </sheetView>
  </sheetViews>
  <sheetFormatPr defaultColWidth="8.7109375" defaultRowHeight="15" x14ac:dyDescent="0.25"/>
  <cols>
    <col min="1" max="1" width="13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1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111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111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111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111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111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111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111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25">
      <c r="A10" s="111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25">
      <c r="A11" s="111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25">
      <c r="A12" s="111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25">
      <c r="A13" s="111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25">
      <c r="A14" s="111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25">
      <c r="A15" s="111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25">
      <c r="A16" s="111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25">
      <c r="A17" s="111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25">
      <c r="A18" s="111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25">
      <c r="A19" s="111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25">
      <c r="A20" s="111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25">
      <c r="A21" s="111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25">
      <c r="A22" s="111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25">
      <c r="A23" s="111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25">
      <c r="A24" s="111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25">
      <c r="A25" s="111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25">
      <c r="A26" s="111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25">
      <c r="A27" s="111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25">
      <c r="A28" s="111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25">
      <c r="A29" s="111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  <row r="30" spans="1:19" x14ac:dyDescent="0.25">
      <c r="A30" s="111" t="s">
        <v>109</v>
      </c>
      <c r="B30" s="110" t="s">
        <v>19</v>
      </c>
      <c r="C30" s="38">
        <v>21558</v>
      </c>
      <c r="D30" s="38">
        <v>16222</v>
      </c>
      <c r="E30" s="38">
        <v>16634</v>
      </c>
      <c r="F30" s="38">
        <v>20288</v>
      </c>
      <c r="G30" s="38">
        <v>28273</v>
      </c>
      <c r="H30" s="38">
        <v>44589</v>
      </c>
      <c r="I30" s="38">
        <v>42374</v>
      </c>
      <c r="J30" s="38">
        <v>31912</v>
      </c>
      <c r="K30" s="38">
        <v>21660</v>
      </c>
      <c r="L30" s="38">
        <v>19382</v>
      </c>
      <c r="M30" s="38">
        <v>18103</v>
      </c>
      <c r="N30" s="38">
        <v>18625</v>
      </c>
      <c r="O30" s="38">
        <v>18231</v>
      </c>
      <c r="P30" s="38">
        <v>14414</v>
      </c>
      <c r="Q30" s="38">
        <v>13414</v>
      </c>
      <c r="R30" s="38">
        <v>9976</v>
      </c>
      <c r="S30" s="38">
        <f>SUM(C30:R30)</f>
        <v>355655</v>
      </c>
    </row>
    <row r="31" spans="1:19" x14ac:dyDescent="0.25">
      <c r="A31" s="111"/>
      <c r="B31" s="110" t="s">
        <v>20</v>
      </c>
      <c r="C31" s="38">
        <v>23932</v>
      </c>
      <c r="D31" s="38">
        <v>16635</v>
      </c>
      <c r="E31" s="38">
        <v>16752</v>
      </c>
      <c r="F31" s="38">
        <v>17280</v>
      </c>
      <c r="G31" s="38">
        <v>24705</v>
      </c>
      <c r="H31" s="38">
        <v>37841</v>
      </c>
      <c r="I31" s="38">
        <v>38663</v>
      </c>
      <c r="J31" s="38">
        <v>31250</v>
      </c>
      <c r="K31" s="38">
        <v>20713</v>
      </c>
      <c r="L31" s="38">
        <v>19663</v>
      </c>
      <c r="M31" s="38">
        <v>18378</v>
      </c>
      <c r="N31" s="38">
        <v>18244</v>
      </c>
      <c r="O31" s="38">
        <v>14922</v>
      </c>
      <c r="P31" s="38">
        <v>11423</v>
      </c>
      <c r="Q31" s="38">
        <v>9582</v>
      </c>
      <c r="R31" s="38">
        <v>6185</v>
      </c>
      <c r="S31" s="38">
        <f>SUM(C31:R31)</f>
        <v>326168</v>
      </c>
    </row>
    <row r="32" spans="1:19" x14ac:dyDescent="0.25">
      <c r="A32" s="111" t="s">
        <v>109</v>
      </c>
      <c r="B32" s="110" t="s">
        <v>16</v>
      </c>
      <c r="C32">
        <f>SUM(C30:C31)</f>
        <v>45490</v>
      </c>
      <c r="D32">
        <f t="shared" ref="D32:S32" si="4">SUM(D30:D31)</f>
        <v>32857</v>
      </c>
      <c r="E32">
        <f t="shared" si="4"/>
        <v>33386</v>
      </c>
      <c r="F32">
        <f t="shared" si="4"/>
        <v>37568</v>
      </c>
      <c r="G32">
        <f t="shared" si="4"/>
        <v>52978</v>
      </c>
      <c r="H32">
        <f t="shared" si="4"/>
        <v>82430</v>
      </c>
      <c r="I32">
        <f t="shared" si="4"/>
        <v>81037</v>
      </c>
      <c r="J32">
        <f t="shared" si="4"/>
        <v>63162</v>
      </c>
      <c r="K32">
        <f t="shared" si="4"/>
        <v>42373</v>
      </c>
      <c r="L32">
        <f t="shared" si="4"/>
        <v>39045</v>
      </c>
      <c r="M32">
        <f t="shared" si="4"/>
        <v>36481</v>
      </c>
      <c r="N32">
        <f t="shared" si="4"/>
        <v>36869</v>
      </c>
      <c r="O32">
        <f t="shared" si="4"/>
        <v>33153</v>
      </c>
      <c r="P32">
        <f t="shared" si="4"/>
        <v>25837</v>
      </c>
      <c r="Q32">
        <f t="shared" si="4"/>
        <v>22996</v>
      </c>
      <c r="R32">
        <f t="shared" si="4"/>
        <v>16161</v>
      </c>
      <c r="S32">
        <f t="shared" si="4"/>
        <v>681823</v>
      </c>
    </row>
    <row r="33" spans="1:19" x14ac:dyDescent="0.25">
      <c r="A33" s="111"/>
      <c r="B33" s="110" t="s">
        <v>21</v>
      </c>
      <c r="C33">
        <f>C32/$S$32</f>
        <v>6.6718195191420651E-2</v>
      </c>
      <c r="D33">
        <f t="shared" ref="D33:S33" si="5">D32/$S$32</f>
        <v>4.8189926124522053E-2</v>
      </c>
      <c r="E33">
        <f t="shared" si="5"/>
        <v>4.8965787308436357E-2</v>
      </c>
      <c r="F33">
        <f t="shared" si="5"/>
        <v>5.5099343964635984E-2</v>
      </c>
      <c r="G33">
        <f t="shared" si="5"/>
        <v>7.7700517583009082E-2</v>
      </c>
      <c r="H33">
        <f t="shared" si="5"/>
        <v>0.12089647899821508</v>
      </c>
      <c r="I33">
        <f t="shared" si="5"/>
        <v>0.1188534267691175</v>
      </c>
      <c r="J33">
        <f t="shared" si="5"/>
        <v>9.2636945365586087E-2</v>
      </c>
      <c r="K33">
        <f t="shared" si="5"/>
        <v>6.2146627497165687E-2</v>
      </c>
      <c r="L33">
        <f t="shared" si="5"/>
        <v>5.7265595323126382E-2</v>
      </c>
      <c r="M33">
        <f t="shared" si="5"/>
        <v>5.3505088564040813E-2</v>
      </c>
      <c r="N33">
        <f t="shared" si="5"/>
        <v>5.4074151209331456E-2</v>
      </c>
      <c r="O33">
        <f t="shared" si="5"/>
        <v>4.8624056390001509E-2</v>
      </c>
      <c r="P33">
        <f t="shared" si="5"/>
        <v>3.7893998882407895E-2</v>
      </c>
      <c r="Q33">
        <f t="shared" si="5"/>
        <v>3.3727228327586484E-2</v>
      </c>
      <c r="R33">
        <f t="shared" si="5"/>
        <v>2.3702632501396991E-2</v>
      </c>
      <c r="S33">
        <f t="shared" si="5"/>
        <v>1</v>
      </c>
    </row>
  </sheetData>
  <mergeCells count="16">
    <mergeCell ref="A30:A31"/>
    <mergeCell ref="A32:A33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29"/>
  <sheetViews>
    <sheetView topLeftCell="A98" workbookViewId="0">
      <selection activeCell="A130" sqref="A130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1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111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111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111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111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111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111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111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111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111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111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111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111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111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111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111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111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111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111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111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111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111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111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111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111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111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111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111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111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111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111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111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111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111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111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111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111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111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111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111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111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111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111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111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111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111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111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111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111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111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111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111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111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111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111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111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111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111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111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111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111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111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111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111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111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111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111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111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111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111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111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111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111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111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111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111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111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111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111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111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111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111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111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111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111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111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111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111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111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111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111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111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111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111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111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111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111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111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111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111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111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111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111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111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111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111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111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111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111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111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111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111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111" t="s">
        <v>109</v>
      </c>
      <c r="B114" s="110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111"/>
      <c r="B115" s="110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111"/>
      <c r="B116" s="110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111"/>
      <c r="B117" s="110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111"/>
      <c r="B118" s="110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111"/>
      <c r="B119" s="110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111"/>
      <c r="B120" s="110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111"/>
      <c r="B121" s="110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3.2099731833460772E-2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111"/>
      <c r="B122" s="110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111"/>
      <c r="B123" s="110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111"/>
      <c r="B124" s="110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111"/>
      <c r="B125" s="110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111"/>
      <c r="B126" s="110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111"/>
      <c r="B127" s="110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111"/>
      <c r="B128" s="110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111"/>
      <c r="B129" s="110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29"/>
  <sheetViews>
    <sheetView topLeftCell="A98" workbookViewId="0">
      <selection activeCell="A130" sqref="A130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1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111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111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111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111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111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111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111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111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111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111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111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111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111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111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111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111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111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111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111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111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111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111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111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111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111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111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111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111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111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111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111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111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111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111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111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111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111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111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111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111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111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111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111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111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111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111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111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111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111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111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111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111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111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111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111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111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111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111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111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111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111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111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111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111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111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111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111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111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111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111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111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111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111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111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111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111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111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111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111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111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111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111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111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111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111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111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111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111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111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111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111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111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111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111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111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111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111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111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111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111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111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111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111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111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111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111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111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111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111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111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111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111" t="s">
        <v>109</v>
      </c>
      <c r="B114" s="110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111"/>
      <c r="B115" s="110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111"/>
      <c r="B116" s="110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111"/>
      <c r="B117" s="110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111"/>
      <c r="B118" s="110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111"/>
      <c r="B119" s="110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111"/>
      <c r="B120" s="110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111"/>
      <c r="B121" s="110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111"/>
      <c r="B122" s="110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111"/>
      <c r="B123" s="110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111"/>
      <c r="B124" s="110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111"/>
      <c r="B125" s="110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111"/>
      <c r="B126" s="110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111"/>
      <c r="B127" s="110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111"/>
      <c r="B128" s="110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111"/>
      <c r="B129" s="110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29"/>
  <sheetViews>
    <sheetView topLeftCell="A88" workbookViewId="0">
      <selection activeCell="B114" sqref="A114:S129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1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11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111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111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111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111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111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111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111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111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111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111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111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111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11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11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11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11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111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111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111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111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111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111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111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111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111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111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111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111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11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11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11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11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111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111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111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111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111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111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111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111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111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111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111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111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11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11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11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11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111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111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111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111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111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111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111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111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111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111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111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111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11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11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11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11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111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111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111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111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111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111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111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111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111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111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111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111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11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11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11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111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111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111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111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111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111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111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111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111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111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111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111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111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111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111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111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111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111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111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111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111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111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111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111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111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111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111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111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111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111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111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111" t="s">
        <v>109</v>
      </c>
      <c r="B114" s="110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111"/>
      <c r="B115" s="110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111"/>
      <c r="B116" s="110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111"/>
      <c r="B117" s="110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111"/>
      <c r="B118" s="110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111"/>
      <c r="B119" s="110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111"/>
      <c r="B120" s="110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111"/>
      <c r="B121" s="110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111"/>
      <c r="B122" s="110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111"/>
      <c r="B123" s="110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111"/>
      <c r="B124" s="110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111"/>
      <c r="B125" s="110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111"/>
      <c r="B126" s="110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111"/>
      <c r="B127" s="110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111"/>
      <c r="B128" s="110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111"/>
      <c r="B129" s="110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29"/>
  <sheetViews>
    <sheetView topLeftCell="A98" workbookViewId="0">
      <selection activeCell="A130" sqref="A130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1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111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111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111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111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111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111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111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111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111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111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111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111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111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111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111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111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111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111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111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111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111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111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111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111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111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111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111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111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111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111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111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111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111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111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111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111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111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111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111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111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111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111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111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111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111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111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111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111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111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111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111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111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111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111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111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111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111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111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111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111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111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111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111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111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111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111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111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111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111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111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111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111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111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111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111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111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111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111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111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111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111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111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111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111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111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111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111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111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111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111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111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111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111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111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111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111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111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111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111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111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111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111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111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111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111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111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111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111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111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111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111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111" t="s">
        <v>109</v>
      </c>
      <c r="B114" s="110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111"/>
      <c r="B115" s="110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111"/>
      <c r="B116" s="110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111"/>
      <c r="B117" s="110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111"/>
      <c r="B118" s="110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111"/>
      <c r="B119" s="110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111"/>
      <c r="B120" s="110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111"/>
      <c r="B121" s="110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111"/>
      <c r="B122" s="110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111"/>
      <c r="B123" s="110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111"/>
      <c r="B124" s="110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111"/>
      <c r="B125" s="110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111"/>
      <c r="B126" s="110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111"/>
      <c r="B127" s="110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111"/>
      <c r="B128" s="110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111"/>
      <c r="B129" s="110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9"/>
  <sheetViews>
    <sheetView workbookViewId="0">
      <selection activeCell="G17" sqref="G17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25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25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25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25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25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  <row r="9" spans="1:7" x14ac:dyDescent="0.25">
      <c r="A9" s="62" t="s">
        <v>109</v>
      </c>
      <c r="B9" s="63">
        <v>45.2</v>
      </c>
      <c r="C9" s="63">
        <v>29.4</v>
      </c>
      <c r="D9" s="63">
        <v>12.7</v>
      </c>
      <c r="E9">
        <f>12.7*E8/SUM($E$8:$G$8)</f>
        <v>5.2811435058907126</v>
      </c>
      <c r="F9">
        <f t="shared" ref="F9:G9" si="1">12.7*F8/SUM($E$8:$G$8)</f>
        <v>5.2811435058907126</v>
      </c>
      <c r="G9">
        <f t="shared" si="1"/>
        <v>2.137712988218575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7"/>
  <sheetViews>
    <sheetView workbookViewId="0">
      <selection activeCell="A18" sqref="A18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123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124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121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25">
      <c r="A5" s="122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25">
      <c r="A6" s="123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25">
      <c r="A7" s="124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25">
      <c r="A8" s="121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25">
      <c r="A9" s="122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25">
      <c r="A10" s="123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25">
      <c r="A11" s="124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25">
      <c r="A12" s="121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25">
      <c r="A13" s="122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25">
      <c r="A14" s="123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25">
      <c r="A15" s="124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  <row r="16" spans="1:9" x14ac:dyDescent="0.25">
      <c r="A16" s="121" t="s">
        <v>109</v>
      </c>
      <c r="B16" s="54" t="s">
        <v>91</v>
      </c>
      <c r="C16" s="55" t="s">
        <v>92</v>
      </c>
      <c r="D16" s="56" t="s">
        <v>93</v>
      </c>
      <c r="E16" s="56">
        <v>0</v>
      </c>
      <c r="F16" s="56">
        <v>0</v>
      </c>
      <c r="G16" s="56">
        <v>10</v>
      </c>
      <c r="H16" s="57"/>
      <c r="I16" s="55"/>
    </row>
    <row r="17" spans="1:9" x14ac:dyDescent="0.25">
      <c r="A17" s="122"/>
      <c r="B17" s="58" t="s">
        <v>94</v>
      </c>
      <c r="C17" s="59" t="s">
        <v>95</v>
      </c>
      <c r="D17" s="60" t="s">
        <v>70</v>
      </c>
      <c r="E17" s="60">
        <v>0</v>
      </c>
      <c r="F17" s="60"/>
      <c r="G17" s="60"/>
      <c r="H17" s="60"/>
      <c r="I17" s="59"/>
    </row>
  </sheetData>
  <mergeCells count="8"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9"/>
  <sheetViews>
    <sheetView tabSelected="1" topLeftCell="A46" workbookViewId="0">
      <selection activeCell="D55" sqref="D55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115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25">
      <c r="A3" s="116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25">
      <c r="A4" s="116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25">
      <c r="A5" s="116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25">
      <c r="A6" s="116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25">
      <c r="A7" s="116"/>
      <c r="B7" s="69" t="s">
        <v>88</v>
      </c>
      <c r="C7" s="73" t="s">
        <v>87</v>
      </c>
      <c r="D7" s="71">
        <v>0.7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25">
      <c r="A8" s="117"/>
      <c r="B8" s="76" t="s">
        <v>89</v>
      </c>
      <c r="C8" s="77" t="s">
        <v>64</v>
      </c>
      <c r="D8" s="78">
        <v>0.8</v>
      </c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25">
      <c r="A9" s="118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25">
      <c r="A10" s="119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25">
      <c r="A11" s="119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25">
      <c r="A12" s="119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25">
      <c r="A13" s="119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25">
      <c r="A14" s="119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25">
      <c r="A15" s="120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25">
      <c r="A16" s="115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25">
      <c r="A17" s="116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25">
      <c r="A18" s="116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25">
      <c r="A19" s="116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25">
      <c r="A20" s="116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25">
      <c r="A21" s="116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25">
      <c r="A22" s="116"/>
      <c r="B22" s="108" t="s">
        <v>89</v>
      </c>
      <c r="C22" s="73" t="s">
        <v>64</v>
      </c>
      <c r="D22" s="71">
        <v>0.4</v>
      </c>
      <c r="E22" s="74">
        <v>1</v>
      </c>
      <c r="F22" s="109">
        <v>1</v>
      </c>
      <c r="G22" s="109">
        <v>1</v>
      </c>
      <c r="H22" s="109">
        <v>1</v>
      </c>
      <c r="I22" s="109">
        <v>1</v>
      </c>
      <c r="J22" s="109">
        <v>0</v>
      </c>
      <c r="K22" s="109"/>
      <c r="L22" s="109"/>
      <c r="M22" s="72"/>
      <c r="N22" s="75"/>
    </row>
    <row r="23" spans="1:14" x14ac:dyDescent="0.25">
      <c r="A23" s="117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25">
      <c r="A24" s="112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25">
      <c r="A25" s="113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25">
      <c r="A26" s="113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25">
      <c r="A27" s="113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25">
      <c r="A28" s="113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25">
      <c r="A29" s="113"/>
      <c r="B29" s="42" t="s">
        <v>88</v>
      </c>
      <c r="C29" s="10" t="s">
        <v>64</v>
      </c>
      <c r="D29" s="19">
        <v>0.5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25">
      <c r="A30" s="113"/>
      <c r="B30" s="42" t="s">
        <v>89</v>
      </c>
      <c r="C30" s="10" t="s">
        <v>85</v>
      </c>
      <c r="D30" s="19">
        <v>0.6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25">
      <c r="A31" s="114"/>
      <c r="B31" s="42" t="s">
        <v>106</v>
      </c>
      <c r="C31" s="10" t="s">
        <v>87</v>
      </c>
      <c r="D31" s="19">
        <v>0.7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25">
      <c r="A32" s="115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25">
      <c r="A33" s="116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25">
      <c r="A34" s="116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25">
      <c r="A35" s="116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25">
      <c r="A36" s="116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25">
      <c r="A37" s="116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25">
      <c r="A38" s="116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25">
      <c r="A39" s="112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25">
      <c r="A40" s="113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25">
      <c r="A41" s="113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25">
      <c r="A42" s="113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25">
      <c r="A43" s="113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25">
      <c r="A44" s="113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25">
      <c r="A45" s="114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25">
      <c r="A46" s="115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25">
      <c r="A47" s="116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25">
      <c r="A48" s="116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25">
      <c r="A49" s="116"/>
      <c r="B49" s="69" t="s">
        <v>84</v>
      </c>
      <c r="C49" s="70" t="s">
        <v>107</v>
      </c>
      <c r="D49" s="71">
        <v>0.3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25">
      <c r="A50" s="116"/>
      <c r="B50" s="69" t="s">
        <v>86</v>
      </c>
      <c r="C50" s="73" t="s">
        <v>108</v>
      </c>
      <c r="D50" s="71">
        <v>0.35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25">
      <c r="A51" s="116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25">
      <c r="A52" s="117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  <row r="53" spans="1:14" x14ac:dyDescent="0.25">
      <c r="A53" s="118" t="s">
        <v>109</v>
      </c>
      <c r="B53" s="83" t="s">
        <v>78</v>
      </c>
      <c r="C53" s="84" t="s">
        <v>110</v>
      </c>
      <c r="D53" s="85">
        <v>1</v>
      </c>
      <c r="E53" s="86">
        <v>1</v>
      </c>
      <c r="F53" s="86">
        <v>1</v>
      </c>
      <c r="G53" s="86">
        <v>1</v>
      </c>
      <c r="H53" s="86">
        <v>1</v>
      </c>
      <c r="I53" s="86">
        <v>1</v>
      </c>
      <c r="J53" s="86">
        <v>0</v>
      </c>
      <c r="K53" s="86"/>
      <c r="L53" s="86"/>
      <c r="M53" s="87">
        <v>43906</v>
      </c>
      <c r="N53" s="92">
        <v>43912</v>
      </c>
    </row>
    <row r="54" spans="1:14" x14ac:dyDescent="0.25">
      <c r="A54" s="119"/>
      <c r="B54" s="89" t="s">
        <v>80</v>
      </c>
      <c r="C54" s="90" t="s">
        <v>111</v>
      </c>
      <c r="D54" s="91">
        <v>0.8</v>
      </c>
      <c r="E54" s="90">
        <v>1</v>
      </c>
      <c r="F54" s="90">
        <v>1</v>
      </c>
      <c r="G54" s="90">
        <v>1</v>
      </c>
      <c r="H54" s="90">
        <v>1</v>
      </c>
      <c r="I54" s="90">
        <v>1</v>
      </c>
      <c r="J54" s="90">
        <v>0</v>
      </c>
      <c r="K54" s="90"/>
      <c r="L54" s="90"/>
      <c r="M54" s="92">
        <v>43912</v>
      </c>
      <c r="N54" s="92">
        <v>43922</v>
      </c>
    </row>
    <row r="55" spans="1:14" x14ac:dyDescent="0.25">
      <c r="A55" s="119"/>
      <c r="B55" s="89" t="s">
        <v>82</v>
      </c>
      <c r="C55" s="90" t="s">
        <v>98</v>
      </c>
      <c r="D55" s="91">
        <v>0.34</v>
      </c>
      <c r="E55" s="94">
        <v>1</v>
      </c>
      <c r="F55" s="90">
        <v>1</v>
      </c>
      <c r="G55" s="90">
        <v>1</v>
      </c>
      <c r="H55" s="90">
        <v>1</v>
      </c>
      <c r="I55" s="90">
        <v>1</v>
      </c>
      <c r="J55" s="90">
        <v>0</v>
      </c>
      <c r="K55" s="90"/>
      <c r="L55" s="90"/>
      <c r="M55" s="92">
        <v>43922</v>
      </c>
      <c r="N55" s="92">
        <v>43984</v>
      </c>
    </row>
    <row r="56" spans="1:14" x14ac:dyDescent="0.25">
      <c r="A56" s="119"/>
      <c r="B56" s="89" t="s">
        <v>84</v>
      </c>
      <c r="C56" s="90" t="s">
        <v>99</v>
      </c>
      <c r="D56" s="91">
        <v>0.4</v>
      </c>
      <c r="E56" s="94">
        <v>1</v>
      </c>
      <c r="F56" s="90">
        <v>1</v>
      </c>
      <c r="G56" s="90">
        <v>1</v>
      </c>
      <c r="H56" s="90">
        <v>1</v>
      </c>
      <c r="I56" s="90">
        <v>1</v>
      </c>
      <c r="J56" s="90">
        <v>0</v>
      </c>
      <c r="K56" s="90"/>
      <c r="L56" s="90"/>
      <c r="M56" s="92">
        <v>43984</v>
      </c>
      <c r="N56" s="92">
        <v>44004</v>
      </c>
    </row>
    <row r="57" spans="1:14" x14ac:dyDescent="0.25">
      <c r="A57" s="119"/>
      <c r="B57" s="89" t="s">
        <v>86</v>
      </c>
      <c r="C57" s="90" t="s">
        <v>100</v>
      </c>
      <c r="D57" s="91">
        <v>0.5</v>
      </c>
      <c r="E57" s="90">
        <v>1</v>
      </c>
      <c r="F57" s="90">
        <v>1</v>
      </c>
      <c r="G57" s="90">
        <v>1</v>
      </c>
      <c r="H57" s="90">
        <v>1</v>
      </c>
      <c r="I57" s="90">
        <v>1</v>
      </c>
      <c r="J57" s="90">
        <v>0</v>
      </c>
      <c r="K57" s="90"/>
      <c r="L57" s="90"/>
      <c r="M57" s="92">
        <v>44004</v>
      </c>
      <c r="N57" s="92"/>
    </row>
    <row r="58" spans="1:14" x14ac:dyDescent="0.25">
      <c r="A58" s="119"/>
      <c r="B58" s="89" t="s">
        <v>88</v>
      </c>
      <c r="C58" s="90" t="s">
        <v>112</v>
      </c>
      <c r="D58" s="91">
        <v>0.6</v>
      </c>
      <c r="E58" s="90">
        <v>1</v>
      </c>
      <c r="F58" s="90">
        <v>1</v>
      </c>
      <c r="G58" s="90">
        <v>1</v>
      </c>
      <c r="H58" s="90">
        <v>1</v>
      </c>
      <c r="I58" s="90">
        <v>1</v>
      </c>
      <c r="J58" s="90">
        <v>0</v>
      </c>
      <c r="K58" s="90"/>
      <c r="L58" s="90"/>
      <c r="M58" s="92"/>
      <c r="N58" s="92"/>
    </row>
    <row r="59" spans="1:14" x14ac:dyDescent="0.25">
      <c r="A59" s="120"/>
      <c r="B59" s="95" t="s">
        <v>89</v>
      </c>
      <c r="C59" s="96" t="s">
        <v>113</v>
      </c>
      <c r="D59" s="97">
        <v>0.7</v>
      </c>
      <c r="E59" s="98">
        <v>1</v>
      </c>
      <c r="F59" s="99">
        <v>1</v>
      </c>
      <c r="G59" s="99">
        <v>1</v>
      </c>
      <c r="H59" s="99">
        <v>1</v>
      </c>
      <c r="I59" s="99">
        <v>1</v>
      </c>
      <c r="J59" s="99">
        <v>0</v>
      </c>
      <c r="K59" s="99"/>
      <c r="L59" s="99"/>
      <c r="M59" s="100"/>
      <c r="N59" s="101"/>
    </row>
  </sheetData>
  <mergeCells count="8">
    <mergeCell ref="A53:A59"/>
    <mergeCell ref="A39:A45"/>
    <mergeCell ref="A46:A52"/>
    <mergeCell ref="A2:A8"/>
    <mergeCell ref="A9:A15"/>
    <mergeCell ref="A16:A23"/>
    <mergeCell ref="A24:A31"/>
    <mergeCell ref="A32:A38"/>
  </mergeCells>
  <conditionalFormatting sqref="M55:N55">
    <cfRule type="timePeriod" dxfId="1" priority="2" timePeriod="lastWeek">
      <formula>AND(TODAY()-ROUNDDOWN(M55,0)&gt;=(WEEKDAY(TODAY())),TODAY()-ROUNDDOWN(M55,0)&lt;(WEEKDAY(TODAY())+7))</formula>
    </cfRule>
  </conditionalFormatting>
  <conditionalFormatting sqref="N54">
    <cfRule type="timePeriod" dxfId="0" priority="1" timePeriod="lastWeek">
      <formula>AND(TODAY()-ROUNDDOWN(N54,0)&gt;=(WEEKDAY(TODAY())),TODAY()-ROUNDDOWN(N54,0)&lt;(WEEKDAY(TODAY())+7))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9"/>
  <sheetViews>
    <sheetView workbookViewId="0">
      <selection activeCell="S9" sqref="S9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2100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10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20000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S8">
        <v>80</v>
      </c>
      <c r="T8">
        <v>1</v>
      </c>
      <c r="U8">
        <v>0.7</v>
      </c>
      <c r="V8">
        <v>3</v>
      </c>
      <c r="W8">
        <v>0</v>
      </c>
    </row>
    <row r="9" spans="1:23" x14ac:dyDescent="0.25">
      <c r="A9" s="110" t="s">
        <v>109</v>
      </c>
      <c r="B9" s="2">
        <v>43897</v>
      </c>
      <c r="C9" s="2">
        <v>44262</v>
      </c>
      <c r="D9">
        <v>3</v>
      </c>
      <c r="E9">
        <v>100000</v>
      </c>
      <c r="F9">
        <f>ROUND(702455/E9,0)</f>
        <v>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0</v>
      </c>
      <c r="O9">
        <v>50</v>
      </c>
      <c r="P9">
        <v>60</v>
      </c>
      <c r="Q9">
        <v>1000</v>
      </c>
      <c r="R9">
        <v>1000</v>
      </c>
      <c r="S9">
        <v>20</v>
      </c>
      <c r="T9">
        <v>1</v>
      </c>
      <c r="U9">
        <v>0.7</v>
      </c>
      <c r="V9">
        <v>3</v>
      </c>
      <c r="W9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9"/>
  <sheetViews>
    <sheetView workbookViewId="0">
      <selection activeCell="A10" sqref="A10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25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25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25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25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  <row r="9" spans="1:10" x14ac:dyDescent="0.25">
      <c r="A9" s="102" t="s">
        <v>109</v>
      </c>
      <c r="B9" s="103">
        <v>3</v>
      </c>
      <c r="C9" s="63">
        <v>1</v>
      </c>
      <c r="D9" s="63">
        <v>1</v>
      </c>
      <c r="E9" s="63">
        <v>1</v>
      </c>
      <c r="F9" s="63">
        <v>0</v>
      </c>
      <c r="G9" s="63">
        <v>110</v>
      </c>
      <c r="H9" s="63" t="s">
        <v>40</v>
      </c>
      <c r="I9" s="63">
        <v>1</v>
      </c>
      <c r="J9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9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25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25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25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25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25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  <row r="9" spans="1:10" x14ac:dyDescent="0.25">
      <c r="A9" s="102" t="s">
        <v>109</v>
      </c>
      <c r="B9" s="105">
        <v>4</v>
      </c>
      <c r="C9" s="106">
        <v>0.1</v>
      </c>
      <c r="D9" s="106">
        <v>0</v>
      </c>
      <c r="E9" s="106">
        <v>1</v>
      </c>
      <c r="F9" s="106">
        <v>0</v>
      </c>
      <c r="G9" s="106">
        <v>110</v>
      </c>
      <c r="H9" s="106" t="s">
        <v>68</v>
      </c>
      <c r="I9" s="106">
        <v>0</v>
      </c>
      <c r="J9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9"/>
  <sheetViews>
    <sheetView workbookViewId="0">
      <selection activeCell="E27" sqref="E27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25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25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25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25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25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  <row r="9" spans="1:10" x14ac:dyDescent="0.25">
      <c r="A9" s="102" t="s">
        <v>109</v>
      </c>
      <c r="B9" s="105">
        <v>3</v>
      </c>
      <c r="C9" s="106">
        <v>0.5</v>
      </c>
      <c r="D9" s="106">
        <v>0</v>
      </c>
      <c r="E9" s="106">
        <v>1</v>
      </c>
      <c r="F9" s="106">
        <v>18</v>
      </c>
      <c r="G9" s="106">
        <v>65</v>
      </c>
      <c r="H9" s="106" t="s">
        <v>40</v>
      </c>
      <c r="I9" s="106">
        <v>0.5</v>
      </c>
      <c r="J9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9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25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25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25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25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  <row r="9" spans="1:10" x14ac:dyDescent="0.25">
      <c r="A9" s="102" t="s">
        <v>109</v>
      </c>
      <c r="B9" s="103">
        <v>18</v>
      </c>
      <c r="C9" s="63">
        <v>0.5</v>
      </c>
      <c r="D9" s="63">
        <v>0</v>
      </c>
      <c r="E9" s="63">
        <v>1</v>
      </c>
      <c r="F9" s="63">
        <v>5</v>
      </c>
      <c r="G9" s="63">
        <v>18</v>
      </c>
      <c r="H9" s="63" t="s">
        <v>40</v>
      </c>
      <c r="I9" s="63">
        <v>0.8</v>
      </c>
      <c r="J9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2020-07-16T07:24:09Z</dcterms:modified>
</cp:coreProperties>
</file>