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4CA8CE96-39A7-4456-9E22-8FF1E0BACDE1}" xr6:coauthVersionLast="45" xr6:coauthVersionMax="45" xr10:uidLastSave="{00000000-0000-0000-0000-000000000000}"/>
  <bookViews>
    <workbookView xWindow="-28920" yWindow="-120" windowWidth="29040" windowHeight="15840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layer-H" sheetId="3" r:id="rId5"/>
    <sheet name="layer-C" sheetId="13" r:id="rId6"/>
    <sheet name="layer-W" sheetId="12" r:id="rId7"/>
    <sheet name="layer-S" sheetId="11" r:id="rId8"/>
    <sheet name="layers-C1" sheetId="4" r:id="rId9"/>
    <sheet name="other_par" sheetId="6" r:id="rId10"/>
    <sheet name="contact matrices-home" sheetId="7" r:id="rId11"/>
    <sheet name="contact matrices-school" sheetId="8" r:id="rId12"/>
    <sheet name="contact matrices-work" sheetId="9" r:id="rId13"/>
    <sheet name="contact matrices-other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 l="1"/>
  <c r="F2" i="2" l="1"/>
  <c r="F3" i="2"/>
  <c r="F4" i="2"/>
  <c r="F5" i="2"/>
  <c r="F6" i="2"/>
  <c r="F7" i="2"/>
  <c r="F8" i="2"/>
  <c r="F9" i="2"/>
  <c r="F10" i="2"/>
  <c r="E10" i="2"/>
  <c r="E9" i="2"/>
  <c r="E8" i="2"/>
  <c r="E7" i="2"/>
  <c r="E6" i="2"/>
  <c r="E5" i="2"/>
  <c r="E4" i="2"/>
  <c r="E3" i="2"/>
  <c r="E2" i="2"/>
  <c r="D2" i="2"/>
  <c r="D3" i="2"/>
  <c r="D4" i="2"/>
  <c r="D5" i="2"/>
  <c r="D6" i="2"/>
  <c r="D7" i="2"/>
  <c r="D8" i="2"/>
  <c r="D9" i="2"/>
  <c r="D10" i="2"/>
  <c r="C10" i="2"/>
  <c r="C9" i="2"/>
  <c r="C8" i="2"/>
  <c r="C7" i="2"/>
  <c r="C6" i="2"/>
  <c r="C5" i="2"/>
  <c r="C4" i="2"/>
  <c r="C3" i="2"/>
  <c r="C2" i="2"/>
  <c r="S35" i="1" l="1"/>
  <c r="S34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36" i="1"/>
  <c r="S31" i="1"/>
  <c r="S30" i="1"/>
  <c r="S32" i="1" s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S27" i="1"/>
  <c r="S26" i="1"/>
  <c r="S28" i="1" s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3" i="1"/>
  <c r="S22" i="1"/>
  <c r="S24" i="1" s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19" i="1"/>
  <c r="S18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5" i="1"/>
  <c r="S14" i="1"/>
  <c r="S16" i="1" s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0" i="1"/>
  <c r="S12" i="1" s="1"/>
  <c r="R13" i="1" s="1"/>
  <c r="S7" i="1"/>
  <c r="S8" i="1" s="1"/>
  <c r="S11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  <c r="H37" i="1" l="1"/>
  <c r="P37" i="1"/>
  <c r="C37" i="1"/>
  <c r="K37" i="1"/>
  <c r="M37" i="1"/>
  <c r="F37" i="1"/>
  <c r="N37" i="1"/>
  <c r="E37" i="1"/>
  <c r="G37" i="1"/>
  <c r="O37" i="1"/>
  <c r="S37" i="1"/>
  <c r="I37" i="1"/>
  <c r="D37" i="1"/>
  <c r="Q37" i="1"/>
  <c r="L37" i="1"/>
  <c r="J37" i="1"/>
  <c r="R37" i="1"/>
  <c r="P33" i="1"/>
  <c r="H33" i="1"/>
  <c r="O33" i="1"/>
  <c r="G33" i="1"/>
  <c r="K33" i="1"/>
  <c r="S33" i="1"/>
  <c r="C33" i="1"/>
  <c r="R33" i="1"/>
  <c r="D33" i="1"/>
  <c r="L33" i="1"/>
  <c r="Q33" i="1"/>
  <c r="E33" i="1"/>
  <c r="N33" i="1"/>
  <c r="I33" i="1"/>
  <c r="J33" i="1"/>
  <c r="M33" i="1"/>
  <c r="F33" i="1"/>
  <c r="H29" i="1"/>
  <c r="P29" i="1"/>
  <c r="J29" i="1"/>
  <c r="R29" i="1"/>
  <c r="D29" i="1"/>
  <c r="L29" i="1"/>
  <c r="E29" i="1"/>
  <c r="F29" i="1"/>
  <c r="N29" i="1"/>
  <c r="Q29" i="1"/>
  <c r="I29" i="1"/>
  <c r="C29" i="1"/>
  <c r="K29" i="1"/>
  <c r="S29" i="1"/>
  <c r="M29" i="1"/>
  <c r="G29" i="1"/>
  <c r="O29" i="1"/>
  <c r="C25" i="1"/>
  <c r="K25" i="1"/>
  <c r="D25" i="1"/>
  <c r="L25" i="1"/>
  <c r="H25" i="1"/>
  <c r="F25" i="1"/>
  <c r="N25" i="1"/>
  <c r="P25" i="1"/>
  <c r="J25" i="1"/>
  <c r="R25" i="1"/>
  <c r="O25" i="1"/>
  <c r="G25" i="1"/>
  <c r="M25" i="1"/>
  <c r="E25" i="1"/>
  <c r="S25" i="1"/>
  <c r="I25" i="1"/>
  <c r="Q25" i="1"/>
  <c r="S20" i="1"/>
  <c r="H21" i="1"/>
  <c r="P21" i="1"/>
  <c r="I21" i="1"/>
  <c r="R21" i="1"/>
  <c r="C21" i="1"/>
  <c r="K21" i="1"/>
  <c r="Q21" i="1"/>
  <c r="J21" i="1"/>
  <c r="E21" i="1"/>
  <c r="M21" i="1"/>
  <c r="S21" i="1"/>
  <c r="D21" i="1"/>
  <c r="L21" i="1"/>
  <c r="F21" i="1"/>
  <c r="N21" i="1"/>
  <c r="G21" i="1"/>
  <c r="O21" i="1"/>
  <c r="S17" i="1"/>
  <c r="Q17" i="1"/>
  <c r="I17" i="1"/>
  <c r="D17" i="1"/>
  <c r="L17" i="1"/>
  <c r="J17" i="1"/>
  <c r="R17" i="1"/>
  <c r="C17" i="1"/>
  <c r="K17" i="1"/>
  <c r="H17" i="1"/>
  <c r="E17" i="1"/>
  <c r="N17" i="1"/>
  <c r="P17" i="1"/>
  <c r="M17" i="1"/>
  <c r="F17" i="1"/>
  <c r="G17" i="1"/>
  <c r="O17" i="1"/>
  <c r="S13" i="1"/>
  <c r="I13" i="1"/>
  <c r="Q13" i="1"/>
  <c r="L13" i="1"/>
  <c r="D13" i="1"/>
  <c r="J13" i="1"/>
  <c r="C13" i="1"/>
  <c r="K13" i="1"/>
  <c r="O13" i="1"/>
  <c r="P13" i="1"/>
  <c r="E13" i="1"/>
  <c r="M13" i="1"/>
  <c r="G13" i="1"/>
  <c r="H13" i="1"/>
  <c r="F13" i="1"/>
  <c r="N13" i="1"/>
  <c r="Q9" i="1"/>
  <c r="S9" i="1"/>
  <c r="C9" i="1"/>
  <c r="E9" i="1"/>
  <c r="P9" i="1"/>
  <c r="R9" i="1" l="1"/>
  <c r="H9" i="1"/>
  <c r="F9" i="1"/>
  <c r="D9" i="1"/>
  <c r="K9" i="1"/>
  <c r="L9" i="1"/>
  <c r="M9" i="1"/>
  <c r="J9" i="1"/>
  <c r="I9" i="1"/>
  <c r="O9" i="1"/>
  <c r="N9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tc={683C99C2-7764-408D-BBD4-8F30AE1B95E5}</author>
    <author>tc={64B9D800-64CC-4556-99C2-788AE36E1B1D}</author>
  </authors>
  <commentList>
    <comment ref="E1" authorId="0" shapeId="0" xr:uid="{683C99C2-7764-408D-BBD4-8F30AE1B95E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64B9D800-64CC-4556-99C2-788AE36E1B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tc={C3AD0209-353A-468C-8130-EEE5F1AE99C0}</author>
  </authors>
  <commentList>
    <comment ref="R1" authorId="0" shapeId="0" xr:uid="{C3AD0209-353A-468C-8130-EEE5F1AE99C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<sst xmlns="http://schemas.openxmlformats.org/spreadsheetml/2006/main" count="6983" uniqueCount="227">
  <si>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</si>
  <si>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</si>
  <si>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</si>
  <si>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</si>
  <si>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</si>
  <si>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</si>
  <si>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</si>
  <si>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</si>
  <si>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</si>
  <si>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</si>
  <si>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</si>
  <si>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</si>
  <si>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</si>
  <si>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</si>
  <si>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</si>
  <si>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</si>
  <si>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</si>
  <si>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</si>
  <si>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</si>
  <si>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</si>
  <si>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</si>
  <si>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</si>
  <si>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</si>
  <si>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</si>
  <si>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</si>
  <si>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</si>
  <si>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</si>
  <si>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</si>
  <si>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</si>
  <si>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</si>
  <si>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</si>
  <si>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</si>
  <si>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</si>
  <si>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</si>
  <si>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</si>
  <si>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</si>
  <si>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</si>
  <si>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</si>
  <si>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</si>
  <si>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</si>
  <si>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</si>
  <si>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</si>
  <si>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</si>
  <si>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</si>
  <si>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</si>
  <si>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</si>
  <si>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</si>
  <si>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</si>
  <si>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</si>
  <si>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</si>
  <si>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</si>
  <si>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</si>
  <si>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</si>
  <si>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</si>
  <si>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</si>
  <si>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</si>
  <si>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</si>
  <si>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</si>
  <si>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</si>
  <si>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</si>
  <si>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</si>
  <si>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</si>
  <si>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</si>
  <si>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</si>
  <si>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</si>
  <si>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</si>
  <si>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</si>
  <si>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</si>
  <si>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</si>
  <si>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</si>
  <si>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</si>
  <si>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</si>
  <si>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</si>
  <si>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</si>
  <si>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</si>
  <si>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</si>
  <si>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</si>
  <si>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</si>
  <si>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</si>
  <si>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</si>
  <si>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</si>
  <si>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</si>
  <si>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</si>
  <si>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</si>
  <si>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</si>
  <si>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</si>
  <si>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</si>
  <si>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</si>
  <si>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</si>
  <si>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</si>
  <si>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</si>
  <si>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</si>
  <si>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</si>
  <si>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</si>
  <si>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</si>
  <si>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</si>
  <si>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</si>
  <si>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</si>
  <si>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</si>
  <si>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</si>
  <si>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</si>
  <si>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</si>
  <si>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</si>
  <si>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</si>
  <si>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</si>
  <si>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</si>
  <si>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</si>
  <si>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</si>
  <si>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</si>
  <si>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</si>
  <si>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</si>
  <si>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</si>
  <si>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</si>
  <si>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</si>
  <si>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</si>
  <si>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</si>
  <si>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</si>
  <si>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</si>
  <si>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</si>
  <si>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</si>
  <si>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</si>
  <si>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</si>
  <si>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</si>
  <si>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</si>
  <si>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</si>
  <si>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</si>
  <si>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</si>
  <si>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</si>
  <si>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</si>
  <si>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</si>
  <si>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</si>
  <si>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</si>
  <si>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</si>
  <si>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</si>
  <si>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</si>
  <si>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</si>
  <si>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</si>
  <si>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</si>
  <si>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</si>
  <si>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</si>
  <si>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</si>
  <si>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</si>
  <si>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</si>
  <si>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</si>
  <si>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</si>
  <si>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</si>
  <si>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</si>
  <si>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</si>
  <si>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</si>
  <si>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</si>
  <si>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</si>
  <si>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</si>
  <si>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</si>
  <si>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</si>
  <si>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</si>
  <si>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</si>
  <si>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</si>
  <si>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</si>
  <si>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</si>
  <si>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</si>
  <si>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</si>
  <si>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</si>
  <si>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</si>
  <si>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</si>
  <si>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</si>
  <si>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</si>
  <si>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</si>
  <si>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</si>
  <si>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</si>
  <si>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</si>
  <si>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</si>
  <si>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</si>
  <si>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</si>
  <si>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</si>
  <si>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</si>
  <si>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</si>
  <si>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</si>
  <si>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</si>
  <si>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</si>
  <si>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</si>
  <si>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</si>
  <si>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</si>
  <si>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</si>
  <si>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</si>
  <si>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</si>
  <si>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</si>
  <si>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</si>
  <si>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</si>
  <si>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</si>
  <si>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EC</t>
  </si>
  <si>
    <t>FS</t>
  </si>
  <si>
    <t>GP</t>
  </si>
  <si>
    <t>KZN</t>
  </si>
  <si>
    <t>LP</t>
  </si>
  <si>
    <t>MP</t>
  </si>
  <si>
    <t>NC</t>
  </si>
  <si>
    <t>NW</t>
  </si>
  <si>
    <t>WC</t>
  </si>
  <si>
    <t>random</t>
  </si>
  <si>
    <t>date_implemented</t>
  </si>
  <si>
    <t>date_ended</t>
  </si>
  <si>
    <t>av_daily_tests</t>
  </si>
  <si>
    <t>lockdown_s3</t>
  </si>
  <si>
    <t>lockdown_s5</t>
  </si>
  <si>
    <t>lockdown_s4</t>
  </si>
  <si>
    <t>Lockdown Stage 5</t>
  </si>
  <si>
    <t>Lockdown Stage 4</t>
  </si>
  <si>
    <t>Lockdown Stage 3</t>
  </si>
  <si>
    <t>lockdown_s5_v2</t>
  </si>
  <si>
    <t>Lockdown Stage 5 (again)</t>
  </si>
  <si>
    <t>symp_test</t>
  </si>
  <si>
    <t>quar_test</t>
  </si>
  <si>
    <t>sensitivity</t>
  </si>
  <si>
    <t>test_delay</t>
  </si>
  <si>
    <t>loss_prob</t>
  </si>
  <si>
    <t>layers</t>
  </si>
  <si>
    <t>coverage</t>
  </si>
  <si>
    <t>days_changed</t>
  </si>
  <si>
    <t>tracing_app</t>
  </si>
  <si>
    <t>Contact tracing through phone app</t>
  </si>
  <si>
    <t>H, S, W, C</t>
  </si>
  <si>
    <t>id_checks</t>
  </si>
  <si>
    <t>IDs are checked and recorded in pubs/bars/restaurants</t>
  </si>
  <si>
    <t>lockdown_s3_v2</t>
  </si>
  <si>
    <t>Lockdown Stage 3 (amended)</t>
  </si>
  <si>
    <t>relax1</t>
  </si>
  <si>
    <t>Relaxation of restrictions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</si>
</sst>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1" fontId="0" fillId="0" borderId="5" xfId="0" applyNumberFormat="1" applyBorder="1"/>
    <xf numFmtId="0" fontId="0" fillId="0" borderId="0" xfId="0" applyFont="1" applyFill="1" applyBorder="1" applyAlignment="1">
      <alignment horizontal="center" vertical="top"/>
    </xf>
    <xf numFmtId="164" fontId="0" fillId="0" borderId="0" xfId="0" applyNumberFormat="1" applyFill="1" applyBorder="1"/>
    <xf numFmtId="0" fontId="0" fillId="0" borderId="0" xfId="0" applyFont="1" applyBorder="1"/>
    <xf numFmtId="0" fontId="1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Border="1"/>
    <xf numFmtId="14" fontId="0" fillId="0" borderId="0" xfId="0" applyNumberFormat="1"/>
    <xf numFmtId="14" fontId="0" fillId="0" borderId="0" xfId="0" applyNumberFormat="1" applyFont="1" applyBorder="1"/>
    <xf numFmtId="0" fontId="2" fillId="2" borderId="11" xfId="0" applyFont="1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15" xfId="0" applyFill="1" applyBorder="1"/>
    <xf numFmtId="164" fontId="0" fillId="3" borderId="15" xfId="0" applyNumberFormat="1" applyFill="1" applyBorder="1"/>
    <xf numFmtId="0" fontId="0" fillId="3" borderId="16" xfId="0" applyFill="1" applyBorder="1" applyAlignment="1">
      <alignment horizontal="center" vertical="top"/>
    </xf>
    <xf numFmtId="0" fontId="0" fillId="3" borderId="16" xfId="0" applyFill="1" applyBorder="1"/>
    <xf numFmtId="0" fontId="0" fillId="3" borderId="9" xfId="0" applyFill="1" applyBorder="1"/>
    <xf numFmtId="0" fontId="0" fillId="0" borderId="15" xfId="0" applyBorder="1" applyAlignment="1">
      <alignment horizontal="center" vertical="top"/>
    </xf>
    <xf numFmtId="0" fontId="0" fillId="0" borderId="15" xfId="0" applyBorder="1"/>
    <xf numFmtId="164" fontId="0" fillId="0" borderId="15" xfId="0" applyNumberFormat="1" applyBorder="1"/>
    <xf numFmtId="0" fontId="0" fillId="0" borderId="11" xfId="0" applyBorder="1"/>
    <xf numFmtId="0" fontId="0" fillId="0" borderId="9" xfId="0" applyBorder="1" applyAlignment="1">
      <alignment horizontal="center" vertical="top"/>
    </xf>
    <xf numFmtId="0" fontId="0" fillId="0" borderId="9" xfId="0" applyBorder="1"/>
    <xf numFmtId="0" fontId="0" fillId="0" borderId="16" xfId="0" applyBorder="1"/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/>
    <xf numFmtId="0" fontId="0" fillId="0" borderId="18" xfId="0" applyBorder="1"/>
    <xf numFmtId="0" fontId="1" fillId="0" borderId="1" xfId="0" applyFont="1" applyBorder="1" applyAlignment="1">
      <alignment horizontal="center" vertical="top"/>
    </xf>
    <xf numFmtId="0" fontId="2" fillId="3" borderId="1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3B505FFA-C42F-47B4-81F1-A94D24F78F2A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3B505FFA-C42F-47B4-81F1-A94D24F78F2A}" id="{683C99C2-7764-408D-BBD4-8F30AE1B95E5}">
    <text>The time to trace contacts, applied to all targeted layers for this policy</text>
  </threadedComment>
  <threadedComment ref="G1" dT="2020-06-23T02:35:41.17" personId="{3B505FFA-C42F-47B4-81F1-A94D24F78F2A}" id="{64B9D800-64CC-4556-99C2-788AE36E1B1D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3B505FFA-C42F-47B4-81F1-A94D24F78F2A}" id="{C3AD0209-353A-468C-8130-EEE5F1AE99C0}">
    <text>Only used if the the new_tests column of the epi data is incorrectly specified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opLeftCell="A4" workbookViewId="0">
      <selection activeCell="J17" sqref="J17"/>
    </sheetView>
  </sheetViews>
  <sheetFormatPr defaultColWidth="8.81640625" defaultRowHeight="14.5" x14ac:dyDescent="0.35"/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53" t="s">
        <v>189</v>
      </c>
      <c r="B2" s="1" t="s">
        <v>143</v>
      </c>
      <c r="C2" s="18">
        <v>358649.5254726978</v>
      </c>
      <c r="D2" s="18">
        <v>375039.86729035864</v>
      </c>
      <c r="E2" s="18">
        <v>368010.11896654946</v>
      </c>
      <c r="F2" s="18">
        <v>291582.7790450317</v>
      </c>
      <c r="G2" s="18">
        <v>246936.45716106484</v>
      </c>
      <c r="H2" s="18">
        <v>258119.31387896964</v>
      </c>
      <c r="I2" s="18">
        <v>255791.21182013553</v>
      </c>
      <c r="J2" s="18">
        <v>217418.82140430907</v>
      </c>
      <c r="K2" s="18">
        <v>183105.93470597241</v>
      </c>
      <c r="L2" s="18">
        <v>173518.89642312983</v>
      </c>
      <c r="M2" s="18">
        <v>163695.09637680481</v>
      </c>
      <c r="N2" s="18">
        <v>159308.66958333619</v>
      </c>
      <c r="O2" s="18">
        <v>144090.66021639545</v>
      </c>
      <c r="P2" s="18">
        <v>114096.01080331628</v>
      </c>
      <c r="Q2" s="18">
        <v>85120.727792502148</v>
      </c>
      <c r="R2" s="18">
        <v>159539.05539483542</v>
      </c>
      <c r="S2" s="18">
        <f>SUM(C2:R2)</f>
        <v>3554023.1463354086</v>
      </c>
    </row>
    <row r="3" spans="1:22" x14ac:dyDescent="0.35">
      <c r="A3" s="53"/>
      <c r="B3" s="1" t="s">
        <v>144</v>
      </c>
      <c r="C3" s="18">
        <v>366329.58885213512</v>
      </c>
      <c r="D3" s="18">
        <v>386339.73720634927</v>
      </c>
      <c r="E3" s="18">
        <v>376878.94552009425</v>
      </c>
      <c r="F3" s="18">
        <v>299384.66823865444</v>
      </c>
      <c r="G3" s="18">
        <v>252572.11162785385</v>
      </c>
      <c r="H3" s="18">
        <v>263271.41598435107</v>
      </c>
      <c r="I3" s="18">
        <v>257568.4184506422</v>
      </c>
      <c r="J3" s="18">
        <v>210454.26176675403</v>
      </c>
      <c r="K3" s="18">
        <v>159262.9766255134</v>
      </c>
      <c r="L3" s="18">
        <v>131071.36003842187</v>
      </c>
      <c r="M3" s="18">
        <v>103770.47497958795</v>
      </c>
      <c r="N3" s="18">
        <v>92438.276568746776</v>
      </c>
      <c r="O3" s="18">
        <v>79774.60058424942</v>
      </c>
      <c r="P3" s="18">
        <v>62422.195352215313</v>
      </c>
      <c r="Q3" s="18">
        <v>43228.927426206865</v>
      </c>
      <c r="R3" s="18">
        <v>73485.375385082429</v>
      </c>
      <c r="S3" s="18">
        <f>SUM(C3:R3)</f>
        <v>3158253.3346068584</v>
      </c>
    </row>
    <row r="4" spans="1:22" x14ac:dyDescent="0.35">
      <c r="A4" s="53" t="s">
        <v>189</v>
      </c>
      <c r="B4" s="1" t="s">
        <v>16</v>
      </c>
      <c r="C4" s="18">
        <f>SUM(C2:C3)</f>
        <v>724979.11432483292</v>
      </c>
      <c r="D4" s="18">
        <f t="shared" ref="D4:S4" si="0">SUM(D2:D3)</f>
        <v>761379.60449670791</v>
      </c>
      <c r="E4" s="18">
        <f t="shared" si="0"/>
        <v>744889.06448664377</v>
      </c>
      <c r="F4" s="18">
        <f t="shared" si="0"/>
        <v>590967.44728368614</v>
      </c>
      <c r="G4" s="18">
        <f t="shared" si="0"/>
        <v>499508.56878891867</v>
      </c>
      <c r="H4" s="18">
        <f t="shared" si="0"/>
        <v>521390.72986332071</v>
      </c>
      <c r="I4" s="18">
        <f t="shared" si="0"/>
        <v>513359.63027077774</v>
      </c>
      <c r="J4" s="18">
        <f t="shared" si="0"/>
        <v>427873.0831710631</v>
      </c>
      <c r="K4" s="18">
        <f t="shared" si="0"/>
        <v>342368.91133148584</v>
      </c>
      <c r="L4" s="18">
        <f t="shared" si="0"/>
        <v>304590.2564615517</v>
      </c>
      <c r="M4" s="18">
        <f t="shared" si="0"/>
        <v>267465.57135639276</v>
      </c>
      <c r="N4" s="18">
        <f t="shared" si="0"/>
        <v>251746.94615208296</v>
      </c>
      <c r="O4" s="18">
        <f t="shared" si="0"/>
        <v>223865.26080064487</v>
      </c>
      <c r="P4" s="18">
        <f t="shared" si="0"/>
        <v>176518.2061555316</v>
      </c>
      <c r="Q4" s="18">
        <f t="shared" si="0"/>
        <v>128349.65521870901</v>
      </c>
      <c r="R4" s="18">
        <f t="shared" si="0"/>
        <v>233024.43077991786</v>
      </c>
      <c r="S4" s="18">
        <f t="shared" si="0"/>
        <v>6712276.480942267</v>
      </c>
    </row>
    <row r="5" spans="1:22" x14ac:dyDescent="0.35">
      <c r="A5" s="53"/>
      <c r="B5" s="1" t="s">
        <v>145</v>
      </c>
      <c r="C5">
        <f>C4/S4</f>
        <v>0.10800793387805453</v>
      </c>
      <c r="D5">
        <f>D4/S4</f>
        <v>0.11343090628916193</v>
      </c>
      <c r="E5">
        <f>E4/S4</f>
        <v>0.11097413323207993</v>
      </c>
      <c r="F5">
        <f>F4/S4</f>
        <v>8.8042774900822671E-2</v>
      </c>
      <c r="G5">
        <f>G4/S4</f>
        <v>7.4417162375110896E-2</v>
      </c>
      <c r="H5">
        <f>H4/S4</f>
        <v>7.7677183194654109E-2</v>
      </c>
      <c r="I5">
        <f>I4/S4</f>
        <v>7.648070393529327E-2</v>
      </c>
      <c r="J5">
        <f>J4/S4</f>
        <v>6.3744853834000359E-2</v>
      </c>
      <c r="K5">
        <f>K4/S4</f>
        <v>5.1006377985703032E-2</v>
      </c>
      <c r="L5">
        <f>L4/S4</f>
        <v>4.5378085561039561E-2</v>
      </c>
      <c r="M5">
        <f>M4/S4</f>
        <v>3.9847222043935537E-2</v>
      </c>
      <c r="N5">
        <f>N4/S4</f>
        <v>3.7505449435352042E-2</v>
      </c>
      <c r="O5">
        <f>O4/S4</f>
        <v>3.3351614975374012E-2</v>
      </c>
      <c r="P5">
        <f>P4/S4</f>
        <v>2.6297815153578423E-2</v>
      </c>
      <c r="Q5">
        <f>Q4/S4</f>
        <v>1.9121628196204953E-2</v>
      </c>
      <c r="R5">
        <f>R4/S4</f>
        <v>3.4716155009634819E-2</v>
      </c>
      <c r="S5">
        <f>S4/S4</f>
        <v>1</v>
      </c>
    </row>
    <row r="6" spans="1:22" x14ac:dyDescent="0.35">
      <c r="A6" s="53" t="s">
        <v>190</v>
      </c>
      <c r="B6" s="15" t="s">
        <v>143</v>
      </c>
      <c r="C6" s="18">
        <v>133271.48256619464</v>
      </c>
      <c r="D6" s="18">
        <v>141022.41489396707</v>
      </c>
      <c r="E6" s="18">
        <v>140166.13115354662</v>
      </c>
      <c r="F6" s="18">
        <v>120753.26657744056</v>
      </c>
      <c r="G6" s="18">
        <v>117186.3760034453</v>
      </c>
      <c r="H6" s="18">
        <v>124777.04642833445</v>
      </c>
      <c r="I6" s="18">
        <v>126042.7861741721</v>
      </c>
      <c r="J6" s="18">
        <v>106691.7424748425</v>
      </c>
      <c r="K6" s="18">
        <v>89538.944585420046</v>
      </c>
      <c r="L6" s="18">
        <v>82225.516557510025</v>
      </c>
      <c r="M6" s="18">
        <v>74335.143547536311</v>
      </c>
      <c r="N6" s="18">
        <v>64994.902632095342</v>
      </c>
      <c r="O6" s="18">
        <v>55202.903795662001</v>
      </c>
      <c r="P6" s="18">
        <v>45138.678722954544</v>
      </c>
      <c r="Q6" s="18">
        <v>32182.558765633094</v>
      </c>
      <c r="R6" s="18">
        <v>41372.982758783939</v>
      </c>
      <c r="S6" s="18">
        <f>SUM(C6:R6)</f>
        <v>1494902.8776375386</v>
      </c>
    </row>
    <row r="7" spans="1:22" x14ac:dyDescent="0.35">
      <c r="A7" s="53"/>
      <c r="B7" s="15" t="s">
        <v>144</v>
      </c>
      <c r="C7" s="18">
        <v>136294.04667878587</v>
      </c>
      <c r="D7" s="18">
        <v>144195.65523223436</v>
      </c>
      <c r="E7" s="18">
        <v>141171.84945963923</v>
      </c>
      <c r="F7" s="18">
        <v>121277.07063429654</v>
      </c>
      <c r="G7" s="18">
        <v>118601.43719995883</v>
      </c>
      <c r="H7" s="18">
        <v>128281.80754042785</v>
      </c>
      <c r="I7" s="18">
        <v>130753.53363585239</v>
      </c>
      <c r="J7" s="18">
        <v>107407.64230979375</v>
      </c>
      <c r="K7" s="18">
        <v>81233.400382734719</v>
      </c>
      <c r="L7" s="18">
        <v>69390.300588702128</v>
      </c>
      <c r="M7" s="18">
        <v>56815.631188944724</v>
      </c>
      <c r="N7" s="18">
        <v>48714.15335058263</v>
      </c>
      <c r="O7" s="18">
        <v>39701.599858114219</v>
      </c>
      <c r="P7" s="18">
        <v>29954.296977638041</v>
      </c>
      <c r="Q7" s="18">
        <v>19052.401101874195</v>
      </c>
      <c r="R7" s="18">
        <v>19717.732511707065</v>
      </c>
      <c r="S7" s="18">
        <f>SUM(C7:R7)</f>
        <v>1392562.5586512864</v>
      </c>
      <c r="V7" s="18"/>
    </row>
    <row r="8" spans="1:22" x14ac:dyDescent="0.35">
      <c r="A8" s="53" t="s">
        <v>190</v>
      </c>
      <c r="B8" s="15" t="s">
        <v>16</v>
      </c>
      <c r="C8" s="18">
        <f t="shared" ref="C8:S8" si="1">SUM(C6:C7)</f>
        <v>269565.52924498054</v>
      </c>
      <c r="D8" s="18">
        <f t="shared" si="1"/>
        <v>285218.07012620143</v>
      </c>
      <c r="E8" s="18">
        <f t="shared" si="1"/>
        <v>281337.98061318585</v>
      </c>
      <c r="F8" s="18">
        <f t="shared" si="1"/>
        <v>242030.33721173712</v>
      </c>
      <c r="G8" s="18">
        <f t="shared" si="1"/>
        <v>235787.81320340413</v>
      </c>
      <c r="H8" s="18">
        <f t="shared" si="1"/>
        <v>253058.8539687623</v>
      </c>
      <c r="I8" s="18">
        <f t="shared" si="1"/>
        <v>256796.31981002449</v>
      </c>
      <c r="J8" s="18">
        <f t="shared" si="1"/>
        <v>214099.38478463626</v>
      </c>
      <c r="K8" s="18">
        <f t="shared" si="1"/>
        <v>170772.34496815476</v>
      </c>
      <c r="L8" s="18">
        <f t="shared" si="1"/>
        <v>151615.81714621215</v>
      </c>
      <c r="M8" s="18">
        <f t="shared" si="1"/>
        <v>131150.77473648102</v>
      </c>
      <c r="N8" s="18">
        <f t="shared" si="1"/>
        <v>113709.05598267796</v>
      </c>
      <c r="O8" s="18">
        <f t="shared" si="1"/>
        <v>94904.503653776221</v>
      </c>
      <c r="P8" s="18">
        <f t="shared" si="1"/>
        <v>75092.975700592593</v>
      </c>
      <c r="Q8" s="18">
        <f t="shared" si="1"/>
        <v>51234.959867507292</v>
      </c>
      <c r="R8" s="18">
        <f t="shared" si="1"/>
        <v>61090.715270491004</v>
      </c>
      <c r="S8" s="18">
        <f t="shared" si="1"/>
        <v>2887465.4362888252</v>
      </c>
    </row>
    <row r="9" spans="1:22" x14ac:dyDescent="0.35">
      <c r="A9" s="53"/>
      <c r="B9" s="15" t="s">
        <v>145</v>
      </c>
      <c r="C9">
        <f>C8/S8</f>
        <v>9.335714494004306E-2</v>
      </c>
      <c r="D9">
        <f>D8/S8</f>
        <v>9.8778003207125445E-2</v>
      </c>
      <c r="E9">
        <f>E8/S8</f>
        <v>9.7434233178140248E-2</v>
      </c>
      <c r="F9">
        <f>F8/S8</f>
        <v>8.3821033550729396E-2</v>
      </c>
      <c r="G9">
        <f>G8/S8</f>
        <v>8.165909459558944E-2</v>
      </c>
      <c r="H9">
        <f>H8/S8</f>
        <v>8.7640479012628961E-2</v>
      </c>
      <c r="I9">
        <f>I8/S8</f>
        <v>8.8934854970966259E-2</v>
      </c>
      <c r="J9">
        <f>J8/S8</f>
        <v>7.4147860644112829E-2</v>
      </c>
      <c r="K9">
        <f>K8/S8</f>
        <v>5.9142645595662423E-2</v>
      </c>
      <c r="L9">
        <f>L8/S8</f>
        <v>5.2508270831833584E-2</v>
      </c>
      <c r="M9">
        <f>M8/S8</f>
        <v>4.5420725418291161E-2</v>
      </c>
      <c r="N9">
        <f>N8/S8</f>
        <v>3.9380231033630961E-2</v>
      </c>
      <c r="O9">
        <f>O8/S8</f>
        <v>3.286775400357838E-2</v>
      </c>
      <c r="P9">
        <f>P8/S8</f>
        <v>2.6006536652126093E-2</v>
      </c>
      <c r="Q9">
        <f>Q8/S8</f>
        <v>1.7743921441829649E-2</v>
      </c>
      <c r="R9">
        <f>R8/S8</f>
        <v>2.1157210923712082E-2</v>
      </c>
      <c r="S9">
        <f>S8/S8</f>
        <v>1</v>
      </c>
    </row>
    <row r="10" spans="1:22" x14ac:dyDescent="0.35">
      <c r="A10" s="53" t="s">
        <v>191</v>
      </c>
      <c r="B10" s="15" t="s">
        <v>143</v>
      </c>
      <c r="C10" s="18">
        <v>631382.0700555509</v>
      </c>
      <c r="D10" s="18">
        <v>609548.7221575015</v>
      </c>
      <c r="E10" s="18">
        <v>554552.48612619611</v>
      </c>
      <c r="F10" s="18">
        <v>514346.32784946699</v>
      </c>
      <c r="G10" s="18">
        <v>669193.65204053954</v>
      </c>
      <c r="H10" s="18">
        <v>826453.4206766584</v>
      </c>
      <c r="I10" s="18">
        <v>822417.62473812455</v>
      </c>
      <c r="J10" s="18">
        <v>658452.97868542827</v>
      </c>
      <c r="K10" s="18">
        <v>507925.01249649969</v>
      </c>
      <c r="L10" s="18">
        <v>412888.22040781862</v>
      </c>
      <c r="M10" s="18">
        <v>354634.2900116613</v>
      </c>
      <c r="N10" s="18">
        <v>306248.04702062148</v>
      </c>
      <c r="O10" s="18">
        <v>251579.31512031949</v>
      </c>
      <c r="P10" s="18">
        <v>189529.78485125038</v>
      </c>
      <c r="Q10" s="18">
        <v>129565.49275360291</v>
      </c>
      <c r="R10" s="18">
        <v>134796.35587721848</v>
      </c>
      <c r="S10" s="18">
        <f>SUM(C10:R10)</f>
        <v>7573513.8008684581</v>
      </c>
    </row>
    <row r="11" spans="1:22" x14ac:dyDescent="0.35">
      <c r="A11" s="53"/>
      <c r="B11" s="15" t="s">
        <v>144</v>
      </c>
      <c r="C11" s="18">
        <v>646704.296861807</v>
      </c>
      <c r="D11" s="18">
        <v>625578.22930822312</v>
      </c>
      <c r="E11" s="18">
        <v>560698.53569093836</v>
      </c>
      <c r="F11" s="18">
        <v>513426.80519799603</v>
      </c>
      <c r="G11" s="18">
        <v>666410.28074228193</v>
      </c>
      <c r="H11" s="18">
        <v>830800.2677564437</v>
      </c>
      <c r="I11" s="18">
        <v>851972.35672070342</v>
      </c>
      <c r="J11" s="18">
        <v>699447.55860501993</v>
      </c>
      <c r="K11" s="18">
        <v>549909.15232476243</v>
      </c>
      <c r="L11" s="18">
        <v>458148.23071079492</v>
      </c>
      <c r="M11" s="18">
        <v>348005.87574157654</v>
      </c>
      <c r="N11" s="18">
        <v>287063.61258960748</v>
      </c>
      <c r="O11" s="18">
        <v>222590.14190635775</v>
      </c>
      <c r="P11" s="18">
        <v>159521.04679935591</v>
      </c>
      <c r="Q11" s="18">
        <v>100605.05412382208</v>
      </c>
      <c r="R11" s="18">
        <v>81720.412737957973</v>
      </c>
      <c r="S11" s="18">
        <f>SUM(C11:R11)</f>
        <v>7602601.857817648</v>
      </c>
    </row>
    <row r="12" spans="1:22" x14ac:dyDescent="0.35">
      <c r="A12" s="53" t="s">
        <v>191</v>
      </c>
      <c r="B12" s="15" t="s">
        <v>16</v>
      </c>
      <c r="C12" s="18">
        <f t="shared" ref="C12:S12" si="2">SUM(C10:C11)</f>
        <v>1278086.3669173578</v>
      </c>
      <c r="D12" s="18">
        <f t="shared" si="2"/>
        <v>1235126.9514657245</v>
      </c>
      <c r="E12" s="18">
        <f t="shared" si="2"/>
        <v>1115251.0218171345</v>
      </c>
      <c r="F12" s="18">
        <f t="shared" si="2"/>
        <v>1027773.133047463</v>
      </c>
      <c r="G12" s="18">
        <f t="shared" si="2"/>
        <v>1335603.9327828214</v>
      </c>
      <c r="H12" s="18">
        <f t="shared" si="2"/>
        <v>1657253.6884331021</v>
      </c>
      <c r="I12" s="18">
        <f t="shared" si="2"/>
        <v>1674389.9814588279</v>
      </c>
      <c r="J12" s="18">
        <f t="shared" si="2"/>
        <v>1357900.5372904483</v>
      </c>
      <c r="K12" s="18">
        <f t="shared" si="2"/>
        <v>1057834.164821262</v>
      </c>
      <c r="L12" s="18">
        <f t="shared" si="2"/>
        <v>871036.45111861359</v>
      </c>
      <c r="M12" s="18">
        <f t="shared" si="2"/>
        <v>702640.1657532379</v>
      </c>
      <c r="N12" s="18">
        <f t="shared" si="2"/>
        <v>593311.65961022896</v>
      </c>
      <c r="O12" s="18">
        <f t="shared" si="2"/>
        <v>474169.45702667721</v>
      </c>
      <c r="P12" s="18">
        <f t="shared" si="2"/>
        <v>349050.8316506063</v>
      </c>
      <c r="Q12" s="18">
        <f t="shared" si="2"/>
        <v>230170.54687742499</v>
      </c>
      <c r="R12" s="18">
        <f t="shared" si="2"/>
        <v>216516.76861517644</v>
      </c>
      <c r="S12" s="18">
        <f t="shared" si="2"/>
        <v>15176115.658686105</v>
      </c>
    </row>
    <row r="13" spans="1:22" x14ac:dyDescent="0.35">
      <c r="A13" s="53"/>
      <c r="B13" s="15" t="s">
        <v>145</v>
      </c>
      <c r="C13">
        <f>C12/S12</f>
        <v>8.4216962736827883E-2</v>
      </c>
      <c r="D13">
        <f>D12/S12</f>
        <v>8.138623737746721E-2</v>
      </c>
      <c r="E13">
        <f>E12/S12</f>
        <v>7.3487251079219107E-2</v>
      </c>
      <c r="F13">
        <f>F12/S12</f>
        <v>6.772306933884055E-2</v>
      </c>
      <c r="G13">
        <f>G12/S12</f>
        <v>8.8006968503721417E-2</v>
      </c>
      <c r="H13">
        <f>H12/S12</f>
        <v>0.10920144032274602</v>
      </c>
      <c r="I13">
        <f>I12/S12</f>
        <v>0.11033060231723291</v>
      </c>
      <c r="J13">
        <f>J12/S12</f>
        <v>8.9476158974397965E-2</v>
      </c>
      <c r="K13">
        <f>K12/S12</f>
        <v>6.9703881323269087E-2</v>
      </c>
      <c r="L13">
        <f>L12/S12</f>
        <v>5.7395216978336133E-2</v>
      </c>
      <c r="M13">
        <f>M12/S12</f>
        <v>4.6299078206555391E-2</v>
      </c>
      <c r="N13">
        <f>N12/S12</f>
        <v>3.9095093431937893E-2</v>
      </c>
      <c r="O13">
        <f>O12/S12</f>
        <v>3.124445462138295E-2</v>
      </c>
      <c r="P13">
        <f>P12/S12</f>
        <v>2.3000011300706304E-2</v>
      </c>
      <c r="Q13">
        <f>Q12/S12</f>
        <v>1.5166631044069965E-2</v>
      </c>
      <c r="R13">
        <f>R12/S12</f>
        <v>1.426694244328932E-2</v>
      </c>
      <c r="S13">
        <f>S12/S12</f>
        <v>1</v>
      </c>
    </row>
    <row r="14" spans="1:22" x14ac:dyDescent="0.35">
      <c r="A14" s="53" t="s">
        <v>192</v>
      </c>
      <c r="B14" s="15" t="s">
        <v>143</v>
      </c>
      <c r="C14" s="18">
        <v>606569.95804296539</v>
      </c>
      <c r="D14" s="18">
        <v>589751.70920747507</v>
      </c>
      <c r="E14" s="18">
        <v>563089.10319724423</v>
      </c>
      <c r="F14" s="18">
        <v>487611.79818739311</v>
      </c>
      <c r="G14" s="18">
        <v>500833.10855840001</v>
      </c>
      <c r="H14" s="18">
        <v>526234.35253135394</v>
      </c>
      <c r="I14" s="18">
        <v>503472.04727832571</v>
      </c>
      <c r="J14" s="18">
        <v>413146.4405889269</v>
      </c>
      <c r="K14" s="18">
        <v>330508.42306787084</v>
      </c>
      <c r="L14" s="18">
        <v>290118.274420392</v>
      </c>
      <c r="M14" s="18">
        <v>255373.89223119186</v>
      </c>
      <c r="N14" s="18">
        <v>233152.22894891995</v>
      </c>
      <c r="O14" s="18">
        <v>192451.21598624811</v>
      </c>
      <c r="P14" s="18">
        <v>155432.78615267598</v>
      </c>
      <c r="Q14" s="18">
        <v>118042.37171145818</v>
      </c>
      <c r="R14" s="18">
        <v>141174.65058028622</v>
      </c>
      <c r="S14" s="18">
        <f>SUM(C14:R14)</f>
        <v>5906962.3606911264</v>
      </c>
    </row>
    <row r="15" spans="1:22" x14ac:dyDescent="0.35">
      <c r="A15" s="53"/>
      <c r="B15" s="15" t="s">
        <v>144</v>
      </c>
      <c r="C15" s="18">
        <v>624531.12701134698</v>
      </c>
      <c r="D15" s="18">
        <v>607156.93101446412</v>
      </c>
      <c r="E15" s="18">
        <v>573073.63605453097</v>
      </c>
      <c r="F15" s="18">
        <v>492961.15769940667</v>
      </c>
      <c r="G15" s="18">
        <v>505197.84553557792</v>
      </c>
      <c r="H15" s="18">
        <v>534837.87110253901</v>
      </c>
      <c r="I15" s="18">
        <v>505101.48701721308</v>
      </c>
      <c r="J15" s="18">
        <v>392259.24003114062</v>
      </c>
      <c r="K15" s="18">
        <v>282543.6496968806</v>
      </c>
      <c r="L15" s="18">
        <v>226914.40581656131</v>
      </c>
      <c r="M15" s="18">
        <v>168557.84763076153</v>
      </c>
      <c r="N15" s="18">
        <v>143386.24800309452</v>
      </c>
      <c r="O15" s="18">
        <v>114077.63847755664</v>
      </c>
      <c r="P15" s="18">
        <v>89431.421275414032</v>
      </c>
      <c r="Q15" s="18">
        <v>60741.804349473095</v>
      </c>
      <c r="R15" s="18">
        <v>61351.470578329754</v>
      </c>
      <c r="S15" s="18">
        <f>SUM(C15:R15)</f>
        <v>5382123.78129429</v>
      </c>
    </row>
    <row r="16" spans="1:22" x14ac:dyDescent="0.35">
      <c r="A16" s="53" t="s">
        <v>192</v>
      </c>
      <c r="B16" s="15" t="s">
        <v>16</v>
      </c>
      <c r="C16" s="18">
        <f t="shared" ref="C16:S16" si="3">SUM(C14:C15)</f>
        <v>1231101.0850543124</v>
      </c>
      <c r="D16" s="18">
        <f t="shared" si="3"/>
        <v>1196908.6402219392</v>
      </c>
      <c r="E16" s="18">
        <f t="shared" si="3"/>
        <v>1136162.7392517752</v>
      </c>
      <c r="F16" s="18">
        <f t="shared" si="3"/>
        <v>980572.95588679984</v>
      </c>
      <c r="G16" s="18">
        <f t="shared" si="3"/>
        <v>1006030.9540939779</v>
      </c>
      <c r="H16" s="18">
        <f t="shared" si="3"/>
        <v>1061072.2236338928</v>
      </c>
      <c r="I16" s="18">
        <f t="shared" si="3"/>
        <v>1008573.5342955388</v>
      </c>
      <c r="J16" s="18">
        <f t="shared" si="3"/>
        <v>805405.68062006752</v>
      </c>
      <c r="K16" s="18">
        <f t="shared" si="3"/>
        <v>613052.0727647515</v>
      </c>
      <c r="L16" s="18">
        <f t="shared" si="3"/>
        <v>517032.68023695331</v>
      </c>
      <c r="M16" s="18">
        <f t="shared" si="3"/>
        <v>423931.73986195342</v>
      </c>
      <c r="N16" s="18">
        <f t="shared" si="3"/>
        <v>376538.47695201449</v>
      </c>
      <c r="O16" s="18">
        <f t="shared" si="3"/>
        <v>306528.85446380475</v>
      </c>
      <c r="P16" s="18">
        <f t="shared" si="3"/>
        <v>244864.20742809001</v>
      </c>
      <c r="Q16" s="18">
        <f t="shared" si="3"/>
        <v>178784.17606093129</v>
      </c>
      <c r="R16" s="18">
        <f t="shared" si="3"/>
        <v>202526.12115861598</v>
      </c>
      <c r="S16" s="18">
        <f t="shared" si="3"/>
        <v>11289086.141985416</v>
      </c>
    </row>
    <row r="17" spans="1:20" x14ac:dyDescent="0.35">
      <c r="A17" s="53"/>
      <c r="B17" s="15" t="s">
        <v>145</v>
      </c>
      <c r="C17">
        <f>C16/S16</f>
        <v>0.10905232448140378</v>
      </c>
      <c r="D17">
        <f>D16/S16</f>
        <v>0.10602351910226795</v>
      </c>
      <c r="E17">
        <f>E16/S16</f>
        <v>0.10064257858979875</v>
      </c>
      <c r="F17">
        <f>F16/S16</f>
        <v>8.6860259861064895E-2</v>
      </c>
      <c r="G17">
        <f>G16/S16</f>
        <v>8.9115358093728461E-2</v>
      </c>
      <c r="H17">
        <f>H16/S16</f>
        <v>9.3990975911472818E-2</v>
      </c>
      <c r="I17">
        <f>I16/S16</f>
        <v>8.9340582719493758E-2</v>
      </c>
      <c r="J17">
        <f>J16/S16</f>
        <v>7.134374478946269E-2</v>
      </c>
      <c r="K17">
        <f>K16/S16</f>
        <v>5.4304844967454004E-2</v>
      </c>
      <c r="L17">
        <f>L16/S16</f>
        <v>4.5799338736024785E-2</v>
      </c>
      <c r="M17">
        <f>M16/S16</f>
        <v>3.7552352292299578E-2</v>
      </c>
      <c r="N17">
        <f>N16/S16</f>
        <v>3.3354203539259421E-2</v>
      </c>
      <c r="O17">
        <f>O16/S16</f>
        <v>2.7152672112562636E-2</v>
      </c>
      <c r="P17">
        <f>P16/S16</f>
        <v>2.1690348036003705E-2</v>
      </c>
      <c r="Q17">
        <f>Q16/S16</f>
        <v>1.5836904228767667E-2</v>
      </c>
      <c r="R17">
        <f>R16/S16</f>
        <v>1.7939992538935273E-2</v>
      </c>
      <c r="S17">
        <f>S16/S16</f>
        <v>1</v>
      </c>
    </row>
    <row r="18" spans="1:20" x14ac:dyDescent="0.35">
      <c r="A18" s="53" t="s">
        <v>193</v>
      </c>
      <c r="B18" s="15" t="s">
        <v>143</v>
      </c>
      <c r="C18" s="18">
        <v>330518.34978898754</v>
      </c>
      <c r="D18" s="18">
        <v>336445.08611428714</v>
      </c>
      <c r="E18" s="18">
        <v>311592.72104813397</v>
      </c>
      <c r="F18" s="18">
        <v>254592.11101521231</v>
      </c>
      <c r="G18" s="18">
        <v>241430.17680424542</v>
      </c>
      <c r="H18" s="18">
        <v>250861.81698538663</v>
      </c>
      <c r="I18" s="18">
        <v>249485.83928557072</v>
      </c>
      <c r="J18" s="18">
        <v>213355.662946914</v>
      </c>
      <c r="K18" s="18">
        <v>182798.10895878795</v>
      </c>
      <c r="L18" s="18">
        <v>159654.58989800891</v>
      </c>
      <c r="M18" s="18">
        <v>137373.08335711152</v>
      </c>
      <c r="N18" s="18">
        <v>123746.48483355301</v>
      </c>
      <c r="O18" s="18">
        <v>103934.78681517488</v>
      </c>
      <c r="P18" s="18">
        <v>86531.852881775281</v>
      </c>
      <c r="Q18" s="18">
        <v>61700.808099613685</v>
      </c>
      <c r="R18" s="18">
        <v>109690.09099351329</v>
      </c>
      <c r="S18" s="18">
        <f>SUM(C18:R18)</f>
        <v>3153711.5698262756</v>
      </c>
      <c r="T18" s="18"/>
    </row>
    <row r="19" spans="1:20" x14ac:dyDescent="0.35">
      <c r="A19" s="53"/>
      <c r="B19" s="15" t="s">
        <v>144</v>
      </c>
      <c r="C19" s="18">
        <v>340626.40745087439</v>
      </c>
      <c r="D19" s="18">
        <v>349043.97705323191</v>
      </c>
      <c r="E19" s="18">
        <v>326620.98825549515</v>
      </c>
      <c r="F19" s="18">
        <v>267079.29141870298</v>
      </c>
      <c r="G19" s="18">
        <v>249874.13773768439</v>
      </c>
      <c r="H19" s="18">
        <v>255603.40559822021</v>
      </c>
      <c r="I19" s="18">
        <v>245228.75449843632</v>
      </c>
      <c r="J19" s="18">
        <v>201108.5240977683</v>
      </c>
      <c r="K19" s="18">
        <v>148070.95949209685</v>
      </c>
      <c r="L19" s="18">
        <v>115433.37954478641</v>
      </c>
      <c r="M19" s="18">
        <v>88615.480717646395</v>
      </c>
      <c r="N19" s="18">
        <v>71632.216375452568</v>
      </c>
      <c r="O19" s="18">
        <v>56345.624045747638</v>
      </c>
      <c r="P19" s="18">
        <v>44050.951719548895</v>
      </c>
      <c r="Q19" s="18">
        <v>29147.154805219154</v>
      </c>
      <c r="R19" s="18">
        <v>40391.37395747118</v>
      </c>
      <c r="S19" s="18">
        <f>SUM(C19:R19)</f>
        <v>2828872.6267683832</v>
      </c>
    </row>
    <row r="20" spans="1:20" x14ac:dyDescent="0.35">
      <c r="A20" s="53" t="s">
        <v>193</v>
      </c>
      <c r="B20" s="15" t="s">
        <v>16</v>
      </c>
      <c r="C20" s="18">
        <f t="shared" ref="C20:S20" si="4">SUM(C18:C19)</f>
        <v>671144.75723986188</v>
      </c>
      <c r="D20" s="18">
        <f t="shared" si="4"/>
        <v>685489.06316751905</v>
      </c>
      <c r="E20" s="18">
        <f t="shared" si="4"/>
        <v>638213.70930362912</v>
      </c>
      <c r="F20" s="18">
        <f t="shared" si="4"/>
        <v>521671.4024339153</v>
      </c>
      <c r="G20" s="18">
        <f t="shared" si="4"/>
        <v>491304.31454192981</v>
      </c>
      <c r="H20" s="18">
        <f t="shared" si="4"/>
        <v>506465.22258360684</v>
      </c>
      <c r="I20" s="18">
        <f t="shared" si="4"/>
        <v>494714.59378400701</v>
      </c>
      <c r="J20" s="18">
        <f t="shared" si="4"/>
        <v>414464.18704468233</v>
      </c>
      <c r="K20" s="18">
        <f t="shared" si="4"/>
        <v>330869.06845088478</v>
      </c>
      <c r="L20" s="18">
        <f t="shared" si="4"/>
        <v>275087.96944279532</v>
      </c>
      <c r="M20" s="18">
        <f t="shared" si="4"/>
        <v>225988.56407475792</v>
      </c>
      <c r="N20" s="18">
        <f t="shared" si="4"/>
        <v>195378.70120900558</v>
      </c>
      <c r="O20" s="18">
        <f t="shared" si="4"/>
        <v>160280.41086092254</v>
      </c>
      <c r="P20" s="18">
        <f t="shared" si="4"/>
        <v>130582.80460132417</v>
      </c>
      <c r="Q20" s="18">
        <f t="shared" si="4"/>
        <v>90847.962904832835</v>
      </c>
      <c r="R20" s="18">
        <f t="shared" si="4"/>
        <v>150081.46495098446</v>
      </c>
      <c r="S20" s="18">
        <f t="shared" si="4"/>
        <v>5982584.1965946592</v>
      </c>
    </row>
    <row r="21" spans="1:20" x14ac:dyDescent="0.35">
      <c r="A21" s="53"/>
      <c r="B21" s="15" t="s">
        <v>145</v>
      </c>
      <c r="C21">
        <f>C20/S20</f>
        <v>0.11218308596841538</v>
      </c>
      <c r="D21">
        <f>D20/S20</f>
        <v>0.11458076320224722</v>
      </c>
      <c r="E21">
        <f>E20/S20</f>
        <v>0.10667860047283682</v>
      </c>
      <c r="F21">
        <f>F20/S20</f>
        <v>8.7198338592686303E-2</v>
      </c>
      <c r="G21">
        <f>G20/S20</f>
        <v>8.2122423754869112E-2</v>
      </c>
      <c r="H21">
        <f>H20/S20</f>
        <v>8.4656597540556364E-2</v>
      </c>
      <c r="I21">
        <f>I20/S20</f>
        <v>8.2692458229940674E-2</v>
      </c>
      <c r="J21">
        <f>J20/S20</f>
        <v>6.9278454498074446E-2</v>
      </c>
      <c r="K21">
        <f>K20/S20</f>
        <v>5.530537600109639E-2</v>
      </c>
      <c r="L21">
        <f>L20/S20</f>
        <v>4.5981462258295983E-2</v>
      </c>
      <c r="M21">
        <f>M20/S20</f>
        <v>3.7774405950424007E-2</v>
      </c>
      <c r="N21">
        <f>N20/S20</f>
        <v>3.2657910827267066E-2</v>
      </c>
      <c r="O21">
        <f>O20/S20</f>
        <v>2.6791166759032925E-2</v>
      </c>
      <c r="P21">
        <f>P20/S20</f>
        <v>2.1827157012792746E-2</v>
      </c>
      <c r="Q21">
        <f>Q20/S20</f>
        <v>1.5185404821639504E-2</v>
      </c>
      <c r="R21">
        <f>R20/S20</f>
        <v>2.5086394109825012E-2</v>
      </c>
      <c r="S21">
        <f>S20/S20</f>
        <v>1</v>
      </c>
    </row>
    <row r="22" spans="1:20" x14ac:dyDescent="0.35">
      <c r="A22" s="53" t="s">
        <v>194</v>
      </c>
      <c r="B22" s="15" t="s">
        <v>143</v>
      </c>
      <c r="C22" s="18">
        <v>231176.55759654741</v>
      </c>
      <c r="D22" s="18">
        <v>230987.14980710956</v>
      </c>
      <c r="E22" s="18">
        <v>224003.51626353743</v>
      </c>
      <c r="F22" s="18">
        <v>193177.7215851715</v>
      </c>
      <c r="G22" s="18">
        <v>194788.47519225185</v>
      </c>
      <c r="H22" s="18">
        <v>206550.01956950687</v>
      </c>
      <c r="I22" s="18">
        <v>206382.20282262613</v>
      </c>
      <c r="J22" s="18">
        <v>171910.57968724819</v>
      </c>
      <c r="K22" s="18">
        <v>139761.2611580423</v>
      </c>
      <c r="L22" s="18">
        <v>122378.11589728261</v>
      </c>
      <c r="M22" s="18">
        <v>104664.89770603416</v>
      </c>
      <c r="N22" s="18">
        <v>87153.270963905466</v>
      </c>
      <c r="O22" s="18">
        <v>68175.74335395357</v>
      </c>
      <c r="P22" s="18">
        <v>53960.486470528929</v>
      </c>
      <c r="Q22" s="18">
        <v>36180.413318369894</v>
      </c>
      <c r="R22" s="18">
        <v>57308.265638643607</v>
      </c>
      <c r="S22" s="18">
        <f>SUM(C22:R22)</f>
        <v>2328558.6770307594</v>
      </c>
    </row>
    <row r="23" spans="1:20" x14ac:dyDescent="0.35">
      <c r="A23" s="53"/>
      <c r="B23" s="15" t="s">
        <v>144</v>
      </c>
      <c r="C23" s="18">
        <v>235458.68203421583</v>
      </c>
      <c r="D23" s="18">
        <v>234815.19037452206</v>
      </c>
      <c r="E23" s="18">
        <v>225726.49339531251</v>
      </c>
      <c r="F23" s="18">
        <v>193457.42959123282</v>
      </c>
      <c r="G23" s="18">
        <v>199714.92194146311</v>
      </c>
      <c r="H23" s="18">
        <v>224775.38265139546</v>
      </c>
      <c r="I23" s="18">
        <v>231702.60135299555</v>
      </c>
      <c r="J23" s="18">
        <v>189463.46093764639</v>
      </c>
      <c r="K23" s="18">
        <v>135503.74456051074</v>
      </c>
      <c r="L23" s="18">
        <v>105043.24807284343</v>
      </c>
      <c r="M23" s="18">
        <v>80460.0219747191</v>
      </c>
      <c r="N23" s="18">
        <v>66383.818908769346</v>
      </c>
      <c r="O23" s="18">
        <v>51076.634648011939</v>
      </c>
      <c r="P23" s="18">
        <v>38232.373804278031</v>
      </c>
      <c r="Q23" s="18">
        <v>23525.355909756952</v>
      </c>
      <c r="R23" s="18">
        <v>28288.774337590839</v>
      </c>
      <c r="S23" s="18">
        <f>SUM(C23:R23)</f>
        <v>2263628.1344952639</v>
      </c>
    </row>
    <row r="24" spans="1:20" x14ac:dyDescent="0.35">
      <c r="A24" s="53" t="s">
        <v>194</v>
      </c>
      <c r="B24" s="15" t="s">
        <v>16</v>
      </c>
      <c r="C24" s="18">
        <f t="shared" ref="C24:S24" si="5">SUM(C22:C23)</f>
        <v>466635.23963076324</v>
      </c>
      <c r="D24" s="18">
        <f t="shared" si="5"/>
        <v>465802.34018163162</v>
      </c>
      <c r="E24" s="18">
        <f t="shared" si="5"/>
        <v>449730.00965884991</v>
      </c>
      <c r="F24" s="18">
        <f t="shared" si="5"/>
        <v>386635.15117640432</v>
      </c>
      <c r="G24" s="18">
        <f t="shared" si="5"/>
        <v>394503.39713371499</v>
      </c>
      <c r="H24" s="18">
        <f t="shared" si="5"/>
        <v>431325.40222090232</v>
      </c>
      <c r="I24" s="18">
        <f t="shared" si="5"/>
        <v>438084.80417562171</v>
      </c>
      <c r="J24" s="18">
        <f t="shared" si="5"/>
        <v>361374.04062489455</v>
      </c>
      <c r="K24" s="18">
        <f t="shared" si="5"/>
        <v>275265.00571855303</v>
      </c>
      <c r="L24" s="18">
        <f t="shared" si="5"/>
        <v>227421.36397012603</v>
      </c>
      <c r="M24" s="18">
        <f t="shared" si="5"/>
        <v>185124.91968075326</v>
      </c>
      <c r="N24" s="18">
        <f t="shared" si="5"/>
        <v>153537.08987267481</v>
      </c>
      <c r="O24" s="18">
        <f t="shared" si="5"/>
        <v>119252.37800196551</v>
      </c>
      <c r="P24" s="18">
        <f t="shared" si="5"/>
        <v>92192.860274806968</v>
      </c>
      <c r="Q24" s="18">
        <f t="shared" si="5"/>
        <v>59705.769228126846</v>
      </c>
      <c r="R24" s="18">
        <f t="shared" si="5"/>
        <v>85597.039976234446</v>
      </c>
      <c r="S24" s="18">
        <f t="shared" si="5"/>
        <v>4592186.8115260229</v>
      </c>
    </row>
    <row r="25" spans="1:20" x14ac:dyDescent="0.35">
      <c r="A25" s="53"/>
      <c r="B25" s="15" t="s">
        <v>145</v>
      </c>
      <c r="C25">
        <f>C24/S24</f>
        <v>0.10161503849528639</v>
      </c>
      <c r="D25">
        <f>D24/S24</f>
        <v>0.10143366533184253</v>
      </c>
      <c r="E25">
        <f>E24/S24</f>
        <v>9.7933735737854438E-2</v>
      </c>
      <c r="F25">
        <f>F24/S24</f>
        <v>8.4194125161890385E-2</v>
      </c>
      <c r="G25">
        <f>G24/S24</f>
        <v>8.590752365377273E-2</v>
      </c>
      <c r="H25">
        <f>H24/S24</f>
        <v>9.3925926780310837E-2</v>
      </c>
      <c r="I25">
        <f>I24/S24</f>
        <v>9.5397862098306585E-2</v>
      </c>
      <c r="J25">
        <f>J24/S24</f>
        <v>7.8693236023820834E-2</v>
      </c>
      <c r="K25">
        <f>K24/S24</f>
        <v>5.9942031327571386E-2</v>
      </c>
      <c r="L25">
        <f>L24/S24</f>
        <v>4.9523543641412086E-2</v>
      </c>
      <c r="M25">
        <f>M24/S24</f>
        <v>4.0313020196849236E-2</v>
      </c>
      <c r="N25">
        <f>N24/S24</f>
        <v>3.3434417233921966E-2</v>
      </c>
      <c r="O25">
        <f>O24/S24</f>
        <v>2.5968538061790419E-2</v>
      </c>
      <c r="P25">
        <f>P24/S24</f>
        <v>2.0076025662416484E-2</v>
      </c>
      <c r="Q25">
        <f>Q24/S24</f>
        <v>1.3001598514735969E-2</v>
      </c>
      <c r="R25">
        <f>R24/S24</f>
        <v>1.8639712078217876E-2</v>
      </c>
      <c r="S25">
        <f>S24/S24</f>
        <v>1</v>
      </c>
    </row>
    <row r="26" spans="1:20" x14ac:dyDescent="0.35">
      <c r="A26" s="53" t="s">
        <v>195</v>
      </c>
      <c r="B26" s="15" t="s">
        <v>143</v>
      </c>
      <c r="C26" s="18">
        <v>61732.971031376292</v>
      </c>
      <c r="D26" s="18">
        <v>59809.696373333412</v>
      </c>
      <c r="E26" s="18">
        <v>60075.011235440135</v>
      </c>
      <c r="F26" s="18">
        <v>52174.719919104238</v>
      </c>
      <c r="G26" s="18">
        <v>48926.917817496404</v>
      </c>
      <c r="H26" s="18">
        <v>52499.351958891115</v>
      </c>
      <c r="I26" s="18">
        <v>53395.479403160272</v>
      </c>
      <c r="J26" s="18">
        <v>44619.302616149878</v>
      </c>
      <c r="K26" s="18">
        <v>36630.164204555011</v>
      </c>
      <c r="L26" s="18">
        <v>33614.697826156967</v>
      </c>
      <c r="M26" s="18">
        <v>30475.268120496206</v>
      </c>
      <c r="N26" s="18">
        <v>26763.339717135088</v>
      </c>
      <c r="O26" s="18">
        <v>23296.543703791434</v>
      </c>
      <c r="P26" s="18">
        <v>19154.907092569516</v>
      </c>
      <c r="Q26" s="18">
        <v>14207.894265796629</v>
      </c>
      <c r="R26" s="18">
        <v>21450.037364744021</v>
      </c>
      <c r="S26" s="18">
        <f>SUM(C26:R26)</f>
        <v>638826.30265019659</v>
      </c>
    </row>
    <row r="27" spans="1:20" x14ac:dyDescent="0.35">
      <c r="A27" s="53"/>
      <c r="B27" s="15" t="s">
        <v>144</v>
      </c>
      <c r="C27" s="18">
        <v>63157.419241391013</v>
      </c>
      <c r="D27" s="18">
        <v>61734.622788433779</v>
      </c>
      <c r="E27" s="18">
        <v>60116.768234675052</v>
      </c>
      <c r="F27" s="18">
        <v>50992.62751636692</v>
      </c>
      <c r="G27" s="18">
        <v>48351.160939349669</v>
      </c>
      <c r="H27" s="18">
        <v>55188.393236546937</v>
      </c>
      <c r="I27" s="18">
        <v>60366.801244346512</v>
      </c>
      <c r="J27" s="18">
        <v>52551.861784652683</v>
      </c>
      <c r="K27" s="18">
        <v>40087.435340585565</v>
      </c>
      <c r="L27" s="18">
        <v>33313.621867516289</v>
      </c>
      <c r="M27" s="18">
        <v>26380.256691274848</v>
      </c>
      <c r="N27" s="18">
        <v>21745.446355281696</v>
      </c>
      <c r="O27" s="18">
        <v>17989.332882556271</v>
      </c>
      <c r="P27" s="18">
        <v>13703.009493756632</v>
      </c>
      <c r="Q27" s="18">
        <v>8935.6682376322569</v>
      </c>
      <c r="R27" s="18">
        <v>10434.44820404028</v>
      </c>
      <c r="S27" s="18">
        <f>SUM(C27:R27)</f>
        <v>625048.87405840645</v>
      </c>
    </row>
    <row r="28" spans="1:20" x14ac:dyDescent="0.35">
      <c r="A28" s="53" t="s">
        <v>195</v>
      </c>
      <c r="B28" s="15" t="s">
        <v>16</v>
      </c>
      <c r="C28" s="18">
        <f t="shared" ref="C28:S28" si="6">SUM(C26:C27)</f>
        <v>124890.39027276731</v>
      </c>
      <c r="D28" s="18">
        <f t="shared" si="6"/>
        <v>121544.3191617672</v>
      </c>
      <c r="E28" s="18">
        <f t="shared" si="6"/>
        <v>120191.77947011519</v>
      </c>
      <c r="F28" s="18">
        <f t="shared" si="6"/>
        <v>103167.34743547117</v>
      </c>
      <c r="G28" s="18">
        <f t="shared" si="6"/>
        <v>97278.07875684608</v>
      </c>
      <c r="H28" s="18">
        <f t="shared" si="6"/>
        <v>107687.74519543805</v>
      </c>
      <c r="I28" s="18">
        <f t="shared" si="6"/>
        <v>113762.28064750679</v>
      </c>
      <c r="J28" s="18">
        <f t="shared" si="6"/>
        <v>97171.164400802561</v>
      </c>
      <c r="K28" s="18">
        <f t="shared" si="6"/>
        <v>76717.599545140576</v>
      </c>
      <c r="L28" s="18">
        <f t="shared" si="6"/>
        <v>66928.319693673257</v>
      </c>
      <c r="M28" s="18">
        <f t="shared" si="6"/>
        <v>56855.524811771058</v>
      </c>
      <c r="N28" s="18">
        <f t="shared" si="6"/>
        <v>48508.786072416784</v>
      </c>
      <c r="O28" s="18">
        <f t="shared" si="6"/>
        <v>41285.876586347702</v>
      </c>
      <c r="P28" s="18">
        <f t="shared" si="6"/>
        <v>32857.916586326144</v>
      </c>
      <c r="Q28" s="18">
        <f t="shared" si="6"/>
        <v>23143.562503428886</v>
      </c>
      <c r="R28" s="18">
        <f t="shared" si="6"/>
        <v>31884.485568784301</v>
      </c>
      <c r="S28" s="18">
        <f t="shared" si="6"/>
        <v>1263875.176708603</v>
      </c>
    </row>
    <row r="29" spans="1:20" x14ac:dyDescent="0.35">
      <c r="A29" s="53"/>
      <c r="B29" s="15" t="s">
        <v>145</v>
      </c>
      <c r="C29">
        <f>C28/S28</f>
        <v>9.8815446789617442E-2</v>
      </c>
      <c r="D29">
        <f>D28/S28</f>
        <v>9.6167977187663567E-2</v>
      </c>
      <c r="E29">
        <f>E28/S28</f>
        <v>9.509782428286935E-2</v>
      </c>
      <c r="F29">
        <f>F28/S28</f>
        <v>8.1627797852744169E-2</v>
      </c>
      <c r="G29">
        <f>G28/S28</f>
        <v>7.6968106146509396E-2</v>
      </c>
      <c r="H29">
        <f>H28/S28</f>
        <v>8.5204415103617745E-2</v>
      </c>
      <c r="I29">
        <f>I28/S28</f>
        <v>9.0010693100063655E-2</v>
      </c>
      <c r="J29">
        <f>J28/S28</f>
        <v>7.6883513650340629E-2</v>
      </c>
      <c r="K29">
        <f>K28/S28</f>
        <v>6.0700297750074773E-2</v>
      </c>
      <c r="L29">
        <f>L28/S28</f>
        <v>5.2954849440091614E-2</v>
      </c>
      <c r="M29">
        <f>M28/S28</f>
        <v>4.4985079111874646E-2</v>
      </c>
      <c r="N29">
        <f>N28/S28</f>
        <v>3.8380994394354571E-2</v>
      </c>
      <c r="O29">
        <f>O28/S28</f>
        <v>3.2666102908884415E-2</v>
      </c>
      <c r="P29">
        <f>P28/S28</f>
        <v>2.599775451868204E-2</v>
      </c>
      <c r="Q29">
        <f>Q28/S28</f>
        <v>1.83115887786479E-2</v>
      </c>
      <c r="R29">
        <f>R28/S28</f>
        <v>2.5227558983964074E-2</v>
      </c>
      <c r="S29">
        <f>S28/S28</f>
        <v>1</v>
      </c>
    </row>
    <row r="30" spans="1:20" x14ac:dyDescent="0.35">
      <c r="A30" s="53" t="s">
        <v>196</v>
      </c>
      <c r="B30" s="15" t="s">
        <v>143</v>
      </c>
      <c r="C30" s="18">
        <v>198720.7549200074</v>
      </c>
      <c r="D30" s="18">
        <v>200706.10749069386</v>
      </c>
      <c r="E30" s="18">
        <v>193895.42383747536</v>
      </c>
      <c r="F30" s="18">
        <v>157552.92528276032</v>
      </c>
      <c r="G30" s="18">
        <v>149444.74876901557</v>
      </c>
      <c r="H30" s="18">
        <v>165433.66225385899</v>
      </c>
      <c r="I30" s="18">
        <v>170183.50874879671</v>
      </c>
      <c r="J30" s="18">
        <v>144739.82635450221</v>
      </c>
      <c r="K30" s="18">
        <v>121177.46192459938</v>
      </c>
      <c r="L30" s="18">
        <v>107093.46832836652</v>
      </c>
      <c r="M30" s="18">
        <v>91479.338382441667</v>
      </c>
      <c r="N30" s="18">
        <v>78281.568381072371</v>
      </c>
      <c r="O30" s="18">
        <v>64541.259634326729</v>
      </c>
      <c r="P30" s="18">
        <v>49853.605022268152</v>
      </c>
      <c r="Q30" s="18">
        <v>35849.931397294764</v>
      </c>
      <c r="R30" s="18">
        <v>55054.199345047615</v>
      </c>
      <c r="S30" s="18">
        <f>SUM(C30:R30)</f>
        <v>1984007.7900725277</v>
      </c>
    </row>
    <row r="31" spans="1:20" x14ac:dyDescent="0.35">
      <c r="A31" s="53"/>
      <c r="B31" s="15" t="s">
        <v>144</v>
      </c>
      <c r="C31" s="18">
        <v>201888.72345073201</v>
      </c>
      <c r="D31" s="18">
        <v>204883.43294064538</v>
      </c>
      <c r="E31" s="18">
        <v>195368.1031476947</v>
      </c>
      <c r="F31" s="18">
        <v>159674.86328031536</v>
      </c>
      <c r="G31" s="18">
        <v>159700.17341958598</v>
      </c>
      <c r="H31" s="18">
        <v>188425.73295299328</v>
      </c>
      <c r="I31" s="18">
        <v>200936.92042711616</v>
      </c>
      <c r="J31" s="18">
        <v>172898.1236664374</v>
      </c>
      <c r="K31" s="18">
        <v>134756.14214082586</v>
      </c>
      <c r="L31" s="18">
        <v>110036.51506071418</v>
      </c>
      <c r="M31" s="18">
        <v>89245.502986903753</v>
      </c>
      <c r="N31" s="18">
        <v>77189.478706367096</v>
      </c>
      <c r="O31" s="18">
        <v>59534.112742862868</v>
      </c>
      <c r="P31" s="18">
        <v>39663.17924000424</v>
      </c>
      <c r="Q31" s="18">
        <v>24611.574767717102</v>
      </c>
      <c r="R31" s="18">
        <v>24339.426627225243</v>
      </c>
      <c r="S31" s="18">
        <f>SUM(C31:R31)</f>
        <v>2043152.0055581403</v>
      </c>
    </row>
    <row r="32" spans="1:20" x14ac:dyDescent="0.35">
      <c r="A32" s="53" t="s">
        <v>196</v>
      </c>
      <c r="B32" s="15" t="s">
        <v>16</v>
      </c>
      <c r="C32" s="18">
        <f t="shared" ref="C32:S32" si="7">SUM(C30:C31)</f>
        <v>400609.47837073938</v>
      </c>
      <c r="D32" s="18">
        <f t="shared" si="7"/>
        <v>405589.54043133924</v>
      </c>
      <c r="E32" s="18">
        <f t="shared" si="7"/>
        <v>389263.52698517009</v>
      </c>
      <c r="F32" s="18">
        <f t="shared" si="7"/>
        <v>317227.78856307571</v>
      </c>
      <c r="G32" s="18">
        <f t="shared" si="7"/>
        <v>309144.92218860157</v>
      </c>
      <c r="H32" s="18">
        <f t="shared" si="7"/>
        <v>353859.39520685223</v>
      </c>
      <c r="I32" s="18">
        <f t="shared" si="7"/>
        <v>371120.42917591287</v>
      </c>
      <c r="J32" s="18">
        <f t="shared" si="7"/>
        <v>317637.95002093958</v>
      </c>
      <c r="K32" s="18">
        <f t="shared" si="7"/>
        <v>255933.60406542523</v>
      </c>
      <c r="L32" s="18">
        <f t="shared" si="7"/>
        <v>217129.98338908071</v>
      </c>
      <c r="M32" s="18">
        <f t="shared" si="7"/>
        <v>180724.84136934543</v>
      </c>
      <c r="N32" s="18">
        <f t="shared" si="7"/>
        <v>155471.04708743945</v>
      </c>
      <c r="O32" s="18">
        <f t="shared" si="7"/>
        <v>124075.3723771896</v>
      </c>
      <c r="P32" s="18">
        <f t="shared" si="7"/>
        <v>89516.784262272384</v>
      </c>
      <c r="Q32" s="18">
        <f t="shared" si="7"/>
        <v>60461.506165011866</v>
      </c>
      <c r="R32" s="18">
        <f t="shared" si="7"/>
        <v>79393.625972272857</v>
      </c>
      <c r="S32" s="18">
        <f t="shared" si="7"/>
        <v>4027159.7956306683</v>
      </c>
    </row>
    <row r="33" spans="1:19" x14ac:dyDescent="0.35">
      <c r="A33" s="53"/>
      <c r="B33" s="15" t="s">
        <v>145</v>
      </c>
      <c r="C33">
        <f>C32/S32</f>
        <v>9.9476926345308442E-2</v>
      </c>
      <c r="D33">
        <f>D32/S32</f>
        <v>0.10071354528106635</v>
      </c>
      <c r="E33">
        <f>E32/S32</f>
        <v>9.6659568216664216E-2</v>
      </c>
      <c r="F33">
        <f>F32/S32</f>
        <v>7.877208868325937E-2</v>
      </c>
      <c r="G33">
        <f>G32/S32</f>
        <v>7.676500011844907E-2</v>
      </c>
      <c r="H33">
        <f>H32/S32</f>
        <v>8.7868228022830799E-2</v>
      </c>
      <c r="I33">
        <f>I32/S32</f>
        <v>9.2154383736787887E-2</v>
      </c>
      <c r="J33">
        <f>J32/S32</f>
        <v>7.8873937499466987E-2</v>
      </c>
      <c r="K33">
        <f>K32/S32</f>
        <v>6.3551886950973357E-2</v>
      </c>
      <c r="L33">
        <f>L32/S32</f>
        <v>5.3916406203860935E-2</v>
      </c>
      <c r="M33">
        <f>M32/S32</f>
        <v>4.4876501192087227E-2</v>
      </c>
      <c r="N33">
        <f>N32/S32</f>
        <v>3.8605631506383298E-2</v>
      </c>
      <c r="O33">
        <f>O32/S32</f>
        <v>3.0809647164189307E-2</v>
      </c>
      <c r="P33">
        <f>P32/S32</f>
        <v>2.2228267266522439E-2</v>
      </c>
      <c r="Q33">
        <f>Q32/S32</f>
        <v>1.5013436077359173E-2</v>
      </c>
      <c r="R33">
        <f>R32/S32</f>
        <v>1.9714545734791117E-2</v>
      </c>
      <c r="S33">
        <f>S32/S32</f>
        <v>1</v>
      </c>
    </row>
    <row r="34" spans="1:19" x14ac:dyDescent="0.35">
      <c r="A34" s="53" t="s">
        <v>197</v>
      </c>
      <c r="B34" s="15" t="s">
        <v>143</v>
      </c>
      <c r="C34" s="18">
        <v>278467.03702567285</v>
      </c>
      <c r="D34" s="18">
        <v>285394.28066527395</v>
      </c>
      <c r="E34" s="18">
        <v>273962.15567187703</v>
      </c>
      <c r="F34" s="18">
        <v>244234.99503841918</v>
      </c>
      <c r="G34" s="18">
        <v>270049.65565354115</v>
      </c>
      <c r="H34" s="18">
        <v>311966.6552170401</v>
      </c>
      <c r="I34" s="18">
        <v>324169.63772908866</v>
      </c>
      <c r="J34" s="18">
        <v>280231.83424167905</v>
      </c>
      <c r="K34" s="18">
        <v>229175.08889825252</v>
      </c>
      <c r="L34" s="18">
        <v>208842.50374133443</v>
      </c>
      <c r="M34" s="18">
        <v>193116.72976672219</v>
      </c>
      <c r="N34" s="18">
        <v>167475.97541936117</v>
      </c>
      <c r="O34" s="18">
        <v>136132.81437412833</v>
      </c>
      <c r="P34" s="18">
        <v>102844.28300266089</v>
      </c>
      <c r="Q34" s="18">
        <v>75554.252395728676</v>
      </c>
      <c r="R34" s="18">
        <v>86150.762546927377</v>
      </c>
      <c r="S34" s="18">
        <f>SUM(C34:R34)</f>
        <v>3467768.6613877076</v>
      </c>
    </row>
    <row r="35" spans="1:19" x14ac:dyDescent="0.35">
      <c r="A35" s="53"/>
      <c r="B35" s="15" t="s">
        <v>144</v>
      </c>
      <c r="C35" s="18">
        <v>288466.96341871179</v>
      </c>
      <c r="D35" s="18">
        <v>294986.37408189574</v>
      </c>
      <c r="E35" s="18">
        <v>278900.29524161934</v>
      </c>
      <c r="F35" s="18">
        <v>245721.20042302823</v>
      </c>
      <c r="G35" s="18">
        <v>274974.05885624426</v>
      </c>
      <c r="H35" s="18">
        <v>324491.37417708256</v>
      </c>
      <c r="I35" s="18">
        <v>342991.94065269438</v>
      </c>
      <c r="J35" s="18">
        <v>295016.98780078709</v>
      </c>
      <c r="K35" s="18">
        <v>233419.75643608969</v>
      </c>
      <c r="L35" s="18">
        <v>205932.15429965939</v>
      </c>
      <c r="M35" s="18">
        <v>168048.89308858512</v>
      </c>
      <c r="N35" s="18">
        <v>136834.59414209775</v>
      </c>
      <c r="O35" s="18">
        <v>103981.48485454323</v>
      </c>
      <c r="P35" s="18">
        <v>76599.757337788818</v>
      </c>
      <c r="Q35" s="18">
        <v>51559.81427829832</v>
      </c>
      <c r="R35" s="18">
        <v>54578.044660595217</v>
      </c>
      <c r="S35" s="18">
        <f>SUM(C35:R35)</f>
        <v>3376503.6937497207</v>
      </c>
    </row>
    <row r="36" spans="1:19" x14ac:dyDescent="0.35">
      <c r="A36" s="53" t="s">
        <v>197</v>
      </c>
      <c r="B36" s="15" t="s">
        <v>16</v>
      </c>
      <c r="C36" s="18">
        <f t="shared" ref="C36:S36" si="8">SUM(C34:C35)</f>
        <v>566934.00044438464</v>
      </c>
      <c r="D36" s="18">
        <f t="shared" si="8"/>
        <v>580380.6547471697</v>
      </c>
      <c r="E36" s="18">
        <f t="shared" si="8"/>
        <v>552862.45091349632</v>
      </c>
      <c r="F36" s="18">
        <f t="shared" si="8"/>
        <v>489956.19546144741</v>
      </c>
      <c r="G36" s="18">
        <f t="shared" si="8"/>
        <v>545023.71450978541</v>
      </c>
      <c r="H36" s="18">
        <f t="shared" si="8"/>
        <v>636458.02939412266</v>
      </c>
      <c r="I36" s="18">
        <f t="shared" si="8"/>
        <v>667161.5783817831</v>
      </c>
      <c r="J36" s="18">
        <f t="shared" si="8"/>
        <v>575248.82204246614</v>
      </c>
      <c r="K36" s="18">
        <f t="shared" si="8"/>
        <v>462594.84533434222</v>
      </c>
      <c r="L36" s="18">
        <f t="shared" si="8"/>
        <v>414774.65804099385</v>
      </c>
      <c r="M36" s="18">
        <f t="shared" si="8"/>
        <v>361165.6228553073</v>
      </c>
      <c r="N36" s="18">
        <f t="shared" si="8"/>
        <v>304310.56956145889</v>
      </c>
      <c r="O36" s="18">
        <f t="shared" si="8"/>
        <v>240114.29922867156</v>
      </c>
      <c r="P36" s="18">
        <f t="shared" si="8"/>
        <v>179444.04034044972</v>
      </c>
      <c r="Q36" s="18">
        <f t="shared" si="8"/>
        <v>127114.066674027</v>
      </c>
      <c r="R36" s="18">
        <f t="shared" si="8"/>
        <v>140728.80720752259</v>
      </c>
      <c r="S36" s="18">
        <f t="shared" si="8"/>
        <v>6844272.3551374283</v>
      </c>
    </row>
    <row r="37" spans="1:19" x14ac:dyDescent="0.35">
      <c r="A37" s="53"/>
      <c r="B37" s="15" t="s">
        <v>145</v>
      </c>
      <c r="C37">
        <f>C36/S36</f>
        <v>8.2833348970812695E-2</v>
      </c>
      <c r="D37">
        <f>D36/S36</f>
        <v>8.4798006951246757E-2</v>
      </c>
      <c r="E37">
        <f>E36/S36</f>
        <v>8.0777389067299213E-2</v>
      </c>
      <c r="F37">
        <f>F36/S36</f>
        <v>7.1586308965872453E-2</v>
      </c>
      <c r="G37">
        <f>G36/S36</f>
        <v>7.9632090342033404E-2</v>
      </c>
      <c r="H37">
        <f>H36/S36</f>
        <v>9.2991335874643616E-2</v>
      </c>
      <c r="I37">
        <f>I36/S36</f>
        <v>9.7477356797614892E-2</v>
      </c>
      <c r="J37">
        <f>J36/S36</f>
        <v>8.404820734678603E-2</v>
      </c>
      <c r="K37">
        <f>K36/S36</f>
        <v>6.7588608595786026E-2</v>
      </c>
      <c r="L37">
        <f>L36/S36</f>
        <v>6.060171724897196E-2</v>
      </c>
      <c r="M37">
        <f>M36/S36</f>
        <v>5.2769031405392595E-2</v>
      </c>
      <c r="N37">
        <f>N36/S36</f>
        <v>4.4462077744910039E-2</v>
      </c>
      <c r="O37">
        <f>O36/S36</f>
        <v>3.5082516704414556E-2</v>
      </c>
      <c r="P37">
        <f>P36/S36</f>
        <v>2.621813262672926E-2</v>
      </c>
      <c r="Q37">
        <f>Q36/S36</f>
        <v>1.8572327353193797E-2</v>
      </c>
      <c r="R37">
        <f>R36/S36</f>
        <v>2.0561544004292748E-2</v>
      </c>
      <c r="S37">
        <f>S36/S36</f>
        <v>1</v>
      </c>
    </row>
    <row r="38" spans="1:19" x14ac:dyDescent="0.35">
      <c r="S38" s="18"/>
    </row>
    <row r="39" spans="1:19" x14ac:dyDescent="0.35">
      <c r="S39" s="18"/>
    </row>
    <row r="41" spans="1:19" x14ac:dyDescent="0.35">
      <c r="S41" s="18"/>
    </row>
    <row r="42" spans="1:19" x14ac:dyDescent="0.35">
      <c r="R42" s="18"/>
    </row>
    <row r="43" spans="1:19" x14ac:dyDescent="0.35">
      <c r="S43" s="18"/>
    </row>
    <row r="46" spans="1:19" x14ac:dyDescent="0.35">
      <c r="R46" s="18"/>
    </row>
  </sheetData>
  <mergeCells count="18">
    <mergeCell ref="A34:A35"/>
    <mergeCell ref="A36:A37"/>
    <mergeCell ref="A20:A21"/>
    <mergeCell ref="A26:A27"/>
    <mergeCell ref="A28:A29"/>
    <mergeCell ref="A22:A23"/>
    <mergeCell ref="A24:A25"/>
    <mergeCell ref="A2:A3"/>
    <mergeCell ref="A30:A31"/>
    <mergeCell ref="A32:A33"/>
    <mergeCell ref="A8:A9"/>
    <mergeCell ref="A4:A5"/>
    <mergeCell ref="A6:A7"/>
    <mergeCell ref="A10:A11"/>
    <mergeCell ref="A12:A13"/>
    <mergeCell ref="A14:A15"/>
    <mergeCell ref="A16:A17"/>
    <mergeCell ref="A18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9"/>
  <sheetViews>
    <sheetView workbookViewId="0">
      <selection activeCell="S10" sqref="S10"/>
    </sheetView>
  </sheetViews>
  <sheetFormatPr defaultColWidth="8.81640625" defaultRowHeight="14.5" x14ac:dyDescent="0.35"/>
  <cols>
    <col min="2" max="2" width="24.453125" customWidth="1"/>
    <col min="3" max="3" width="17.1796875" customWidth="1"/>
    <col min="8" max="8" width="14.1796875" customWidth="1"/>
  </cols>
  <sheetData>
    <row r="1" spans="1:23" x14ac:dyDescent="0.35">
      <c r="A1" s="1" t="s">
        <v>17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168</v>
      </c>
      <c r="L1" s="1" t="s">
        <v>181</v>
      </c>
      <c r="M1" s="4" t="s">
        <v>188</v>
      </c>
      <c r="N1" s="4" t="s">
        <v>183</v>
      </c>
      <c r="O1" s="4" t="s">
        <v>184</v>
      </c>
      <c r="P1" s="4" t="s">
        <v>185</v>
      </c>
      <c r="Q1" s="4" t="s">
        <v>186</v>
      </c>
      <c r="R1" s="4" t="s">
        <v>201</v>
      </c>
      <c r="S1" s="4" t="s">
        <v>210</v>
      </c>
      <c r="T1" s="4" t="s">
        <v>211</v>
      </c>
      <c r="U1" s="4" t="s">
        <v>212</v>
      </c>
      <c r="V1" s="4" t="s">
        <v>213</v>
      </c>
      <c r="W1" s="4" t="s">
        <v>214</v>
      </c>
    </row>
    <row r="2" spans="1:23" x14ac:dyDescent="0.35">
      <c r="A2" s="19" t="s">
        <v>189</v>
      </c>
      <c r="B2" s="2">
        <v>43895</v>
      </c>
      <c r="C2" s="2">
        <v>44282</v>
      </c>
      <c r="D2">
        <v>3</v>
      </c>
      <c r="E2">
        <v>100000</v>
      </c>
      <c r="F2" s="18">
        <f>11562053/E2</f>
        <v>115.62053</v>
      </c>
      <c r="G2">
        <v>1</v>
      </c>
      <c r="H2">
        <v>0.2</v>
      </c>
      <c r="I2">
        <v>1.2</v>
      </c>
      <c r="J2">
        <v>20</v>
      </c>
      <c r="K2">
        <v>1.5E-3</v>
      </c>
      <c r="L2">
        <v>0.5</v>
      </c>
      <c r="M2">
        <v>0.1</v>
      </c>
      <c r="N2">
        <v>0</v>
      </c>
      <c r="O2">
        <v>300</v>
      </c>
      <c r="P2">
        <v>360</v>
      </c>
      <c r="Q2">
        <v>1000</v>
      </c>
      <c r="R2">
        <v>1000</v>
      </c>
      <c r="S2">
        <v>25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19" t="s">
        <v>190</v>
      </c>
      <c r="B3" s="2">
        <v>43895</v>
      </c>
      <c r="C3" s="2">
        <v>44282</v>
      </c>
      <c r="D3">
        <v>3</v>
      </c>
      <c r="E3">
        <v>100000</v>
      </c>
      <c r="F3" s="18">
        <f>2745590/E3</f>
        <v>27.4559</v>
      </c>
      <c r="G3">
        <v>1</v>
      </c>
      <c r="H3">
        <v>0.2</v>
      </c>
      <c r="I3">
        <v>1.2</v>
      </c>
      <c r="J3">
        <v>20</v>
      </c>
      <c r="K3">
        <v>1.5E-3</v>
      </c>
      <c r="L3">
        <v>0.5</v>
      </c>
      <c r="M3">
        <v>0.1</v>
      </c>
      <c r="N3">
        <v>0</v>
      </c>
      <c r="O3">
        <v>300</v>
      </c>
      <c r="P3">
        <v>360</v>
      </c>
      <c r="Q3">
        <v>1000</v>
      </c>
      <c r="R3">
        <v>1000</v>
      </c>
      <c r="S3">
        <v>25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19" t="s">
        <v>191</v>
      </c>
      <c r="B4" s="2">
        <v>43895</v>
      </c>
      <c r="C4" s="2">
        <v>44282</v>
      </c>
      <c r="D4">
        <v>3</v>
      </c>
      <c r="E4">
        <v>100000</v>
      </c>
      <c r="F4" s="18">
        <f>12272263/E4</f>
        <v>122.72263</v>
      </c>
      <c r="G4">
        <v>1</v>
      </c>
      <c r="H4">
        <v>0.2</v>
      </c>
      <c r="I4">
        <v>1.2</v>
      </c>
      <c r="J4">
        <v>20</v>
      </c>
      <c r="K4">
        <v>1.5E-3</v>
      </c>
      <c r="L4">
        <v>0.5</v>
      </c>
      <c r="M4">
        <v>0.1</v>
      </c>
      <c r="N4">
        <v>0</v>
      </c>
      <c r="O4">
        <v>300</v>
      </c>
      <c r="P4">
        <v>360</v>
      </c>
      <c r="Q4">
        <v>1000</v>
      </c>
      <c r="R4">
        <v>1000</v>
      </c>
      <c r="S4">
        <v>25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19" t="s">
        <v>192</v>
      </c>
      <c r="B5" s="2">
        <v>43895</v>
      </c>
      <c r="C5" s="2">
        <v>44282</v>
      </c>
      <c r="D5">
        <v>3</v>
      </c>
      <c r="E5">
        <v>100000</v>
      </c>
      <c r="F5" s="18">
        <f>10267300/E5</f>
        <v>102.673</v>
      </c>
      <c r="G5">
        <v>1</v>
      </c>
      <c r="H5">
        <v>0.2</v>
      </c>
      <c r="I5">
        <v>1.2</v>
      </c>
      <c r="J5">
        <v>20</v>
      </c>
      <c r="K5">
        <v>1.5E-3</v>
      </c>
      <c r="L5">
        <v>0.5</v>
      </c>
      <c r="M5">
        <v>0.1</v>
      </c>
      <c r="N5">
        <v>0</v>
      </c>
      <c r="O5">
        <v>300</v>
      </c>
      <c r="P5">
        <v>360</v>
      </c>
      <c r="Q5">
        <v>1000</v>
      </c>
      <c r="R5">
        <v>1000</v>
      </c>
      <c r="S5">
        <v>25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19" t="s">
        <v>193</v>
      </c>
      <c r="B6" s="2">
        <v>43895</v>
      </c>
      <c r="C6" s="2">
        <v>44282</v>
      </c>
      <c r="D6">
        <v>3</v>
      </c>
      <c r="E6">
        <v>100000</v>
      </c>
      <c r="F6" s="18">
        <f>5404868/E6</f>
        <v>54.048679999999997</v>
      </c>
      <c r="G6">
        <v>1</v>
      </c>
      <c r="H6">
        <v>0.2</v>
      </c>
      <c r="I6">
        <v>1.2</v>
      </c>
      <c r="J6">
        <v>20</v>
      </c>
      <c r="K6">
        <v>1.5E-3</v>
      </c>
      <c r="L6">
        <v>0.5</v>
      </c>
      <c r="M6">
        <v>0.1</v>
      </c>
      <c r="N6">
        <v>0</v>
      </c>
      <c r="O6">
        <v>300</v>
      </c>
      <c r="P6">
        <v>360</v>
      </c>
      <c r="Q6">
        <v>1000</v>
      </c>
      <c r="R6">
        <v>1000</v>
      </c>
      <c r="S6">
        <v>25</v>
      </c>
      <c r="T6">
        <v>1</v>
      </c>
      <c r="U6">
        <v>0.7</v>
      </c>
      <c r="V6">
        <v>3</v>
      </c>
      <c r="W6">
        <v>0</v>
      </c>
    </row>
    <row r="7" spans="1:23" x14ac:dyDescent="0.35">
      <c r="A7" s="19" t="s">
        <v>194</v>
      </c>
      <c r="B7" s="2">
        <v>43895</v>
      </c>
      <c r="C7" s="2">
        <v>44282</v>
      </c>
      <c r="D7">
        <v>3</v>
      </c>
      <c r="E7">
        <v>100000</v>
      </c>
      <c r="F7" s="18">
        <f>4039939/E7</f>
        <v>40.399389999999997</v>
      </c>
      <c r="G7">
        <v>1</v>
      </c>
      <c r="H7">
        <v>0.2</v>
      </c>
      <c r="I7">
        <v>1.2</v>
      </c>
      <c r="J7">
        <v>20</v>
      </c>
      <c r="K7">
        <v>1.5E-3</v>
      </c>
      <c r="L7">
        <v>0.5</v>
      </c>
      <c r="M7">
        <v>0.1</v>
      </c>
      <c r="N7">
        <v>0</v>
      </c>
      <c r="O7">
        <v>300</v>
      </c>
      <c r="P7">
        <v>360</v>
      </c>
      <c r="Q7">
        <v>1000</v>
      </c>
      <c r="R7">
        <v>1000</v>
      </c>
      <c r="S7">
        <v>25</v>
      </c>
      <c r="T7">
        <v>1</v>
      </c>
      <c r="U7">
        <v>0.7</v>
      </c>
      <c r="V7">
        <v>3</v>
      </c>
      <c r="W7">
        <v>0</v>
      </c>
    </row>
    <row r="8" spans="1:23" x14ac:dyDescent="0.35">
      <c r="A8" s="19" t="s">
        <v>195</v>
      </c>
      <c r="B8" s="2">
        <v>43895</v>
      </c>
      <c r="C8" s="2">
        <v>44282</v>
      </c>
      <c r="D8">
        <v>3</v>
      </c>
      <c r="E8">
        <v>100000</v>
      </c>
      <c r="F8" s="18">
        <f>1145861/E8</f>
        <v>11.45861</v>
      </c>
      <c r="G8">
        <v>1</v>
      </c>
      <c r="H8">
        <v>0.2</v>
      </c>
      <c r="I8">
        <v>1.2</v>
      </c>
      <c r="J8">
        <v>20</v>
      </c>
      <c r="K8">
        <v>1.5E-3</v>
      </c>
      <c r="L8">
        <v>0.5</v>
      </c>
      <c r="M8">
        <v>0.1</v>
      </c>
      <c r="N8">
        <v>0</v>
      </c>
      <c r="O8">
        <v>300</v>
      </c>
      <c r="P8">
        <v>360</v>
      </c>
      <c r="Q8">
        <v>1000</v>
      </c>
      <c r="R8">
        <v>1000</v>
      </c>
      <c r="S8">
        <v>25</v>
      </c>
      <c r="T8">
        <v>1</v>
      </c>
      <c r="U8">
        <v>0.7</v>
      </c>
      <c r="V8">
        <v>3</v>
      </c>
      <c r="W8">
        <v>0</v>
      </c>
    </row>
    <row r="9" spans="1:23" x14ac:dyDescent="0.35">
      <c r="A9" s="19" t="s">
        <v>196</v>
      </c>
      <c r="B9" s="2">
        <v>43895</v>
      </c>
      <c r="C9" s="2">
        <v>44282</v>
      </c>
      <c r="D9">
        <v>3</v>
      </c>
      <c r="E9">
        <v>100000</v>
      </c>
      <c r="F9" s="18">
        <f>3509953/E9</f>
        <v>35.099530000000001</v>
      </c>
      <c r="G9">
        <v>1</v>
      </c>
      <c r="H9">
        <v>0.2</v>
      </c>
      <c r="I9">
        <v>1.2</v>
      </c>
      <c r="J9">
        <v>20</v>
      </c>
      <c r="K9">
        <v>1.5E-3</v>
      </c>
      <c r="L9">
        <v>0.5</v>
      </c>
      <c r="M9">
        <v>0.1</v>
      </c>
      <c r="N9">
        <v>0</v>
      </c>
      <c r="O9">
        <v>300</v>
      </c>
      <c r="P9">
        <v>360</v>
      </c>
      <c r="Q9">
        <v>1000</v>
      </c>
      <c r="R9">
        <v>1000</v>
      </c>
      <c r="S9">
        <v>25</v>
      </c>
      <c r="T9">
        <v>1</v>
      </c>
      <c r="U9">
        <v>0.7</v>
      </c>
      <c r="V9">
        <v>3</v>
      </c>
      <c r="W9">
        <v>0</v>
      </c>
    </row>
    <row r="10" spans="1:23" x14ac:dyDescent="0.35">
      <c r="A10" s="19" t="s">
        <v>197</v>
      </c>
      <c r="B10" s="2">
        <v>43895</v>
      </c>
      <c r="C10" s="2">
        <v>44282</v>
      </c>
      <c r="D10">
        <v>3</v>
      </c>
      <c r="E10">
        <v>100000</v>
      </c>
      <c r="F10" s="18">
        <f>5822734/E10</f>
        <v>58.227339999999998</v>
      </c>
      <c r="G10">
        <v>1</v>
      </c>
      <c r="H10">
        <v>0.2</v>
      </c>
      <c r="I10">
        <v>1.2</v>
      </c>
      <c r="J10">
        <v>20</v>
      </c>
      <c r="K10">
        <v>1.5E-3</v>
      </c>
      <c r="L10">
        <v>0.5</v>
      </c>
      <c r="M10">
        <v>0.1</v>
      </c>
      <c r="N10">
        <v>0</v>
      </c>
      <c r="O10">
        <v>300</v>
      </c>
      <c r="P10">
        <v>360</v>
      </c>
      <c r="Q10">
        <v>3000</v>
      </c>
      <c r="R10">
        <v>5000</v>
      </c>
      <c r="S10">
        <v>29</v>
      </c>
      <c r="T10">
        <v>1</v>
      </c>
      <c r="U10">
        <v>0.7</v>
      </c>
      <c r="V10">
        <v>3</v>
      </c>
      <c r="W10">
        <v>0</v>
      </c>
    </row>
    <row r="19" spans="2:3" x14ac:dyDescent="0.35">
      <c r="B19" s="2"/>
      <c r="C19" s="3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5"/>
  <sheetViews>
    <sheetView topLeftCell="A103" workbookViewId="0">
      <selection activeCell="O137" sqref="O137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189</v>
      </c>
      <c r="B2" s="1" t="s">
        <v>0</v>
      </c>
      <c r="C2">
        <v>0.5488636638744937</v>
      </c>
      <c r="D2">
        <v>0.72586814963994384</v>
      </c>
      <c r="E2">
        <v>0.44050066496262918</v>
      </c>
      <c r="F2">
        <v>0.2203069157616081</v>
      </c>
      <c r="G2">
        <v>0.35154468506919861</v>
      </c>
      <c r="H2">
        <v>0.51436727423593198</v>
      </c>
      <c r="I2">
        <v>0.59057693026520286</v>
      </c>
      <c r="J2">
        <v>0.5263551154538596</v>
      </c>
      <c r="K2">
        <v>0.25357389346313502</v>
      </c>
      <c r="L2">
        <v>0.1090460346768424</v>
      </c>
      <c r="M2">
        <v>0.10657467589454379</v>
      </c>
      <c r="N2">
        <v>8.9540196221317633E-2</v>
      </c>
      <c r="O2">
        <v>5.895939876519031E-2</v>
      </c>
      <c r="P2">
        <v>2.7208724820007989E-2</v>
      </c>
      <c r="Q2">
        <v>9.6195257809842082E-3</v>
      </c>
      <c r="R2">
        <v>1.0518192411196441E-2</v>
      </c>
      <c r="S2">
        <v>4.5834240412960856</v>
      </c>
    </row>
    <row r="3" spans="1:19" x14ac:dyDescent="0.35">
      <c r="A3" s="53"/>
      <c r="B3" s="1" t="s">
        <v>1</v>
      </c>
      <c r="C3">
        <v>0.43519488335834022</v>
      </c>
      <c r="D3">
        <v>0.73010541602960199</v>
      </c>
      <c r="E3">
        <v>0.59534839621347968</v>
      </c>
      <c r="F3">
        <v>0.24880557709997639</v>
      </c>
      <c r="G3">
        <v>9.5682229178913447E-2</v>
      </c>
      <c r="H3">
        <v>0.30157206762996353</v>
      </c>
      <c r="I3">
        <v>0.49576227879886892</v>
      </c>
      <c r="J3">
        <v>0.51598172096570505</v>
      </c>
      <c r="K3">
        <v>0.38603432679086702</v>
      </c>
      <c r="L3">
        <v>0.1607442645722385</v>
      </c>
      <c r="M3">
        <v>7.8639771235823802E-2</v>
      </c>
      <c r="N3">
        <v>7.7686048568415836E-2</v>
      </c>
      <c r="O3">
        <v>5.1058891242224548E-2</v>
      </c>
      <c r="P3">
        <v>2.657304297807981E-2</v>
      </c>
      <c r="Q3">
        <v>1.193515457127059E-2</v>
      </c>
      <c r="R3">
        <v>8.510576824140215E-3</v>
      </c>
      <c r="S3">
        <v>4.2196346460579086</v>
      </c>
    </row>
    <row r="4" spans="1:19" x14ac:dyDescent="0.35">
      <c r="A4" s="53"/>
      <c r="B4" s="1" t="s">
        <v>2</v>
      </c>
      <c r="C4">
        <v>0.29560102343839662</v>
      </c>
      <c r="D4">
        <v>0.6494637373716784</v>
      </c>
      <c r="E4">
        <v>1.106078681513988</v>
      </c>
      <c r="F4">
        <v>0.46642208935408402</v>
      </c>
      <c r="G4">
        <v>0.1131928535452698</v>
      </c>
      <c r="H4">
        <v>9.8293679969094688E-2</v>
      </c>
      <c r="I4">
        <v>0.21623099285233549</v>
      </c>
      <c r="J4">
        <v>0.39192353015347969</v>
      </c>
      <c r="K4">
        <v>0.41886954666400827</v>
      </c>
      <c r="L4">
        <v>0.2184100723618892</v>
      </c>
      <c r="M4">
        <v>8.9012249823490625E-2</v>
      </c>
      <c r="N4">
        <v>3.944389058089167E-2</v>
      </c>
      <c r="O4">
        <v>2.7519365680149149E-2</v>
      </c>
      <c r="P4">
        <v>2.6380977171701538E-2</v>
      </c>
      <c r="Q4">
        <v>1.8244949679915169E-2</v>
      </c>
      <c r="R4">
        <v>8.230715572703013E-3</v>
      </c>
      <c r="S4">
        <v>4.1833183557330749</v>
      </c>
    </row>
    <row r="5" spans="1:19" x14ac:dyDescent="0.35">
      <c r="A5" s="53"/>
      <c r="B5" s="1" t="s">
        <v>3</v>
      </c>
      <c r="C5">
        <v>0.19045000143566049</v>
      </c>
      <c r="D5">
        <v>0.3161714226910961</v>
      </c>
      <c r="E5">
        <v>0.61940958495345977</v>
      </c>
      <c r="F5">
        <v>0.94000241100331616</v>
      </c>
      <c r="G5">
        <v>0.28782709190806222</v>
      </c>
      <c r="H5">
        <v>0.1189741472469142</v>
      </c>
      <c r="I5">
        <v>7.2113234825601238E-2</v>
      </c>
      <c r="J5">
        <v>0.24460205159977369</v>
      </c>
      <c r="K5">
        <v>0.34811442139445092</v>
      </c>
      <c r="L5">
        <v>0.35526346670179071</v>
      </c>
      <c r="M5">
        <v>0.19836948284281991</v>
      </c>
      <c r="N5">
        <v>6.8870914862648139E-2</v>
      </c>
      <c r="O5">
        <v>3.6996543014097598E-2</v>
      </c>
      <c r="P5">
        <v>2.186019780500327E-2</v>
      </c>
      <c r="Q5">
        <v>1.113420924172334E-2</v>
      </c>
      <c r="R5">
        <v>6.829619391786469E-3</v>
      </c>
      <c r="S5">
        <v>3.836988800918204</v>
      </c>
    </row>
    <row r="6" spans="1:19" x14ac:dyDescent="0.35">
      <c r="A6" s="53"/>
      <c r="B6" s="1" t="s">
        <v>4</v>
      </c>
      <c r="C6">
        <v>0.38655894911951127</v>
      </c>
      <c r="D6">
        <v>0.20986330781370749</v>
      </c>
      <c r="E6">
        <v>0.21384684421445341</v>
      </c>
      <c r="F6">
        <v>0.57069834995154911</v>
      </c>
      <c r="G6">
        <v>0.85874251921038225</v>
      </c>
      <c r="H6">
        <v>0.40441576430152071</v>
      </c>
      <c r="I6">
        <v>0.1103982524330375</v>
      </c>
      <c r="J6">
        <v>5.5651694478698818E-2</v>
      </c>
      <c r="K6">
        <v>0.15763142680082889</v>
      </c>
      <c r="L6">
        <v>0.32754889087231648</v>
      </c>
      <c r="M6">
        <v>0.22281888772916469</v>
      </c>
      <c r="N6">
        <v>0.1177542173750238</v>
      </c>
      <c r="O6">
        <v>3.2689338260449799E-2</v>
      </c>
      <c r="P6">
        <v>1.098271716629373E-2</v>
      </c>
      <c r="Q6">
        <v>8.4853068427956681E-3</v>
      </c>
      <c r="R6">
        <v>6.496536507477506E-3</v>
      </c>
      <c r="S6">
        <v>3.6945830030772102</v>
      </c>
    </row>
    <row r="7" spans="1:19" x14ac:dyDescent="0.35">
      <c r="A7" s="53"/>
      <c r="B7" s="1" t="s">
        <v>5</v>
      </c>
      <c r="C7">
        <v>0.76822341332460686</v>
      </c>
      <c r="D7">
        <v>0.33986048143239839</v>
      </c>
      <c r="E7">
        <v>0.1381762809298927</v>
      </c>
      <c r="F7">
        <v>0.21572106629702029</v>
      </c>
      <c r="G7">
        <v>0.43155944245524219</v>
      </c>
      <c r="H7">
        <v>0.71560951476895962</v>
      </c>
      <c r="I7">
        <v>0.28768362347774551</v>
      </c>
      <c r="J7">
        <v>7.3826864866614147E-2</v>
      </c>
      <c r="K7">
        <v>3.8009513550122533E-2</v>
      </c>
      <c r="L7">
        <v>0.1022732982915945</v>
      </c>
      <c r="M7">
        <v>0.18661186056494969</v>
      </c>
      <c r="N7">
        <v>0.1164056585204586</v>
      </c>
      <c r="O7">
        <v>5.8358613393783162E-2</v>
      </c>
      <c r="P7">
        <v>1.9808217151778711E-2</v>
      </c>
      <c r="Q7">
        <v>3.6691109450063442E-3</v>
      </c>
      <c r="R7">
        <v>7.3680050351753977E-3</v>
      </c>
      <c r="S7">
        <v>3.503164965005348</v>
      </c>
    </row>
    <row r="8" spans="1:19" x14ac:dyDescent="0.35">
      <c r="A8" s="53"/>
      <c r="B8" s="1" t="s">
        <v>6</v>
      </c>
      <c r="C8">
        <v>0.75462979463880442</v>
      </c>
      <c r="D8">
        <v>0.86019830536782327</v>
      </c>
      <c r="E8">
        <v>0.49972842901621262</v>
      </c>
      <c r="F8">
        <v>0.1117543981413604</v>
      </c>
      <c r="G8">
        <v>0.15207297897636929</v>
      </c>
      <c r="H8">
        <v>0.33557257910855681</v>
      </c>
      <c r="I8">
        <v>0.4967956291203372</v>
      </c>
      <c r="J8">
        <v>0.24745948187510541</v>
      </c>
      <c r="K8">
        <v>9.7952475321565521E-2</v>
      </c>
      <c r="L8">
        <v>3.9518230821778959E-2</v>
      </c>
      <c r="M8">
        <v>5.7399898641863283E-2</v>
      </c>
      <c r="N8">
        <v>7.4504104076033445E-2</v>
      </c>
      <c r="O8">
        <v>6.633234571502275E-2</v>
      </c>
      <c r="P8">
        <v>1.648979009547254E-2</v>
      </c>
      <c r="Q8">
        <v>9.5096531762467965E-3</v>
      </c>
      <c r="R8">
        <v>4.5211219969652902E-3</v>
      </c>
      <c r="S8">
        <v>3.8244392160895169</v>
      </c>
    </row>
    <row r="9" spans="1:19" x14ac:dyDescent="0.35">
      <c r="A9" s="53"/>
      <c r="B9" s="1" t="s">
        <v>7</v>
      </c>
      <c r="C9">
        <v>0.69923623788028155</v>
      </c>
      <c r="D9">
        <v>1.0134292899481969</v>
      </c>
      <c r="E9">
        <v>0.87363347590907303</v>
      </c>
      <c r="F9">
        <v>0.37374903300800849</v>
      </c>
      <c r="G9">
        <v>8.1031269346550222E-2</v>
      </c>
      <c r="H9">
        <v>9.5323534186011583E-2</v>
      </c>
      <c r="I9">
        <v>0.21612726344118011</v>
      </c>
      <c r="J9">
        <v>0.45755388774645078</v>
      </c>
      <c r="K9">
        <v>0.170801469876111</v>
      </c>
      <c r="L9">
        <v>6.0773059285489733E-2</v>
      </c>
      <c r="M9">
        <v>3.9510137180781599E-2</v>
      </c>
      <c r="N9">
        <v>3.5087396619931412E-2</v>
      </c>
      <c r="O9">
        <v>5.3334078210423991E-2</v>
      </c>
      <c r="P9">
        <v>3.2352017843663358E-2</v>
      </c>
      <c r="Q9">
        <v>1.49975366257241E-2</v>
      </c>
      <c r="R9">
        <v>4.2880192407032704E-3</v>
      </c>
      <c r="S9">
        <v>4.2212277063485812</v>
      </c>
    </row>
    <row r="10" spans="1:19" x14ac:dyDescent="0.35">
      <c r="A10" s="53"/>
      <c r="B10" s="1" t="s">
        <v>8</v>
      </c>
      <c r="C10">
        <v>0.52310854884529701</v>
      </c>
      <c r="D10">
        <v>0.82448531528290903</v>
      </c>
      <c r="E10">
        <v>0.89557146460528625</v>
      </c>
      <c r="F10">
        <v>0.58582546805154712</v>
      </c>
      <c r="G10">
        <v>0.17396681272272829</v>
      </c>
      <c r="H10">
        <v>7.5389270070425743E-2</v>
      </c>
      <c r="I10">
        <v>0.1399930728355164</v>
      </c>
      <c r="J10">
        <v>0.20693291560475061</v>
      </c>
      <c r="K10">
        <v>0.31484727828312142</v>
      </c>
      <c r="L10">
        <v>0.15087161344742661</v>
      </c>
      <c r="M10">
        <v>5.9211691037838902E-2</v>
      </c>
      <c r="N10">
        <v>1.7290474351084412E-2</v>
      </c>
      <c r="O10">
        <v>3.9408589862557367E-2</v>
      </c>
      <c r="P10">
        <v>3.2614348596876293E-2</v>
      </c>
      <c r="Q10">
        <v>1.574388382033709E-2</v>
      </c>
      <c r="R10">
        <v>8.7453225612689166E-3</v>
      </c>
      <c r="S10">
        <v>4.064006069978972</v>
      </c>
    </row>
    <row r="11" spans="1:19" x14ac:dyDescent="0.35">
      <c r="A11" s="53"/>
      <c r="B11" s="1" t="s">
        <v>9</v>
      </c>
      <c r="C11">
        <v>0.30591306773445409</v>
      </c>
      <c r="D11">
        <v>0.59958845445530606</v>
      </c>
      <c r="E11">
        <v>0.73607462050064287</v>
      </c>
      <c r="F11">
        <v>0.73783290361541543</v>
      </c>
      <c r="G11">
        <v>0.36916944982291527</v>
      </c>
      <c r="H11">
        <v>0.1399572743375484</v>
      </c>
      <c r="I11">
        <v>6.5566838569963939E-2</v>
      </c>
      <c r="J11">
        <v>0.1387843751314955</v>
      </c>
      <c r="K11">
        <v>0.17033820922802381</v>
      </c>
      <c r="L11">
        <v>0.28377618039390901</v>
      </c>
      <c r="M11">
        <v>0.14107021682690599</v>
      </c>
      <c r="N11">
        <v>4.4402864915132657E-2</v>
      </c>
      <c r="O11">
        <v>2.856026332268612E-2</v>
      </c>
      <c r="P11">
        <v>1.650561701791441E-2</v>
      </c>
      <c r="Q11">
        <v>1.447131669573393E-2</v>
      </c>
      <c r="R11">
        <v>1.551792994795329E-2</v>
      </c>
      <c r="S11">
        <v>3.8075295825160009</v>
      </c>
    </row>
    <row r="12" spans="1:19" x14ac:dyDescent="0.35">
      <c r="A12" s="53"/>
      <c r="B12" s="1" t="s">
        <v>10</v>
      </c>
      <c r="C12">
        <v>0.38726228025621989</v>
      </c>
      <c r="D12">
        <v>0.37727350797726011</v>
      </c>
      <c r="E12">
        <v>0.55171075916144063</v>
      </c>
      <c r="F12">
        <v>0.50329779427717225</v>
      </c>
      <c r="G12">
        <v>0.38813944038818732</v>
      </c>
      <c r="H12">
        <v>0.24230627106794189</v>
      </c>
      <c r="I12">
        <v>0.13215428689603789</v>
      </c>
      <c r="J12">
        <v>7.237767350749906E-2</v>
      </c>
      <c r="K12">
        <v>0.11517621711556419</v>
      </c>
      <c r="L12">
        <v>0.15709561947007941</v>
      </c>
      <c r="M12">
        <v>0.22349891519833209</v>
      </c>
      <c r="N12">
        <v>0.119710747432675</v>
      </c>
      <c r="O12">
        <v>3.9617693078802842E-2</v>
      </c>
      <c r="P12">
        <v>1.6651504698479359E-2</v>
      </c>
      <c r="Q12">
        <v>1.5855836180521519E-2</v>
      </c>
      <c r="R12">
        <v>1.9807598254164342E-2</v>
      </c>
      <c r="S12">
        <v>3.361936144960378</v>
      </c>
    </row>
    <row r="13" spans="1:19" x14ac:dyDescent="0.35">
      <c r="A13" s="53"/>
      <c r="B13" s="1" t="s">
        <v>11</v>
      </c>
      <c r="C13">
        <v>0.62766944639353783</v>
      </c>
      <c r="D13">
        <v>0.72419469637531053</v>
      </c>
      <c r="E13">
        <v>0.4771431587101102</v>
      </c>
      <c r="F13">
        <v>0.49735392190350841</v>
      </c>
      <c r="G13">
        <v>0.35794239771534653</v>
      </c>
      <c r="H13">
        <v>0.36567873008197149</v>
      </c>
      <c r="I13">
        <v>0.29770849908205083</v>
      </c>
      <c r="J13">
        <v>0.1249786647459217</v>
      </c>
      <c r="K13">
        <v>8.0260849380490606E-2</v>
      </c>
      <c r="L13">
        <v>0.16522975788824981</v>
      </c>
      <c r="M13">
        <v>0.18881358074890511</v>
      </c>
      <c r="N13">
        <v>0.21941910637335801</v>
      </c>
      <c r="O13">
        <v>0.13272237082245211</v>
      </c>
      <c r="P13">
        <v>6.1485073536550583E-2</v>
      </c>
      <c r="Q13">
        <v>1.7607555133106779E-2</v>
      </c>
      <c r="R13">
        <v>1.8331139506565459E-2</v>
      </c>
      <c r="S13">
        <v>4.3565389483974357</v>
      </c>
    </row>
    <row r="14" spans="1:19" x14ac:dyDescent="0.35">
      <c r="A14" s="53"/>
      <c r="B14" s="1" t="s">
        <v>12</v>
      </c>
      <c r="C14">
        <v>0.59450411943161907</v>
      </c>
      <c r="D14">
        <v>0.69169961717827544</v>
      </c>
      <c r="E14">
        <v>0.4585832968608492</v>
      </c>
      <c r="F14">
        <v>0.37661668719710628</v>
      </c>
      <c r="G14">
        <v>0.2020586989461042</v>
      </c>
      <c r="H14">
        <v>0.2316760255323935</v>
      </c>
      <c r="I14">
        <v>0.27635244538650888</v>
      </c>
      <c r="J14">
        <v>0.23294606690491121</v>
      </c>
      <c r="K14">
        <v>0.1230407266833875</v>
      </c>
      <c r="L14">
        <v>8.2330841413956732E-2</v>
      </c>
      <c r="M14">
        <v>0.12059573667793461</v>
      </c>
      <c r="N14">
        <v>0.1641536814314257</v>
      </c>
      <c r="O14">
        <v>0.16035812079238451</v>
      </c>
      <c r="P14">
        <v>8.9112570694650367E-2</v>
      </c>
      <c r="Q14">
        <v>2.7747920116204621E-2</v>
      </c>
      <c r="R14">
        <v>6.466609357827789E-3</v>
      </c>
      <c r="S14">
        <v>3.8382431646055388</v>
      </c>
    </row>
    <row r="15" spans="1:19" x14ac:dyDescent="0.35">
      <c r="A15" s="53"/>
      <c r="B15" s="1" t="s">
        <v>13</v>
      </c>
      <c r="C15">
        <v>0.34938901707305992</v>
      </c>
      <c r="D15">
        <v>0.57701927239458284</v>
      </c>
      <c r="E15">
        <v>0.52318825490801057</v>
      </c>
      <c r="F15">
        <v>0.2379902656710792</v>
      </c>
      <c r="G15">
        <v>0.16426022665656911</v>
      </c>
      <c r="H15">
        <v>0.15769829660042489</v>
      </c>
      <c r="I15">
        <v>0.23258834790621949</v>
      </c>
      <c r="J15">
        <v>0.28619632111161653</v>
      </c>
      <c r="K15">
        <v>0.2032237082296956</v>
      </c>
      <c r="L15">
        <v>8.0663550820627053E-2</v>
      </c>
      <c r="M15">
        <v>9.560514562587448E-2</v>
      </c>
      <c r="N15">
        <v>0.1125611679113879</v>
      </c>
      <c r="O15">
        <v>0.1041175062830957</v>
      </c>
      <c r="P15">
        <v>0.13891315302980989</v>
      </c>
      <c r="Q15">
        <v>5.1160047664987572E-2</v>
      </c>
      <c r="R15">
        <v>1.11787641425417E-2</v>
      </c>
      <c r="S15">
        <v>3.325753046029583</v>
      </c>
    </row>
    <row r="16" spans="1:19" x14ac:dyDescent="0.35">
      <c r="A16" s="53"/>
      <c r="B16" s="1" t="s">
        <v>14</v>
      </c>
      <c r="C16">
        <v>0.1832711001510246</v>
      </c>
      <c r="D16">
        <v>0.57819859095432902</v>
      </c>
      <c r="E16">
        <v>0.55259320584082794</v>
      </c>
      <c r="F16">
        <v>0.38067523550868348</v>
      </c>
      <c r="G16">
        <v>6.6428543272133142E-2</v>
      </c>
      <c r="H16">
        <v>0.14182804978633251</v>
      </c>
      <c r="I16">
        <v>0.11376664426953061</v>
      </c>
      <c r="J16">
        <v>0.23597656303854239</v>
      </c>
      <c r="K16">
        <v>0.22544997882446291</v>
      </c>
      <c r="L16">
        <v>0.1757603761566828</v>
      </c>
      <c r="M16">
        <v>0.1270962433773738</v>
      </c>
      <c r="N16">
        <v>8.9919187721623009E-2</v>
      </c>
      <c r="O16">
        <v>0.1073045832670783</v>
      </c>
      <c r="P16">
        <v>8.3580668534170663E-2</v>
      </c>
      <c r="Q16">
        <v>0.10046214152887339</v>
      </c>
      <c r="R16">
        <v>5.2661837630749879E-2</v>
      </c>
      <c r="S16">
        <v>3.214972949862418</v>
      </c>
    </row>
    <row r="17" spans="1:19" x14ac:dyDescent="0.35">
      <c r="A17" s="53"/>
      <c r="B17" s="1" t="s">
        <v>15</v>
      </c>
      <c r="C17">
        <v>0.24246159542650761</v>
      </c>
      <c r="D17">
        <v>0.35489987467649109</v>
      </c>
      <c r="E17">
        <v>0.57699129726905862</v>
      </c>
      <c r="F17">
        <v>0.43999519977563578</v>
      </c>
      <c r="G17">
        <v>9.2844921423658647E-2</v>
      </c>
      <c r="H17">
        <v>8.0365979212151342E-2</v>
      </c>
      <c r="I17">
        <v>9.5317224289078434E-2</v>
      </c>
      <c r="J17">
        <v>0.20071847598674231</v>
      </c>
      <c r="K17">
        <v>0.22691033946520109</v>
      </c>
      <c r="L17">
        <v>0.19574819864589851</v>
      </c>
      <c r="M17">
        <v>0.22162944236139109</v>
      </c>
      <c r="N17">
        <v>0.1025688626841274</v>
      </c>
      <c r="O17">
        <v>5.4131026984241937E-2</v>
      </c>
      <c r="P17">
        <v>8.1512421826442513E-2</v>
      </c>
      <c r="Q17">
        <v>5.8530971185108013E-2</v>
      </c>
      <c r="R17">
        <v>6.1904974155880567E-2</v>
      </c>
      <c r="S17">
        <v>3.086530805367615</v>
      </c>
    </row>
    <row r="18" spans="1:19" x14ac:dyDescent="0.35">
      <c r="A18" s="53" t="s">
        <v>190</v>
      </c>
      <c r="B18" s="30" t="s">
        <v>0</v>
      </c>
      <c r="C18">
        <v>0.5488636638744937</v>
      </c>
      <c r="D18">
        <v>0.72586814963994384</v>
      </c>
      <c r="E18">
        <v>0.44050066496262918</v>
      </c>
      <c r="F18">
        <v>0.2203069157616081</v>
      </c>
      <c r="G18">
        <v>0.35154468506919861</v>
      </c>
      <c r="H18">
        <v>0.51436727423593198</v>
      </c>
      <c r="I18">
        <v>0.59057693026520286</v>
      </c>
      <c r="J18">
        <v>0.5263551154538596</v>
      </c>
      <c r="K18">
        <v>0.25357389346313502</v>
      </c>
      <c r="L18">
        <v>0.1090460346768424</v>
      </c>
      <c r="M18">
        <v>0.10657467589454379</v>
      </c>
      <c r="N18">
        <v>8.9540196221317633E-2</v>
      </c>
      <c r="O18">
        <v>5.895939876519031E-2</v>
      </c>
      <c r="P18">
        <v>2.7208724820007989E-2</v>
      </c>
      <c r="Q18">
        <v>9.6195257809842082E-3</v>
      </c>
      <c r="R18">
        <v>1.0518192411196441E-2</v>
      </c>
      <c r="S18">
        <v>4.5834240412960856</v>
      </c>
    </row>
    <row r="19" spans="1:19" x14ac:dyDescent="0.35">
      <c r="A19" s="53"/>
      <c r="B19" s="30" t="s">
        <v>1</v>
      </c>
      <c r="C19">
        <v>0.43519488335834022</v>
      </c>
      <c r="D19">
        <v>0.73010541602960199</v>
      </c>
      <c r="E19">
        <v>0.59534839621347968</v>
      </c>
      <c r="F19">
        <v>0.24880557709997639</v>
      </c>
      <c r="G19">
        <v>9.5682229178913447E-2</v>
      </c>
      <c r="H19">
        <v>0.30157206762996353</v>
      </c>
      <c r="I19">
        <v>0.49576227879886892</v>
      </c>
      <c r="J19">
        <v>0.51598172096570505</v>
      </c>
      <c r="K19">
        <v>0.38603432679086702</v>
      </c>
      <c r="L19">
        <v>0.1607442645722385</v>
      </c>
      <c r="M19">
        <v>7.8639771235823802E-2</v>
      </c>
      <c r="N19">
        <v>7.7686048568415836E-2</v>
      </c>
      <c r="O19">
        <v>5.1058891242224548E-2</v>
      </c>
      <c r="P19">
        <v>2.657304297807981E-2</v>
      </c>
      <c r="Q19">
        <v>1.193515457127059E-2</v>
      </c>
      <c r="R19">
        <v>8.510576824140215E-3</v>
      </c>
      <c r="S19">
        <v>4.2196346460579086</v>
      </c>
    </row>
    <row r="20" spans="1:19" x14ac:dyDescent="0.35">
      <c r="A20" s="53"/>
      <c r="B20" s="30" t="s">
        <v>2</v>
      </c>
      <c r="C20">
        <v>0.29560102343839662</v>
      </c>
      <c r="D20">
        <v>0.6494637373716784</v>
      </c>
      <c r="E20">
        <v>1.106078681513988</v>
      </c>
      <c r="F20">
        <v>0.46642208935408402</v>
      </c>
      <c r="G20">
        <v>0.1131928535452698</v>
      </c>
      <c r="H20">
        <v>9.8293679969094688E-2</v>
      </c>
      <c r="I20">
        <v>0.21623099285233549</v>
      </c>
      <c r="J20">
        <v>0.39192353015347969</v>
      </c>
      <c r="K20">
        <v>0.41886954666400827</v>
      </c>
      <c r="L20">
        <v>0.2184100723618892</v>
      </c>
      <c r="M20">
        <v>8.9012249823490625E-2</v>
      </c>
      <c r="N20">
        <v>3.944389058089167E-2</v>
      </c>
      <c r="O20">
        <v>2.7519365680149149E-2</v>
      </c>
      <c r="P20">
        <v>2.6380977171701538E-2</v>
      </c>
      <c r="Q20">
        <v>1.8244949679915169E-2</v>
      </c>
      <c r="R20">
        <v>8.230715572703013E-3</v>
      </c>
      <c r="S20">
        <v>4.1833183557330749</v>
      </c>
    </row>
    <row r="21" spans="1:19" x14ac:dyDescent="0.35">
      <c r="A21" s="53"/>
      <c r="B21" s="30" t="s">
        <v>3</v>
      </c>
      <c r="C21">
        <v>0.19045000143566049</v>
      </c>
      <c r="D21">
        <v>0.3161714226910961</v>
      </c>
      <c r="E21">
        <v>0.61940958495345977</v>
      </c>
      <c r="F21">
        <v>0.94000241100331616</v>
      </c>
      <c r="G21">
        <v>0.28782709190806222</v>
      </c>
      <c r="H21">
        <v>0.1189741472469142</v>
      </c>
      <c r="I21">
        <v>7.2113234825601238E-2</v>
      </c>
      <c r="J21">
        <v>0.24460205159977369</v>
      </c>
      <c r="K21">
        <v>0.34811442139445092</v>
      </c>
      <c r="L21">
        <v>0.35526346670179071</v>
      </c>
      <c r="M21">
        <v>0.19836948284281991</v>
      </c>
      <c r="N21">
        <v>6.8870914862648139E-2</v>
      </c>
      <c r="O21">
        <v>3.6996543014097598E-2</v>
      </c>
      <c r="P21">
        <v>2.186019780500327E-2</v>
      </c>
      <c r="Q21">
        <v>1.113420924172334E-2</v>
      </c>
      <c r="R21">
        <v>6.829619391786469E-3</v>
      </c>
      <c r="S21">
        <v>3.836988800918204</v>
      </c>
    </row>
    <row r="22" spans="1:19" x14ac:dyDescent="0.35">
      <c r="A22" s="53"/>
      <c r="B22" s="30" t="s">
        <v>4</v>
      </c>
      <c r="C22">
        <v>0.38655894911951127</v>
      </c>
      <c r="D22">
        <v>0.20986330781370749</v>
      </c>
      <c r="E22">
        <v>0.21384684421445341</v>
      </c>
      <c r="F22">
        <v>0.57069834995154911</v>
      </c>
      <c r="G22">
        <v>0.85874251921038225</v>
      </c>
      <c r="H22">
        <v>0.40441576430152071</v>
      </c>
      <c r="I22">
        <v>0.1103982524330375</v>
      </c>
      <c r="J22">
        <v>5.5651694478698818E-2</v>
      </c>
      <c r="K22">
        <v>0.15763142680082889</v>
      </c>
      <c r="L22">
        <v>0.32754889087231648</v>
      </c>
      <c r="M22">
        <v>0.22281888772916469</v>
      </c>
      <c r="N22">
        <v>0.1177542173750238</v>
      </c>
      <c r="O22">
        <v>3.2689338260449799E-2</v>
      </c>
      <c r="P22">
        <v>1.098271716629373E-2</v>
      </c>
      <c r="Q22">
        <v>8.4853068427956681E-3</v>
      </c>
      <c r="R22">
        <v>6.496536507477506E-3</v>
      </c>
      <c r="S22">
        <v>3.6945830030772102</v>
      </c>
    </row>
    <row r="23" spans="1:19" x14ac:dyDescent="0.35">
      <c r="A23" s="53"/>
      <c r="B23" s="30" t="s">
        <v>5</v>
      </c>
      <c r="C23">
        <v>0.76822341332460686</v>
      </c>
      <c r="D23">
        <v>0.33986048143239839</v>
      </c>
      <c r="E23">
        <v>0.1381762809298927</v>
      </c>
      <c r="F23">
        <v>0.21572106629702029</v>
      </c>
      <c r="G23">
        <v>0.43155944245524219</v>
      </c>
      <c r="H23">
        <v>0.71560951476895962</v>
      </c>
      <c r="I23">
        <v>0.28768362347774551</v>
      </c>
      <c r="J23">
        <v>7.3826864866614147E-2</v>
      </c>
      <c r="K23">
        <v>3.8009513550122533E-2</v>
      </c>
      <c r="L23">
        <v>0.1022732982915945</v>
      </c>
      <c r="M23">
        <v>0.18661186056494969</v>
      </c>
      <c r="N23">
        <v>0.1164056585204586</v>
      </c>
      <c r="O23">
        <v>5.8358613393783162E-2</v>
      </c>
      <c r="P23">
        <v>1.9808217151778711E-2</v>
      </c>
      <c r="Q23">
        <v>3.6691109450063442E-3</v>
      </c>
      <c r="R23">
        <v>7.3680050351753977E-3</v>
      </c>
      <c r="S23">
        <v>3.503164965005348</v>
      </c>
    </row>
    <row r="24" spans="1:19" x14ac:dyDescent="0.35">
      <c r="A24" s="53"/>
      <c r="B24" s="30" t="s">
        <v>6</v>
      </c>
      <c r="C24">
        <v>0.75462979463880442</v>
      </c>
      <c r="D24">
        <v>0.86019830536782327</v>
      </c>
      <c r="E24">
        <v>0.49972842901621262</v>
      </c>
      <c r="F24">
        <v>0.1117543981413604</v>
      </c>
      <c r="G24">
        <v>0.15207297897636929</v>
      </c>
      <c r="H24">
        <v>0.33557257910855681</v>
      </c>
      <c r="I24">
        <v>0.4967956291203372</v>
      </c>
      <c r="J24">
        <v>0.24745948187510541</v>
      </c>
      <c r="K24">
        <v>9.7952475321565521E-2</v>
      </c>
      <c r="L24">
        <v>3.9518230821778959E-2</v>
      </c>
      <c r="M24">
        <v>5.7399898641863283E-2</v>
      </c>
      <c r="N24">
        <v>7.4504104076033445E-2</v>
      </c>
      <c r="O24">
        <v>6.633234571502275E-2</v>
      </c>
      <c r="P24">
        <v>1.648979009547254E-2</v>
      </c>
      <c r="Q24">
        <v>9.5096531762467965E-3</v>
      </c>
      <c r="R24">
        <v>4.5211219969652902E-3</v>
      </c>
      <c r="S24">
        <v>3.8244392160895169</v>
      </c>
    </row>
    <row r="25" spans="1:19" x14ac:dyDescent="0.35">
      <c r="A25" s="53"/>
      <c r="B25" s="30" t="s">
        <v>7</v>
      </c>
      <c r="C25">
        <v>0.69923623788028155</v>
      </c>
      <c r="D25">
        <v>1.0134292899481969</v>
      </c>
      <c r="E25">
        <v>0.87363347590907303</v>
      </c>
      <c r="F25">
        <v>0.37374903300800849</v>
      </c>
      <c r="G25">
        <v>8.1031269346550222E-2</v>
      </c>
      <c r="H25">
        <v>9.5323534186011583E-2</v>
      </c>
      <c r="I25">
        <v>0.21612726344118011</v>
      </c>
      <c r="J25">
        <v>0.45755388774645078</v>
      </c>
      <c r="K25">
        <v>0.170801469876111</v>
      </c>
      <c r="L25">
        <v>6.0773059285489733E-2</v>
      </c>
      <c r="M25">
        <v>3.9510137180781599E-2</v>
      </c>
      <c r="N25">
        <v>3.5087396619931412E-2</v>
      </c>
      <c r="O25">
        <v>5.3334078210423991E-2</v>
      </c>
      <c r="P25">
        <v>3.2352017843663358E-2</v>
      </c>
      <c r="Q25">
        <v>1.49975366257241E-2</v>
      </c>
      <c r="R25">
        <v>4.2880192407032704E-3</v>
      </c>
      <c r="S25">
        <v>4.2212277063485812</v>
      </c>
    </row>
    <row r="26" spans="1:19" x14ac:dyDescent="0.35">
      <c r="A26" s="53"/>
      <c r="B26" s="30" t="s">
        <v>8</v>
      </c>
      <c r="C26">
        <v>0.52310854884529701</v>
      </c>
      <c r="D26">
        <v>0.82448531528290903</v>
      </c>
      <c r="E26">
        <v>0.89557146460528625</v>
      </c>
      <c r="F26">
        <v>0.58582546805154712</v>
      </c>
      <c r="G26">
        <v>0.17396681272272829</v>
      </c>
      <c r="H26">
        <v>7.5389270070425743E-2</v>
      </c>
      <c r="I26">
        <v>0.1399930728355164</v>
      </c>
      <c r="J26">
        <v>0.20693291560475061</v>
      </c>
      <c r="K26">
        <v>0.31484727828312142</v>
      </c>
      <c r="L26">
        <v>0.15087161344742661</v>
      </c>
      <c r="M26">
        <v>5.9211691037838902E-2</v>
      </c>
      <c r="N26">
        <v>1.7290474351084412E-2</v>
      </c>
      <c r="O26">
        <v>3.9408589862557367E-2</v>
      </c>
      <c r="P26">
        <v>3.2614348596876293E-2</v>
      </c>
      <c r="Q26">
        <v>1.574388382033709E-2</v>
      </c>
      <c r="R26">
        <v>8.7453225612689166E-3</v>
      </c>
      <c r="S26">
        <v>4.064006069978972</v>
      </c>
    </row>
    <row r="27" spans="1:19" x14ac:dyDescent="0.35">
      <c r="A27" s="53"/>
      <c r="B27" s="30" t="s">
        <v>9</v>
      </c>
      <c r="C27">
        <v>0.30591306773445409</v>
      </c>
      <c r="D27">
        <v>0.59958845445530606</v>
      </c>
      <c r="E27">
        <v>0.73607462050064287</v>
      </c>
      <c r="F27">
        <v>0.73783290361541543</v>
      </c>
      <c r="G27">
        <v>0.36916944982291527</v>
      </c>
      <c r="H27">
        <v>0.1399572743375484</v>
      </c>
      <c r="I27">
        <v>6.5566838569963939E-2</v>
      </c>
      <c r="J27">
        <v>0.1387843751314955</v>
      </c>
      <c r="K27">
        <v>0.17033820922802381</v>
      </c>
      <c r="L27">
        <v>0.28377618039390901</v>
      </c>
      <c r="M27">
        <v>0.14107021682690599</v>
      </c>
      <c r="N27">
        <v>4.4402864915132657E-2</v>
      </c>
      <c r="O27">
        <v>2.856026332268612E-2</v>
      </c>
      <c r="P27">
        <v>1.650561701791441E-2</v>
      </c>
      <c r="Q27">
        <v>1.447131669573393E-2</v>
      </c>
      <c r="R27">
        <v>1.551792994795329E-2</v>
      </c>
      <c r="S27">
        <v>3.8075295825160009</v>
      </c>
    </row>
    <row r="28" spans="1:19" x14ac:dyDescent="0.35">
      <c r="A28" s="53"/>
      <c r="B28" s="30" t="s">
        <v>10</v>
      </c>
      <c r="C28">
        <v>0.38726228025621989</v>
      </c>
      <c r="D28">
        <v>0.37727350797726011</v>
      </c>
      <c r="E28">
        <v>0.55171075916144063</v>
      </c>
      <c r="F28">
        <v>0.50329779427717225</v>
      </c>
      <c r="G28">
        <v>0.38813944038818732</v>
      </c>
      <c r="H28">
        <v>0.24230627106794189</v>
      </c>
      <c r="I28">
        <v>0.13215428689603789</v>
      </c>
      <c r="J28">
        <v>7.237767350749906E-2</v>
      </c>
      <c r="K28">
        <v>0.11517621711556419</v>
      </c>
      <c r="L28">
        <v>0.15709561947007941</v>
      </c>
      <c r="M28">
        <v>0.22349891519833209</v>
      </c>
      <c r="N28">
        <v>0.119710747432675</v>
      </c>
      <c r="O28">
        <v>3.9617693078802842E-2</v>
      </c>
      <c r="P28">
        <v>1.6651504698479359E-2</v>
      </c>
      <c r="Q28">
        <v>1.5855836180521519E-2</v>
      </c>
      <c r="R28">
        <v>1.9807598254164342E-2</v>
      </c>
      <c r="S28">
        <v>3.361936144960378</v>
      </c>
    </row>
    <row r="29" spans="1:19" x14ac:dyDescent="0.35">
      <c r="A29" s="53"/>
      <c r="B29" s="30" t="s">
        <v>11</v>
      </c>
      <c r="C29">
        <v>0.62766944639353783</v>
      </c>
      <c r="D29">
        <v>0.72419469637531053</v>
      </c>
      <c r="E29">
        <v>0.4771431587101102</v>
      </c>
      <c r="F29">
        <v>0.49735392190350841</v>
      </c>
      <c r="G29">
        <v>0.35794239771534653</v>
      </c>
      <c r="H29">
        <v>0.36567873008197149</v>
      </c>
      <c r="I29">
        <v>0.29770849908205083</v>
      </c>
      <c r="J29">
        <v>0.1249786647459217</v>
      </c>
      <c r="K29">
        <v>8.0260849380490606E-2</v>
      </c>
      <c r="L29">
        <v>0.16522975788824981</v>
      </c>
      <c r="M29">
        <v>0.18881358074890511</v>
      </c>
      <c r="N29">
        <v>0.21941910637335801</v>
      </c>
      <c r="O29">
        <v>0.13272237082245211</v>
      </c>
      <c r="P29">
        <v>6.1485073536550583E-2</v>
      </c>
      <c r="Q29">
        <v>1.7607555133106779E-2</v>
      </c>
      <c r="R29">
        <v>1.8331139506565459E-2</v>
      </c>
      <c r="S29">
        <v>4.3565389483974357</v>
      </c>
    </row>
    <row r="30" spans="1:19" x14ac:dyDescent="0.35">
      <c r="A30" s="53"/>
      <c r="B30" s="30" t="s">
        <v>12</v>
      </c>
      <c r="C30">
        <v>0.59450411943161907</v>
      </c>
      <c r="D30">
        <v>0.69169961717827544</v>
      </c>
      <c r="E30">
        <v>0.4585832968608492</v>
      </c>
      <c r="F30">
        <v>0.37661668719710628</v>
      </c>
      <c r="G30">
        <v>0.2020586989461042</v>
      </c>
      <c r="H30">
        <v>0.2316760255323935</v>
      </c>
      <c r="I30">
        <v>0.27635244538650888</v>
      </c>
      <c r="J30">
        <v>0.23294606690491121</v>
      </c>
      <c r="K30">
        <v>0.1230407266833875</v>
      </c>
      <c r="L30">
        <v>8.2330841413956732E-2</v>
      </c>
      <c r="M30">
        <v>0.12059573667793461</v>
      </c>
      <c r="N30">
        <v>0.1641536814314257</v>
      </c>
      <c r="O30">
        <v>0.16035812079238451</v>
      </c>
      <c r="P30">
        <v>8.9112570694650367E-2</v>
      </c>
      <c r="Q30">
        <v>2.7747920116204621E-2</v>
      </c>
      <c r="R30">
        <v>6.466609357827789E-3</v>
      </c>
      <c r="S30">
        <v>3.8382431646055388</v>
      </c>
    </row>
    <row r="31" spans="1:19" x14ac:dyDescent="0.35">
      <c r="A31" s="53"/>
      <c r="B31" s="30" t="s">
        <v>13</v>
      </c>
      <c r="C31">
        <v>0.34938901707305992</v>
      </c>
      <c r="D31">
        <v>0.57701927239458284</v>
      </c>
      <c r="E31">
        <v>0.52318825490801057</v>
      </c>
      <c r="F31">
        <v>0.2379902656710792</v>
      </c>
      <c r="G31">
        <v>0.16426022665656911</v>
      </c>
      <c r="H31">
        <v>0.15769829660042489</v>
      </c>
      <c r="I31">
        <v>0.23258834790621949</v>
      </c>
      <c r="J31">
        <v>0.28619632111161653</v>
      </c>
      <c r="K31">
        <v>0.2032237082296956</v>
      </c>
      <c r="L31">
        <v>8.0663550820627053E-2</v>
      </c>
      <c r="M31">
        <v>9.560514562587448E-2</v>
      </c>
      <c r="N31">
        <v>0.1125611679113879</v>
      </c>
      <c r="O31">
        <v>0.1041175062830957</v>
      </c>
      <c r="P31">
        <v>0.13891315302980989</v>
      </c>
      <c r="Q31">
        <v>5.1160047664987572E-2</v>
      </c>
      <c r="R31">
        <v>1.11787641425417E-2</v>
      </c>
      <c r="S31">
        <v>3.325753046029583</v>
      </c>
    </row>
    <row r="32" spans="1:19" x14ac:dyDescent="0.35">
      <c r="A32" s="53"/>
      <c r="B32" s="30" t="s">
        <v>14</v>
      </c>
      <c r="C32">
        <v>0.1832711001510246</v>
      </c>
      <c r="D32">
        <v>0.57819859095432902</v>
      </c>
      <c r="E32">
        <v>0.55259320584082794</v>
      </c>
      <c r="F32">
        <v>0.38067523550868348</v>
      </c>
      <c r="G32">
        <v>6.6428543272133142E-2</v>
      </c>
      <c r="H32">
        <v>0.14182804978633251</v>
      </c>
      <c r="I32">
        <v>0.11376664426953061</v>
      </c>
      <c r="J32">
        <v>0.23597656303854239</v>
      </c>
      <c r="K32">
        <v>0.22544997882446291</v>
      </c>
      <c r="L32">
        <v>0.1757603761566828</v>
      </c>
      <c r="M32">
        <v>0.1270962433773738</v>
      </c>
      <c r="N32">
        <v>8.9919187721623009E-2</v>
      </c>
      <c r="O32">
        <v>0.1073045832670783</v>
      </c>
      <c r="P32">
        <v>8.3580668534170663E-2</v>
      </c>
      <c r="Q32">
        <v>0.10046214152887339</v>
      </c>
      <c r="R32">
        <v>5.2661837630749879E-2</v>
      </c>
      <c r="S32">
        <v>3.214972949862418</v>
      </c>
    </row>
    <row r="33" spans="1:19" x14ac:dyDescent="0.35">
      <c r="A33" s="53"/>
      <c r="B33" s="30" t="s">
        <v>15</v>
      </c>
      <c r="C33">
        <v>0.24246159542650761</v>
      </c>
      <c r="D33">
        <v>0.35489987467649109</v>
      </c>
      <c r="E33">
        <v>0.57699129726905862</v>
      </c>
      <c r="F33">
        <v>0.43999519977563578</v>
      </c>
      <c r="G33">
        <v>9.2844921423658647E-2</v>
      </c>
      <c r="H33">
        <v>8.0365979212151342E-2</v>
      </c>
      <c r="I33">
        <v>9.5317224289078434E-2</v>
      </c>
      <c r="J33">
        <v>0.20071847598674231</v>
      </c>
      <c r="K33">
        <v>0.22691033946520109</v>
      </c>
      <c r="L33">
        <v>0.19574819864589851</v>
      </c>
      <c r="M33">
        <v>0.22162944236139109</v>
      </c>
      <c r="N33">
        <v>0.1025688626841274</v>
      </c>
      <c r="O33">
        <v>5.4131026984241937E-2</v>
      </c>
      <c r="P33">
        <v>8.1512421826442513E-2</v>
      </c>
      <c r="Q33">
        <v>5.8530971185108013E-2</v>
      </c>
      <c r="R33">
        <v>6.1904974155880567E-2</v>
      </c>
      <c r="S33">
        <v>3.086530805367615</v>
      </c>
    </row>
    <row r="34" spans="1:19" x14ac:dyDescent="0.35">
      <c r="A34" s="53" t="s">
        <v>191</v>
      </c>
      <c r="B34" s="30" t="s">
        <v>0</v>
      </c>
      <c r="C34">
        <v>0.5488636638744937</v>
      </c>
      <c r="D34">
        <v>0.72586814963994384</v>
      </c>
      <c r="E34">
        <v>0.44050066496262918</v>
      </c>
      <c r="F34">
        <v>0.2203069157616081</v>
      </c>
      <c r="G34">
        <v>0.35154468506919861</v>
      </c>
      <c r="H34">
        <v>0.51436727423593198</v>
      </c>
      <c r="I34">
        <v>0.59057693026520286</v>
      </c>
      <c r="J34">
        <v>0.5263551154538596</v>
      </c>
      <c r="K34">
        <v>0.25357389346313502</v>
      </c>
      <c r="L34">
        <v>0.1090460346768424</v>
      </c>
      <c r="M34">
        <v>0.10657467589454379</v>
      </c>
      <c r="N34">
        <v>8.9540196221317633E-2</v>
      </c>
      <c r="O34">
        <v>5.895939876519031E-2</v>
      </c>
      <c r="P34">
        <v>2.7208724820007989E-2</v>
      </c>
      <c r="Q34">
        <v>9.6195257809842082E-3</v>
      </c>
      <c r="R34">
        <v>1.0518192411196441E-2</v>
      </c>
      <c r="S34">
        <v>4.5834240412960856</v>
      </c>
    </row>
    <row r="35" spans="1:19" x14ac:dyDescent="0.35">
      <c r="A35" s="53"/>
      <c r="B35" s="30" t="s">
        <v>1</v>
      </c>
      <c r="C35">
        <v>0.43519488335834022</v>
      </c>
      <c r="D35">
        <v>0.73010541602960199</v>
      </c>
      <c r="E35">
        <v>0.59534839621347968</v>
      </c>
      <c r="F35">
        <v>0.24880557709997639</v>
      </c>
      <c r="G35">
        <v>9.5682229178913447E-2</v>
      </c>
      <c r="H35">
        <v>0.30157206762996353</v>
      </c>
      <c r="I35">
        <v>0.49576227879886892</v>
      </c>
      <c r="J35">
        <v>0.51598172096570505</v>
      </c>
      <c r="K35">
        <v>0.38603432679086702</v>
      </c>
      <c r="L35">
        <v>0.1607442645722385</v>
      </c>
      <c r="M35">
        <v>7.8639771235823802E-2</v>
      </c>
      <c r="N35">
        <v>7.7686048568415836E-2</v>
      </c>
      <c r="O35">
        <v>5.1058891242224548E-2</v>
      </c>
      <c r="P35">
        <v>2.657304297807981E-2</v>
      </c>
      <c r="Q35">
        <v>1.193515457127059E-2</v>
      </c>
      <c r="R35">
        <v>8.510576824140215E-3</v>
      </c>
      <c r="S35">
        <v>4.2196346460579086</v>
      </c>
    </row>
    <row r="36" spans="1:19" x14ac:dyDescent="0.35">
      <c r="A36" s="53"/>
      <c r="B36" s="30" t="s">
        <v>2</v>
      </c>
      <c r="C36">
        <v>0.29560102343839662</v>
      </c>
      <c r="D36">
        <v>0.6494637373716784</v>
      </c>
      <c r="E36">
        <v>1.106078681513988</v>
      </c>
      <c r="F36">
        <v>0.46642208935408402</v>
      </c>
      <c r="G36">
        <v>0.1131928535452698</v>
      </c>
      <c r="H36">
        <v>9.8293679969094688E-2</v>
      </c>
      <c r="I36">
        <v>0.21623099285233549</v>
      </c>
      <c r="J36">
        <v>0.39192353015347969</v>
      </c>
      <c r="K36">
        <v>0.41886954666400827</v>
      </c>
      <c r="L36">
        <v>0.2184100723618892</v>
      </c>
      <c r="M36">
        <v>8.9012249823490625E-2</v>
      </c>
      <c r="N36">
        <v>3.944389058089167E-2</v>
      </c>
      <c r="O36">
        <v>2.7519365680149149E-2</v>
      </c>
      <c r="P36">
        <v>2.6380977171701538E-2</v>
      </c>
      <c r="Q36">
        <v>1.8244949679915169E-2</v>
      </c>
      <c r="R36">
        <v>8.230715572703013E-3</v>
      </c>
      <c r="S36">
        <v>4.1833183557330749</v>
      </c>
    </row>
    <row r="37" spans="1:19" x14ac:dyDescent="0.35">
      <c r="A37" s="53"/>
      <c r="B37" s="30" t="s">
        <v>3</v>
      </c>
      <c r="C37">
        <v>0.19045000143566049</v>
      </c>
      <c r="D37">
        <v>0.3161714226910961</v>
      </c>
      <c r="E37">
        <v>0.61940958495345977</v>
      </c>
      <c r="F37">
        <v>0.94000241100331616</v>
      </c>
      <c r="G37">
        <v>0.28782709190806222</v>
      </c>
      <c r="H37">
        <v>0.1189741472469142</v>
      </c>
      <c r="I37">
        <v>7.2113234825601238E-2</v>
      </c>
      <c r="J37">
        <v>0.24460205159977369</v>
      </c>
      <c r="K37">
        <v>0.34811442139445092</v>
      </c>
      <c r="L37">
        <v>0.35526346670179071</v>
      </c>
      <c r="M37">
        <v>0.19836948284281991</v>
      </c>
      <c r="N37">
        <v>6.8870914862648139E-2</v>
      </c>
      <c r="O37">
        <v>3.6996543014097598E-2</v>
      </c>
      <c r="P37">
        <v>2.186019780500327E-2</v>
      </c>
      <c r="Q37">
        <v>1.113420924172334E-2</v>
      </c>
      <c r="R37">
        <v>6.829619391786469E-3</v>
      </c>
      <c r="S37">
        <v>3.836988800918204</v>
      </c>
    </row>
    <row r="38" spans="1:19" x14ac:dyDescent="0.35">
      <c r="A38" s="53"/>
      <c r="B38" s="30" t="s">
        <v>4</v>
      </c>
      <c r="C38">
        <v>0.38655894911951127</v>
      </c>
      <c r="D38">
        <v>0.20986330781370749</v>
      </c>
      <c r="E38">
        <v>0.21384684421445341</v>
      </c>
      <c r="F38">
        <v>0.57069834995154911</v>
      </c>
      <c r="G38">
        <v>0.85874251921038225</v>
      </c>
      <c r="H38">
        <v>0.40441576430152071</v>
      </c>
      <c r="I38">
        <v>0.1103982524330375</v>
      </c>
      <c r="J38">
        <v>5.5651694478698818E-2</v>
      </c>
      <c r="K38">
        <v>0.15763142680082889</v>
      </c>
      <c r="L38">
        <v>0.32754889087231648</v>
      </c>
      <c r="M38">
        <v>0.22281888772916469</v>
      </c>
      <c r="N38">
        <v>0.1177542173750238</v>
      </c>
      <c r="O38">
        <v>3.2689338260449799E-2</v>
      </c>
      <c r="P38">
        <v>1.098271716629373E-2</v>
      </c>
      <c r="Q38">
        <v>8.4853068427956681E-3</v>
      </c>
      <c r="R38">
        <v>6.496536507477506E-3</v>
      </c>
      <c r="S38">
        <v>3.6945830030772102</v>
      </c>
    </row>
    <row r="39" spans="1:19" x14ac:dyDescent="0.35">
      <c r="A39" s="53"/>
      <c r="B39" s="30" t="s">
        <v>5</v>
      </c>
      <c r="C39">
        <v>0.76822341332460686</v>
      </c>
      <c r="D39">
        <v>0.33986048143239839</v>
      </c>
      <c r="E39">
        <v>0.1381762809298927</v>
      </c>
      <c r="F39">
        <v>0.21572106629702029</v>
      </c>
      <c r="G39">
        <v>0.43155944245524219</v>
      </c>
      <c r="H39">
        <v>0.71560951476895962</v>
      </c>
      <c r="I39">
        <v>0.28768362347774551</v>
      </c>
      <c r="J39">
        <v>7.3826864866614147E-2</v>
      </c>
      <c r="K39">
        <v>3.8009513550122533E-2</v>
      </c>
      <c r="L39">
        <v>0.1022732982915945</v>
      </c>
      <c r="M39">
        <v>0.18661186056494969</v>
      </c>
      <c r="N39">
        <v>0.1164056585204586</v>
      </c>
      <c r="O39">
        <v>5.8358613393783162E-2</v>
      </c>
      <c r="P39">
        <v>1.9808217151778711E-2</v>
      </c>
      <c r="Q39">
        <v>3.6691109450063442E-3</v>
      </c>
      <c r="R39">
        <v>7.3680050351753977E-3</v>
      </c>
      <c r="S39">
        <v>3.503164965005348</v>
      </c>
    </row>
    <row r="40" spans="1:19" x14ac:dyDescent="0.35">
      <c r="A40" s="53"/>
      <c r="B40" s="30" t="s">
        <v>6</v>
      </c>
      <c r="C40">
        <v>0.75462979463880442</v>
      </c>
      <c r="D40">
        <v>0.86019830536782327</v>
      </c>
      <c r="E40">
        <v>0.49972842901621262</v>
      </c>
      <c r="F40">
        <v>0.1117543981413604</v>
      </c>
      <c r="G40">
        <v>0.15207297897636929</v>
      </c>
      <c r="H40">
        <v>0.33557257910855681</v>
      </c>
      <c r="I40">
        <v>0.4967956291203372</v>
      </c>
      <c r="J40">
        <v>0.24745948187510541</v>
      </c>
      <c r="K40">
        <v>9.7952475321565521E-2</v>
      </c>
      <c r="L40">
        <v>3.9518230821778959E-2</v>
      </c>
      <c r="M40">
        <v>5.7399898641863283E-2</v>
      </c>
      <c r="N40">
        <v>7.4504104076033445E-2</v>
      </c>
      <c r="O40">
        <v>6.633234571502275E-2</v>
      </c>
      <c r="P40">
        <v>1.648979009547254E-2</v>
      </c>
      <c r="Q40">
        <v>9.5096531762467965E-3</v>
      </c>
      <c r="R40">
        <v>4.5211219969652902E-3</v>
      </c>
      <c r="S40">
        <v>3.8244392160895169</v>
      </c>
    </row>
    <row r="41" spans="1:19" x14ac:dyDescent="0.35">
      <c r="A41" s="53"/>
      <c r="B41" s="30" t="s">
        <v>7</v>
      </c>
      <c r="C41">
        <v>0.69923623788028155</v>
      </c>
      <c r="D41">
        <v>1.0134292899481969</v>
      </c>
      <c r="E41">
        <v>0.87363347590907303</v>
      </c>
      <c r="F41">
        <v>0.37374903300800849</v>
      </c>
      <c r="G41">
        <v>8.1031269346550222E-2</v>
      </c>
      <c r="H41">
        <v>9.5323534186011583E-2</v>
      </c>
      <c r="I41">
        <v>0.21612726344118011</v>
      </c>
      <c r="J41">
        <v>0.45755388774645078</v>
      </c>
      <c r="K41">
        <v>0.170801469876111</v>
      </c>
      <c r="L41">
        <v>6.0773059285489733E-2</v>
      </c>
      <c r="M41">
        <v>3.9510137180781599E-2</v>
      </c>
      <c r="N41">
        <v>3.5087396619931412E-2</v>
      </c>
      <c r="O41">
        <v>5.3334078210423991E-2</v>
      </c>
      <c r="P41">
        <v>3.2352017843663358E-2</v>
      </c>
      <c r="Q41">
        <v>1.49975366257241E-2</v>
      </c>
      <c r="R41">
        <v>4.2880192407032704E-3</v>
      </c>
      <c r="S41">
        <v>4.2212277063485812</v>
      </c>
    </row>
    <row r="42" spans="1:19" x14ac:dyDescent="0.35">
      <c r="A42" s="53"/>
      <c r="B42" s="30" t="s">
        <v>8</v>
      </c>
      <c r="C42">
        <v>0.52310854884529701</v>
      </c>
      <c r="D42">
        <v>0.82448531528290903</v>
      </c>
      <c r="E42">
        <v>0.89557146460528625</v>
      </c>
      <c r="F42">
        <v>0.58582546805154712</v>
      </c>
      <c r="G42">
        <v>0.17396681272272829</v>
      </c>
      <c r="H42">
        <v>7.5389270070425743E-2</v>
      </c>
      <c r="I42">
        <v>0.1399930728355164</v>
      </c>
      <c r="J42">
        <v>0.20693291560475061</v>
      </c>
      <c r="K42">
        <v>0.31484727828312142</v>
      </c>
      <c r="L42">
        <v>0.15087161344742661</v>
      </c>
      <c r="M42">
        <v>5.9211691037838902E-2</v>
      </c>
      <c r="N42">
        <v>1.7290474351084412E-2</v>
      </c>
      <c r="O42">
        <v>3.9408589862557367E-2</v>
      </c>
      <c r="P42">
        <v>3.2614348596876293E-2</v>
      </c>
      <c r="Q42">
        <v>1.574388382033709E-2</v>
      </c>
      <c r="R42">
        <v>8.7453225612689166E-3</v>
      </c>
      <c r="S42">
        <v>4.064006069978972</v>
      </c>
    </row>
    <row r="43" spans="1:19" x14ac:dyDescent="0.35">
      <c r="A43" s="53"/>
      <c r="B43" s="30" t="s">
        <v>9</v>
      </c>
      <c r="C43">
        <v>0.30591306773445409</v>
      </c>
      <c r="D43">
        <v>0.59958845445530606</v>
      </c>
      <c r="E43">
        <v>0.73607462050064287</v>
      </c>
      <c r="F43">
        <v>0.73783290361541543</v>
      </c>
      <c r="G43">
        <v>0.36916944982291527</v>
      </c>
      <c r="H43">
        <v>0.1399572743375484</v>
      </c>
      <c r="I43">
        <v>6.5566838569963939E-2</v>
      </c>
      <c r="J43">
        <v>0.1387843751314955</v>
      </c>
      <c r="K43">
        <v>0.17033820922802381</v>
      </c>
      <c r="L43">
        <v>0.28377618039390901</v>
      </c>
      <c r="M43">
        <v>0.14107021682690599</v>
      </c>
      <c r="N43">
        <v>4.4402864915132657E-2</v>
      </c>
      <c r="O43">
        <v>2.856026332268612E-2</v>
      </c>
      <c r="P43">
        <v>1.650561701791441E-2</v>
      </c>
      <c r="Q43">
        <v>1.447131669573393E-2</v>
      </c>
      <c r="R43">
        <v>1.551792994795329E-2</v>
      </c>
      <c r="S43">
        <v>3.8075295825160009</v>
      </c>
    </row>
    <row r="44" spans="1:19" x14ac:dyDescent="0.35">
      <c r="A44" s="53"/>
      <c r="B44" s="30" t="s">
        <v>10</v>
      </c>
      <c r="C44">
        <v>0.38726228025621989</v>
      </c>
      <c r="D44">
        <v>0.37727350797726011</v>
      </c>
      <c r="E44">
        <v>0.55171075916144063</v>
      </c>
      <c r="F44">
        <v>0.50329779427717225</v>
      </c>
      <c r="G44">
        <v>0.38813944038818732</v>
      </c>
      <c r="H44">
        <v>0.24230627106794189</v>
      </c>
      <c r="I44">
        <v>0.13215428689603789</v>
      </c>
      <c r="J44">
        <v>7.237767350749906E-2</v>
      </c>
      <c r="K44">
        <v>0.11517621711556419</v>
      </c>
      <c r="L44">
        <v>0.15709561947007941</v>
      </c>
      <c r="M44">
        <v>0.22349891519833209</v>
      </c>
      <c r="N44">
        <v>0.119710747432675</v>
      </c>
      <c r="O44">
        <v>3.9617693078802842E-2</v>
      </c>
      <c r="P44">
        <v>1.6651504698479359E-2</v>
      </c>
      <c r="Q44">
        <v>1.5855836180521519E-2</v>
      </c>
      <c r="R44">
        <v>1.9807598254164342E-2</v>
      </c>
      <c r="S44">
        <v>3.361936144960378</v>
      </c>
    </row>
    <row r="45" spans="1:19" x14ac:dyDescent="0.35">
      <c r="A45" s="53"/>
      <c r="B45" s="30" t="s">
        <v>11</v>
      </c>
      <c r="C45">
        <v>0.62766944639353783</v>
      </c>
      <c r="D45">
        <v>0.72419469637531053</v>
      </c>
      <c r="E45">
        <v>0.4771431587101102</v>
      </c>
      <c r="F45">
        <v>0.49735392190350841</v>
      </c>
      <c r="G45">
        <v>0.35794239771534653</v>
      </c>
      <c r="H45">
        <v>0.36567873008197149</v>
      </c>
      <c r="I45">
        <v>0.29770849908205083</v>
      </c>
      <c r="J45">
        <v>0.1249786647459217</v>
      </c>
      <c r="K45">
        <v>8.0260849380490606E-2</v>
      </c>
      <c r="L45">
        <v>0.16522975788824981</v>
      </c>
      <c r="M45">
        <v>0.18881358074890511</v>
      </c>
      <c r="N45">
        <v>0.21941910637335801</v>
      </c>
      <c r="O45">
        <v>0.13272237082245211</v>
      </c>
      <c r="P45">
        <v>6.1485073536550583E-2</v>
      </c>
      <c r="Q45">
        <v>1.7607555133106779E-2</v>
      </c>
      <c r="R45">
        <v>1.8331139506565459E-2</v>
      </c>
      <c r="S45">
        <v>4.3565389483974357</v>
      </c>
    </row>
    <row r="46" spans="1:19" x14ac:dyDescent="0.35">
      <c r="A46" s="53"/>
      <c r="B46" s="30" t="s">
        <v>12</v>
      </c>
      <c r="C46">
        <v>0.59450411943161907</v>
      </c>
      <c r="D46">
        <v>0.69169961717827544</v>
      </c>
      <c r="E46">
        <v>0.4585832968608492</v>
      </c>
      <c r="F46">
        <v>0.37661668719710628</v>
      </c>
      <c r="G46">
        <v>0.2020586989461042</v>
      </c>
      <c r="H46">
        <v>0.2316760255323935</v>
      </c>
      <c r="I46">
        <v>0.27635244538650888</v>
      </c>
      <c r="J46">
        <v>0.23294606690491121</v>
      </c>
      <c r="K46">
        <v>0.1230407266833875</v>
      </c>
      <c r="L46">
        <v>8.2330841413956732E-2</v>
      </c>
      <c r="M46">
        <v>0.12059573667793461</v>
      </c>
      <c r="N46">
        <v>0.1641536814314257</v>
      </c>
      <c r="O46">
        <v>0.16035812079238451</v>
      </c>
      <c r="P46">
        <v>8.9112570694650367E-2</v>
      </c>
      <c r="Q46">
        <v>2.7747920116204621E-2</v>
      </c>
      <c r="R46">
        <v>6.466609357827789E-3</v>
      </c>
      <c r="S46">
        <v>3.8382431646055388</v>
      </c>
    </row>
    <row r="47" spans="1:19" x14ac:dyDescent="0.35">
      <c r="A47" s="53"/>
      <c r="B47" s="30" t="s">
        <v>13</v>
      </c>
      <c r="C47">
        <v>0.34938901707305992</v>
      </c>
      <c r="D47">
        <v>0.57701927239458284</v>
      </c>
      <c r="E47">
        <v>0.52318825490801057</v>
      </c>
      <c r="F47">
        <v>0.2379902656710792</v>
      </c>
      <c r="G47">
        <v>0.16426022665656911</v>
      </c>
      <c r="H47">
        <v>0.15769829660042489</v>
      </c>
      <c r="I47">
        <v>0.23258834790621949</v>
      </c>
      <c r="J47">
        <v>0.28619632111161653</v>
      </c>
      <c r="K47">
        <v>0.2032237082296956</v>
      </c>
      <c r="L47">
        <v>8.0663550820627053E-2</v>
      </c>
      <c r="M47">
        <v>9.560514562587448E-2</v>
      </c>
      <c r="N47">
        <v>0.1125611679113879</v>
      </c>
      <c r="O47">
        <v>0.1041175062830957</v>
      </c>
      <c r="P47">
        <v>0.13891315302980989</v>
      </c>
      <c r="Q47">
        <v>5.1160047664987572E-2</v>
      </c>
      <c r="R47">
        <v>1.11787641425417E-2</v>
      </c>
      <c r="S47">
        <v>3.325753046029583</v>
      </c>
    </row>
    <row r="48" spans="1:19" x14ac:dyDescent="0.35">
      <c r="A48" s="53"/>
      <c r="B48" s="30" t="s">
        <v>14</v>
      </c>
      <c r="C48">
        <v>0.1832711001510246</v>
      </c>
      <c r="D48">
        <v>0.57819859095432902</v>
      </c>
      <c r="E48">
        <v>0.55259320584082794</v>
      </c>
      <c r="F48">
        <v>0.38067523550868348</v>
      </c>
      <c r="G48">
        <v>6.6428543272133142E-2</v>
      </c>
      <c r="H48">
        <v>0.14182804978633251</v>
      </c>
      <c r="I48">
        <v>0.11376664426953061</v>
      </c>
      <c r="J48">
        <v>0.23597656303854239</v>
      </c>
      <c r="K48">
        <v>0.22544997882446291</v>
      </c>
      <c r="L48">
        <v>0.1757603761566828</v>
      </c>
      <c r="M48">
        <v>0.1270962433773738</v>
      </c>
      <c r="N48">
        <v>8.9919187721623009E-2</v>
      </c>
      <c r="O48">
        <v>0.1073045832670783</v>
      </c>
      <c r="P48">
        <v>8.3580668534170663E-2</v>
      </c>
      <c r="Q48">
        <v>0.10046214152887339</v>
      </c>
      <c r="R48">
        <v>5.2661837630749879E-2</v>
      </c>
      <c r="S48">
        <v>3.214972949862418</v>
      </c>
    </row>
    <row r="49" spans="1:19" x14ac:dyDescent="0.35">
      <c r="A49" s="53"/>
      <c r="B49" s="30" t="s">
        <v>15</v>
      </c>
      <c r="C49">
        <v>0.24246159542650761</v>
      </c>
      <c r="D49">
        <v>0.35489987467649109</v>
      </c>
      <c r="E49">
        <v>0.57699129726905862</v>
      </c>
      <c r="F49">
        <v>0.43999519977563578</v>
      </c>
      <c r="G49">
        <v>9.2844921423658647E-2</v>
      </c>
      <c r="H49">
        <v>8.0365979212151342E-2</v>
      </c>
      <c r="I49">
        <v>9.5317224289078434E-2</v>
      </c>
      <c r="J49">
        <v>0.20071847598674231</v>
      </c>
      <c r="K49">
        <v>0.22691033946520109</v>
      </c>
      <c r="L49">
        <v>0.19574819864589851</v>
      </c>
      <c r="M49">
        <v>0.22162944236139109</v>
      </c>
      <c r="N49">
        <v>0.1025688626841274</v>
      </c>
      <c r="O49">
        <v>5.4131026984241937E-2</v>
      </c>
      <c r="P49">
        <v>8.1512421826442513E-2</v>
      </c>
      <c r="Q49">
        <v>5.8530971185108013E-2</v>
      </c>
      <c r="R49">
        <v>6.1904974155880567E-2</v>
      </c>
      <c r="S49">
        <v>3.086530805367615</v>
      </c>
    </row>
    <row r="50" spans="1:19" x14ac:dyDescent="0.35">
      <c r="A50" s="53" t="s">
        <v>192</v>
      </c>
      <c r="B50" s="30" t="s">
        <v>0</v>
      </c>
      <c r="C50">
        <v>0.5488636638744937</v>
      </c>
      <c r="D50">
        <v>0.72586814963994384</v>
      </c>
      <c r="E50">
        <v>0.44050066496262918</v>
      </c>
      <c r="F50">
        <v>0.2203069157616081</v>
      </c>
      <c r="G50">
        <v>0.35154468506919861</v>
      </c>
      <c r="H50">
        <v>0.51436727423593198</v>
      </c>
      <c r="I50">
        <v>0.59057693026520286</v>
      </c>
      <c r="J50">
        <v>0.5263551154538596</v>
      </c>
      <c r="K50">
        <v>0.25357389346313502</v>
      </c>
      <c r="L50">
        <v>0.1090460346768424</v>
      </c>
      <c r="M50">
        <v>0.10657467589454379</v>
      </c>
      <c r="N50">
        <v>8.9540196221317633E-2</v>
      </c>
      <c r="O50">
        <v>5.895939876519031E-2</v>
      </c>
      <c r="P50">
        <v>2.7208724820007989E-2</v>
      </c>
      <c r="Q50">
        <v>9.6195257809842082E-3</v>
      </c>
      <c r="R50">
        <v>1.0518192411196441E-2</v>
      </c>
      <c r="S50">
        <v>4.5834240412960856</v>
      </c>
    </row>
    <row r="51" spans="1:19" x14ac:dyDescent="0.35">
      <c r="A51" s="53"/>
      <c r="B51" s="30" t="s">
        <v>1</v>
      </c>
      <c r="C51">
        <v>0.43519488335834022</v>
      </c>
      <c r="D51">
        <v>0.73010541602960199</v>
      </c>
      <c r="E51">
        <v>0.59534839621347968</v>
      </c>
      <c r="F51">
        <v>0.24880557709997639</v>
      </c>
      <c r="G51">
        <v>9.5682229178913447E-2</v>
      </c>
      <c r="H51">
        <v>0.30157206762996353</v>
      </c>
      <c r="I51">
        <v>0.49576227879886892</v>
      </c>
      <c r="J51">
        <v>0.51598172096570505</v>
      </c>
      <c r="K51">
        <v>0.38603432679086702</v>
      </c>
      <c r="L51">
        <v>0.1607442645722385</v>
      </c>
      <c r="M51">
        <v>7.8639771235823802E-2</v>
      </c>
      <c r="N51">
        <v>7.7686048568415836E-2</v>
      </c>
      <c r="O51">
        <v>5.1058891242224548E-2</v>
      </c>
      <c r="P51">
        <v>2.657304297807981E-2</v>
      </c>
      <c r="Q51">
        <v>1.193515457127059E-2</v>
      </c>
      <c r="R51">
        <v>8.510576824140215E-3</v>
      </c>
      <c r="S51">
        <v>4.2196346460579086</v>
      </c>
    </row>
    <row r="52" spans="1:19" x14ac:dyDescent="0.35">
      <c r="A52" s="53"/>
      <c r="B52" s="30" t="s">
        <v>2</v>
      </c>
      <c r="C52">
        <v>0.29560102343839662</v>
      </c>
      <c r="D52">
        <v>0.6494637373716784</v>
      </c>
      <c r="E52">
        <v>1.106078681513988</v>
      </c>
      <c r="F52">
        <v>0.46642208935408402</v>
      </c>
      <c r="G52">
        <v>0.1131928535452698</v>
      </c>
      <c r="H52">
        <v>9.8293679969094688E-2</v>
      </c>
      <c r="I52">
        <v>0.21623099285233549</v>
      </c>
      <c r="J52">
        <v>0.39192353015347969</v>
      </c>
      <c r="K52">
        <v>0.41886954666400827</v>
      </c>
      <c r="L52">
        <v>0.2184100723618892</v>
      </c>
      <c r="M52">
        <v>8.9012249823490625E-2</v>
      </c>
      <c r="N52">
        <v>3.944389058089167E-2</v>
      </c>
      <c r="O52">
        <v>2.7519365680149149E-2</v>
      </c>
      <c r="P52">
        <v>2.6380977171701538E-2</v>
      </c>
      <c r="Q52">
        <v>1.8244949679915169E-2</v>
      </c>
      <c r="R52">
        <v>8.230715572703013E-3</v>
      </c>
      <c r="S52">
        <v>4.1833183557330749</v>
      </c>
    </row>
    <row r="53" spans="1:19" x14ac:dyDescent="0.35">
      <c r="A53" s="53"/>
      <c r="B53" s="30" t="s">
        <v>3</v>
      </c>
      <c r="C53">
        <v>0.19045000143566049</v>
      </c>
      <c r="D53">
        <v>0.3161714226910961</v>
      </c>
      <c r="E53">
        <v>0.61940958495345977</v>
      </c>
      <c r="F53">
        <v>0.94000241100331616</v>
      </c>
      <c r="G53">
        <v>0.28782709190806222</v>
      </c>
      <c r="H53">
        <v>0.1189741472469142</v>
      </c>
      <c r="I53">
        <v>7.2113234825601238E-2</v>
      </c>
      <c r="J53">
        <v>0.24460205159977369</v>
      </c>
      <c r="K53">
        <v>0.34811442139445092</v>
      </c>
      <c r="L53">
        <v>0.35526346670179071</v>
      </c>
      <c r="M53">
        <v>0.19836948284281991</v>
      </c>
      <c r="N53">
        <v>6.8870914862648139E-2</v>
      </c>
      <c r="O53">
        <v>3.6996543014097598E-2</v>
      </c>
      <c r="P53">
        <v>2.186019780500327E-2</v>
      </c>
      <c r="Q53">
        <v>1.113420924172334E-2</v>
      </c>
      <c r="R53">
        <v>6.829619391786469E-3</v>
      </c>
      <c r="S53">
        <v>3.836988800918204</v>
      </c>
    </row>
    <row r="54" spans="1:19" x14ac:dyDescent="0.35">
      <c r="A54" s="53"/>
      <c r="B54" s="30" t="s">
        <v>4</v>
      </c>
      <c r="C54">
        <v>0.38655894911951127</v>
      </c>
      <c r="D54">
        <v>0.20986330781370749</v>
      </c>
      <c r="E54">
        <v>0.21384684421445341</v>
      </c>
      <c r="F54">
        <v>0.57069834995154911</v>
      </c>
      <c r="G54">
        <v>0.85874251921038225</v>
      </c>
      <c r="H54">
        <v>0.40441576430152071</v>
      </c>
      <c r="I54">
        <v>0.1103982524330375</v>
      </c>
      <c r="J54">
        <v>5.5651694478698818E-2</v>
      </c>
      <c r="K54">
        <v>0.15763142680082889</v>
      </c>
      <c r="L54">
        <v>0.32754889087231648</v>
      </c>
      <c r="M54">
        <v>0.22281888772916469</v>
      </c>
      <c r="N54">
        <v>0.1177542173750238</v>
      </c>
      <c r="O54">
        <v>3.2689338260449799E-2</v>
      </c>
      <c r="P54">
        <v>1.098271716629373E-2</v>
      </c>
      <c r="Q54">
        <v>8.4853068427956681E-3</v>
      </c>
      <c r="R54">
        <v>6.496536507477506E-3</v>
      </c>
      <c r="S54">
        <v>3.6945830030772102</v>
      </c>
    </row>
    <row r="55" spans="1:19" x14ac:dyDescent="0.35">
      <c r="A55" s="53"/>
      <c r="B55" s="30" t="s">
        <v>5</v>
      </c>
      <c r="C55">
        <v>0.76822341332460686</v>
      </c>
      <c r="D55">
        <v>0.33986048143239839</v>
      </c>
      <c r="E55">
        <v>0.1381762809298927</v>
      </c>
      <c r="F55">
        <v>0.21572106629702029</v>
      </c>
      <c r="G55">
        <v>0.43155944245524219</v>
      </c>
      <c r="H55">
        <v>0.71560951476895962</v>
      </c>
      <c r="I55">
        <v>0.28768362347774551</v>
      </c>
      <c r="J55">
        <v>7.3826864866614147E-2</v>
      </c>
      <c r="K55">
        <v>3.8009513550122533E-2</v>
      </c>
      <c r="L55">
        <v>0.1022732982915945</v>
      </c>
      <c r="M55">
        <v>0.18661186056494969</v>
      </c>
      <c r="N55">
        <v>0.1164056585204586</v>
      </c>
      <c r="O55">
        <v>5.8358613393783162E-2</v>
      </c>
      <c r="P55">
        <v>1.9808217151778711E-2</v>
      </c>
      <c r="Q55">
        <v>3.6691109450063442E-3</v>
      </c>
      <c r="R55">
        <v>7.3680050351753977E-3</v>
      </c>
      <c r="S55">
        <v>3.503164965005348</v>
      </c>
    </row>
    <row r="56" spans="1:19" x14ac:dyDescent="0.35">
      <c r="A56" s="53"/>
      <c r="B56" s="30" t="s">
        <v>6</v>
      </c>
      <c r="C56">
        <v>0.75462979463880442</v>
      </c>
      <c r="D56">
        <v>0.86019830536782327</v>
      </c>
      <c r="E56">
        <v>0.49972842901621262</v>
      </c>
      <c r="F56">
        <v>0.1117543981413604</v>
      </c>
      <c r="G56">
        <v>0.15207297897636929</v>
      </c>
      <c r="H56">
        <v>0.33557257910855681</v>
      </c>
      <c r="I56">
        <v>0.4967956291203372</v>
      </c>
      <c r="J56">
        <v>0.24745948187510541</v>
      </c>
      <c r="K56">
        <v>9.7952475321565521E-2</v>
      </c>
      <c r="L56">
        <v>3.9518230821778959E-2</v>
      </c>
      <c r="M56">
        <v>5.7399898641863283E-2</v>
      </c>
      <c r="N56">
        <v>7.4504104076033445E-2</v>
      </c>
      <c r="O56">
        <v>6.633234571502275E-2</v>
      </c>
      <c r="P56">
        <v>1.648979009547254E-2</v>
      </c>
      <c r="Q56">
        <v>9.5096531762467965E-3</v>
      </c>
      <c r="R56">
        <v>4.5211219969652902E-3</v>
      </c>
      <c r="S56">
        <v>3.8244392160895169</v>
      </c>
    </row>
    <row r="57" spans="1:19" x14ac:dyDescent="0.35">
      <c r="A57" s="53"/>
      <c r="B57" s="30" t="s">
        <v>7</v>
      </c>
      <c r="C57">
        <v>0.69923623788028155</v>
      </c>
      <c r="D57">
        <v>1.0134292899481969</v>
      </c>
      <c r="E57">
        <v>0.87363347590907303</v>
      </c>
      <c r="F57">
        <v>0.37374903300800849</v>
      </c>
      <c r="G57">
        <v>8.1031269346550222E-2</v>
      </c>
      <c r="H57">
        <v>9.5323534186011583E-2</v>
      </c>
      <c r="I57">
        <v>0.21612726344118011</v>
      </c>
      <c r="J57">
        <v>0.45755388774645078</v>
      </c>
      <c r="K57">
        <v>0.170801469876111</v>
      </c>
      <c r="L57">
        <v>6.0773059285489733E-2</v>
      </c>
      <c r="M57">
        <v>3.9510137180781599E-2</v>
      </c>
      <c r="N57">
        <v>3.5087396619931412E-2</v>
      </c>
      <c r="O57">
        <v>5.3334078210423991E-2</v>
      </c>
      <c r="P57">
        <v>3.2352017843663358E-2</v>
      </c>
      <c r="Q57">
        <v>1.49975366257241E-2</v>
      </c>
      <c r="R57">
        <v>4.2880192407032704E-3</v>
      </c>
      <c r="S57">
        <v>4.2212277063485812</v>
      </c>
    </row>
    <row r="58" spans="1:19" x14ac:dyDescent="0.35">
      <c r="A58" s="53"/>
      <c r="B58" s="30" t="s">
        <v>8</v>
      </c>
      <c r="C58">
        <v>0.52310854884529701</v>
      </c>
      <c r="D58">
        <v>0.82448531528290903</v>
      </c>
      <c r="E58">
        <v>0.89557146460528625</v>
      </c>
      <c r="F58">
        <v>0.58582546805154712</v>
      </c>
      <c r="G58">
        <v>0.17396681272272829</v>
      </c>
      <c r="H58">
        <v>7.5389270070425743E-2</v>
      </c>
      <c r="I58">
        <v>0.1399930728355164</v>
      </c>
      <c r="J58">
        <v>0.20693291560475061</v>
      </c>
      <c r="K58">
        <v>0.31484727828312142</v>
      </c>
      <c r="L58">
        <v>0.15087161344742661</v>
      </c>
      <c r="M58">
        <v>5.9211691037838902E-2</v>
      </c>
      <c r="N58">
        <v>1.7290474351084412E-2</v>
      </c>
      <c r="O58">
        <v>3.9408589862557367E-2</v>
      </c>
      <c r="P58">
        <v>3.2614348596876293E-2</v>
      </c>
      <c r="Q58">
        <v>1.574388382033709E-2</v>
      </c>
      <c r="R58">
        <v>8.7453225612689166E-3</v>
      </c>
      <c r="S58">
        <v>4.064006069978972</v>
      </c>
    </row>
    <row r="59" spans="1:19" x14ac:dyDescent="0.35">
      <c r="A59" s="53"/>
      <c r="B59" s="30" t="s">
        <v>9</v>
      </c>
      <c r="C59">
        <v>0.30591306773445409</v>
      </c>
      <c r="D59">
        <v>0.59958845445530606</v>
      </c>
      <c r="E59">
        <v>0.73607462050064287</v>
      </c>
      <c r="F59">
        <v>0.73783290361541543</v>
      </c>
      <c r="G59">
        <v>0.36916944982291527</v>
      </c>
      <c r="H59">
        <v>0.1399572743375484</v>
      </c>
      <c r="I59">
        <v>6.5566838569963939E-2</v>
      </c>
      <c r="J59">
        <v>0.1387843751314955</v>
      </c>
      <c r="K59">
        <v>0.17033820922802381</v>
      </c>
      <c r="L59">
        <v>0.28377618039390901</v>
      </c>
      <c r="M59">
        <v>0.14107021682690599</v>
      </c>
      <c r="N59">
        <v>4.4402864915132657E-2</v>
      </c>
      <c r="O59">
        <v>2.856026332268612E-2</v>
      </c>
      <c r="P59">
        <v>1.650561701791441E-2</v>
      </c>
      <c r="Q59">
        <v>1.447131669573393E-2</v>
      </c>
      <c r="R59">
        <v>1.551792994795329E-2</v>
      </c>
      <c r="S59">
        <v>3.8075295825160009</v>
      </c>
    </row>
    <row r="60" spans="1:19" x14ac:dyDescent="0.35">
      <c r="A60" s="53"/>
      <c r="B60" s="30" t="s">
        <v>10</v>
      </c>
      <c r="C60">
        <v>0.38726228025621989</v>
      </c>
      <c r="D60">
        <v>0.37727350797726011</v>
      </c>
      <c r="E60">
        <v>0.55171075916144063</v>
      </c>
      <c r="F60">
        <v>0.50329779427717225</v>
      </c>
      <c r="G60">
        <v>0.38813944038818732</v>
      </c>
      <c r="H60">
        <v>0.24230627106794189</v>
      </c>
      <c r="I60">
        <v>0.13215428689603789</v>
      </c>
      <c r="J60">
        <v>7.237767350749906E-2</v>
      </c>
      <c r="K60">
        <v>0.11517621711556419</v>
      </c>
      <c r="L60">
        <v>0.15709561947007941</v>
      </c>
      <c r="M60">
        <v>0.22349891519833209</v>
      </c>
      <c r="N60">
        <v>0.119710747432675</v>
      </c>
      <c r="O60">
        <v>3.9617693078802842E-2</v>
      </c>
      <c r="P60">
        <v>1.6651504698479359E-2</v>
      </c>
      <c r="Q60">
        <v>1.5855836180521519E-2</v>
      </c>
      <c r="R60">
        <v>1.9807598254164342E-2</v>
      </c>
      <c r="S60">
        <v>3.361936144960378</v>
      </c>
    </row>
    <row r="61" spans="1:19" x14ac:dyDescent="0.35">
      <c r="A61" s="53"/>
      <c r="B61" s="30" t="s">
        <v>11</v>
      </c>
      <c r="C61">
        <v>0.62766944639353783</v>
      </c>
      <c r="D61">
        <v>0.72419469637531053</v>
      </c>
      <c r="E61">
        <v>0.4771431587101102</v>
      </c>
      <c r="F61">
        <v>0.49735392190350841</v>
      </c>
      <c r="G61">
        <v>0.35794239771534653</v>
      </c>
      <c r="H61">
        <v>0.36567873008197149</v>
      </c>
      <c r="I61">
        <v>0.29770849908205083</v>
      </c>
      <c r="J61">
        <v>0.1249786647459217</v>
      </c>
      <c r="K61">
        <v>8.0260849380490606E-2</v>
      </c>
      <c r="L61">
        <v>0.16522975788824981</v>
      </c>
      <c r="M61">
        <v>0.18881358074890511</v>
      </c>
      <c r="N61">
        <v>0.21941910637335801</v>
      </c>
      <c r="O61">
        <v>0.13272237082245211</v>
      </c>
      <c r="P61">
        <v>6.1485073536550583E-2</v>
      </c>
      <c r="Q61">
        <v>1.7607555133106779E-2</v>
      </c>
      <c r="R61">
        <v>1.8331139506565459E-2</v>
      </c>
      <c r="S61">
        <v>4.3565389483974357</v>
      </c>
    </row>
    <row r="62" spans="1:19" x14ac:dyDescent="0.35">
      <c r="A62" s="53"/>
      <c r="B62" s="30" t="s">
        <v>12</v>
      </c>
      <c r="C62">
        <v>0.59450411943161907</v>
      </c>
      <c r="D62">
        <v>0.69169961717827544</v>
      </c>
      <c r="E62">
        <v>0.4585832968608492</v>
      </c>
      <c r="F62">
        <v>0.37661668719710628</v>
      </c>
      <c r="G62">
        <v>0.2020586989461042</v>
      </c>
      <c r="H62">
        <v>0.2316760255323935</v>
      </c>
      <c r="I62">
        <v>0.27635244538650888</v>
      </c>
      <c r="J62">
        <v>0.23294606690491121</v>
      </c>
      <c r="K62">
        <v>0.1230407266833875</v>
      </c>
      <c r="L62">
        <v>8.2330841413956732E-2</v>
      </c>
      <c r="M62">
        <v>0.12059573667793461</v>
      </c>
      <c r="N62">
        <v>0.1641536814314257</v>
      </c>
      <c r="O62">
        <v>0.16035812079238451</v>
      </c>
      <c r="P62">
        <v>8.9112570694650367E-2</v>
      </c>
      <c r="Q62">
        <v>2.7747920116204621E-2</v>
      </c>
      <c r="R62">
        <v>6.466609357827789E-3</v>
      </c>
      <c r="S62">
        <v>3.8382431646055388</v>
      </c>
    </row>
    <row r="63" spans="1:19" x14ac:dyDescent="0.35">
      <c r="A63" s="53"/>
      <c r="B63" s="30" t="s">
        <v>13</v>
      </c>
      <c r="C63">
        <v>0.34938901707305992</v>
      </c>
      <c r="D63">
        <v>0.57701927239458284</v>
      </c>
      <c r="E63">
        <v>0.52318825490801057</v>
      </c>
      <c r="F63">
        <v>0.2379902656710792</v>
      </c>
      <c r="G63">
        <v>0.16426022665656911</v>
      </c>
      <c r="H63">
        <v>0.15769829660042489</v>
      </c>
      <c r="I63">
        <v>0.23258834790621949</v>
      </c>
      <c r="J63">
        <v>0.28619632111161653</v>
      </c>
      <c r="K63">
        <v>0.2032237082296956</v>
      </c>
      <c r="L63">
        <v>8.0663550820627053E-2</v>
      </c>
      <c r="M63">
        <v>9.560514562587448E-2</v>
      </c>
      <c r="N63">
        <v>0.1125611679113879</v>
      </c>
      <c r="O63">
        <v>0.1041175062830957</v>
      </c>
      <c r="P63">
        <v>0.13891315302980989</v>
      </c>
      <c r="Q63">
        <v>5.1160047664987572E-2</v>
      </c>
      <c r="R63">
        <v>1.11787641425417E-2</v>
      </c>
      <c r="S63">
        <v>3.325753046029583</v>
      </c>
    </row>
    <row r="64" spans="1:19" x14ac:dyDescent="0.35">
      <c r="A64" s="53"/>
      <c r="B64" s="30" t="s">
        <v>14</v>
      </c>
      <c r="C64">
        <v>0.1832711001510246</v>
      </c>
      <c r="D64">
        <v>0.57819859095432902</v>
      </c>
      <c r="E64">
        <v>0.55259320584082794</v>
      </c>
      <c r="F64">
        <v>0.38067523550868348</v>
      </c>
      <c r="G64">
        <v>6.6428543272133142E-2</v>
      </c>
      <c r="H64">
        <v>0.14182804978633251</v>
      </c>
      <c r="I64">
        <v>0.11376664426953061</v>
      </c>
      <c r="J64">
        <v>0.23597656303854239</v>
      </c>
      <c r="K64">
        <v>0.22544997882446291</v>
      </c>
      <c r="L64">
        <v>0.1757603761566828</v>
      </c>
      <c r="M64">
        <v>0.1270962433773738</v>
      </c>
      <c r="N64">
        <v>8.9919187721623009E-2</v>
      </c>
      <c r="O64">
        <v>0.1073045832670783</v>
      </c>
      <c r="P64">
        <v>8.3580668534170663E-2</v>
      </c>
      <c r="Q64">
        <v>0.10046214152887339</v>
      </c>
      <c r="R64">
        <v>5.2661837630749879E-2</v>
      </c>
      <c r="S64">
        <v>3.214972949862418</v>
      </c>
    </row>
    <row r="65" spans="1:19" x14ac:dyDescent="0.35">
      <c r="A65" s="53"/>
      <c r="B65" s="30" t="s">
        <v>15</v>
      </c>
      <c r="C65">
        <v>0.24246159542650761</v>
      </c>
      <c r="D65">
        <v>0.35489987467649109</v>
      </c>
      <c r="E65">
        <v>0.57699129726905862</v>
      </c>
      <c r="F65">
        <v>0.43999519977563578</v>
      </c>
      <c r="G65">
        <v>9.2844921423658647E-2</v>
      </c>
      <c r="H65">
        <v>8.0365979212151342E-2</v>
      </c>
      <c r="I65">
        <v>9.5317224289078434E-2</v>
      </c>
      <c r="J65">
        <v>0.20071847598674231</v>
      </c>
      <c r="K65">
        <v>0.22691033946520109</v>
      </c>
      <c r="L65">
        <v>0.19574819864589851</v>
      </c>
      <c r="M65">
        <v>0.22162944236139109</v>
      </c>
      <c r="N65">
        <v>0.1025688626841274</v>
      </c>
      <c r="O65">
        <v>5.4131026984241937E-2</v>
      </c>
      <c r="P65">
        <v>8.1512421826442513E-2</v>
      </c>
      <c r="Q65">
        <v>5.8530971185108013E-2</v>
      </c>
      <c r="R65">
        <v>6.1904974155880567E-2</v>
      </c>
      <c r="S65">
        <v>3.086530805367615</v>
      </c>
    </row>
    <row r="66" spans="1:19" x14ac:dyDescent="0.35">
      <c r="A66" s="53" t="s">
        <v>193</v>
      </c>
      <c r="B66" s="30" t="s">
        <v>0</v>
      </c>
      <c r="C66">
        <v>0.5488636638744937</v>
      </c>
      <c r="D66">
        <v>0.72586814963994384</v>
      </c>
      <c r="E66">
        <v>0.44050066496262918</v>
      </c>
      <c r="F66">
        <v>0.2203069157616081</v>
      </c>
      <c r="G66">
        <v>0.35154468506919861</v>
      </c>
      <c r="H66">
        <v>0.51436727423593198</v>
      </c>
      <c r="I66">
        <v>0.59057693026520286</v>
      </c>
      <c r="J66">
        <v>0.5263551154538596</v>
      </c>
      <c r="K66">
        <v>0.25357389346313502</v>
      </c>
      <c r="L66">
        <v>0.1090460346768424</v>
      </c>
      <c r="M66">
        <v>0.10657467589454379</v>
      </c>
      <c r="N66">
        <v>8.9540196221317633E-2</v>
      </c>
      <c r="O66">
        <v>5.895939876519031E-2</v>
      </c>
      <c r="P66">
        <v>2.7208724820007989E-2</v>
      </c>
      <c r="Q66">
        <v>9.6195257809842082E-3</v>
      </c>
      <c r="R66">
        <v>1.0518192411196441E-2</v>
      </c>
      <c r="S66">
        <v>4.5834240412960856</v>
      </c>
    </row>
    <row r="67" spans="1:19" x14ac:dyDescent="0.35">
      <c r="A67" s="53"/>
      <c r="B67" s="30" t="s">
        <v>1</v>
      </c>
      <c r="C67">
        <v>0.43519488335834022</v>
      </c>
      <c r="D67">
        <v>0.73010541602960199</v>
      </c>
      <c r="E67">
        <v>0.59534839621347968</v>
      </c>
      <c r="F67">
        <v>0.24880557709997639</v>
      </c>
      <c r="G67">
        <v>9.5682229178913447E-2</v>
      </c>
      <c r="H67">
        <v>0.30157206762996353</v>
      </c>
      <c r="I67">
        <v>0.49576227879886892</v>
      </c>
      <c r="J67">
        <v>0.51598172096570505</v>
      </c>
      <c r="K67">
        <v>0.38603432679086702</v>
      </c>
      <c r="L67">
        <v>0.1607442645722385</v>
      </c>
      <c r="M67">
        <v>7.8639771235823802E-2</v>
      </c>
      <c r="N67">
        <v>7.7686048568415836E-2</v>
      </c>
      <c r="O67">
        <v>5.1058891242224548E-2</v>
      </c>
      <c r="P67">
        <v>2.657304297807981E-2</v>
      </c>
      <c r="Q67">
        <v>1.193515457127059E-2</v>
      </c>
      <c r="R67">
        <v>8.510576824140215E-3</v>
      </c>
      <c r="S67">
        <v>4.2196346460579086</v>
      </c>
    </row>
    <row r="68" spans="1:19" x14ac:dyDescent="0.35">
      <c r="A68" s="53"/>
      <c r="B68" s="30" t="s">
        <v>2</v>
      </c>
      <c r="C68">
        <v>0.29560102343839662</v>
      </c>
      <c r="D68">
        <v>0.6494637373716784</v>
      </c>
      <c r="E68">
        <v>1.106078681513988</v>
      </c>
      <c r="F68">
        <v>0.46642208935408402</v>
      </c>
      <c r="G68">
        <v>0.1131928535452698</v>
      </c>
      <c r="H68">
        <v>9.8293679969094688E-2</v>
      </c>
      <c r="I68">
        <v>0.21623099285233549</v>
      </c>
      <c r="J68">
        <v>0.39192353015347969</v>
      </c>
      <c r="K68">
        <v>0.41886954666400827</v>
      </c>
      <c r="L68">
        <v>0.2184100723618892</v>
      </c>
      <c r="M68">
        <v>8.9012249823490625E-2</v>
      </c>
      <c r="N68">
        <v>3.944389058089167E-2</v>
      </c>
      <c r="O68">
        <v>2.7519365680149149E-2</v>
      </c>
      <c r="P68">
        <v>2.6380977171701538E-2</v>
      </c>
      <c r="Q68">
        <v>1.8244949679915169E-2</v>
      </c>
      <c r="R68">
        <v>8.230715572703013E-3</v>
      </c>
      <c r="S68">
        <v>4.1833183557330749</v>
      </c>
    </row>
    <row r="69" spans="1:19" x14ac:dyDescent="0.35">
      <c r="A69" s="53"/>
      <c r="B69" s="30" t="s">
        <v>3</v>
      </c>
      <c r="C69">
        <v>0.19045000143566049</v>
      </c>
      <c r="D69">
        <v>0.3161714226910961</v>
      </c>
      <c r="E69">
        <v>0.61940958495345977</v>
      </c>
      <c r="F69">
        <v>0.94000241100331616</v>
      </c>
      <c r="G69">
        <v>0.28782709190806222</v>
      </c>
      <c r="H69">
        <v>0.1189741472469142</v>
      </c>
      <c r="I69">
        <v>7.2113234825601238E-2</v>
      </c>
      <c r="J69">
        <v>0.24460205159977369</v>
      </c>
      <c r="K69">
        <v>0.34811442139445092</v>
      </c>
      <c r="L69">
        <v>0.35526346670179071</v>
      </c>
      <c r="M69">
        <v>0.19836948284281991</v>
      </c>
      <c r="N69">
        <v>6.8870914862648139E-2</v>
      </c>
      <c r="O69">
        <v>3.6996543014097598E-2</v>
      </c>
      <c r="P69">
        <v>2.186019780500327E-2</v>
      </c>
      <c r="Q69">
        <v>1.113420924172334E-2</v>
      </c>
      <c r="R69">
        <v>6.829619391786469E-3</v>
      </c>
      <c r="S69">
        <v>3.836988800918204</v>
      </c>
    </row>
    <row r="70" spans="1:19" x14ac:dyDescent="0.35">
      <c r="A70" s="53"/>
      <c r="B70" s="30" t="s">
        <v>4</v>
      </c>
      <c r="C70">
        <v>0.38655894911951127</v>
      </c>
      <c r="D70">
        <v>0.20986330781370749</v>
      </c>
      <c r="E70">
        <v>0.21384684421445341</v>
      </c>
      <c r="F70">
        <v>0.57069834995154911</v>
      </c>
      <c r="G70">
        <v>0.85874251921038225</v>
      </c>
      <c r="H70">
        <v>0.40441576430152071</v>
      </c>
      <c r="I70">
        <v>0.1103982524330375</v>
      </c>
      <c r="J70">
        <v>5.5651694478698818E-2</v>
      </c>
      <c r="K70">
        <v>0.15763142680082889</v>
      </c>
      <c r="L70">
        <v>0.32754889087231648</v>
      </c>
      <c r="M70">
        <v>0.22281888772916469</v>
      </c>
      <c r="N70">
        <v>0.1177542173750238</v>
      </c>
      <c r="O70">
        <v>3.2689338260449799E-2</v>
      </c>
      <c r="P70">
        <v>1.098271716629373E-2</v>
      </c>
      <c r="Q70">
        <v>8.4853068427956681E-3</v>
      </c>
      <c r="R70">
        <v>6.496536507477506E-3</v>
      </c>
      <c r="S70">
        <v>3.6945830030772102</v>
      </c>
    </row>
    <row r="71" spans="1:19" x14ac:dyDescent="0.35">
      <c r="A71" s="53"/>
      <c r="B71" s="30" t="s">
        <v>5</v>
      </c>
      <c r="C71">
        <v>0.76822341332460686</v>
      </c>
      <c r="D71">
        <v>0.33986048143239839</v>
      </c>
      <c r="E71">
        <v>0.1381762809298927</v>
      </c>
      <c r="F71">
        <v>0.21572106629702029</v>
      </c>
      <c r="G71">
        <v>0.43155944245524219</v>
      </c>
      <c r="H71">
        <v>0.71560951476895962</v>
      </c>
      <c r="I71">
        <v>0.28768362347774551</v>
      </c>
      <c r="J71">
        <v>7.3826864866614147E-2</v>
      </c>
      <c r="K71">
        <v>3.8009513550122533E-2</v>
      </c>
      <c r="L71">
        <v>0.1022732982915945</v>
      </c>
      <c r="M71">
        <v>0.18661186056494969</v>
      </c>
      <c r="N71">
        <v>0.1164056585204586</v>
      </c>
      <c r="O71">
        <v>5.8358613393783162E-2</v>
      </c>
      <c r="P71">
        <v>1.9808217151778711E-2</v>
      </c>
      <c r="Q71">
        <v>3.6691109450063442E-3</v>
      </c>
      <c r="R71">
        <v>7.3680050351753977E-3</v>
      </c>
      <c r="S71">
        <v>3.503164965005348</v>
      </c>
    </row>
    <row r="72" spans="1:19" x14ac:dyDescent="0.35">
      <c r="A72" s="53"/>
      <c r="B72" s="30" t="s">
        <v>6</v>
      </c>
      <c r="C72">
        <v>0.75462979463880442</v>
      </c>
      <c r="D72">
        <v>0.86019830536782327</v>
      </c>
      <c r="E72">
        <v>0.49972842901621262</v>
      </c>
      <c r="F72">
        <v>0.1117543981413604</v>
      </c>
      <c r="G72">
        <v>0.15207297897636929</v>
      </c>
      <c r="H72">
        <v>0.33557257910855681</v>
      </c>
      <c r="I72">
        <v>0.4967956291203372</v>
      </c>
      <c r="J72">
        <v>0.24745948187510541</v>
      </c>
      <c r="K72">
        <v>9.7952475321565521E-2</v>
      </c>
      <c r="L72">
        <v>3.9518230821778959E-2</v>
      </c>
      <c r="M72">
        <v>5.7399898641863283E-2</v>
      </c>
      <c r="N72">
        <v>7.4504104076033445E-2</v>
      </c>
      <c r="O72">
        <v>6.633234571502275E-2</v>
      </c>
      <c r="P72">
        <v>1.648979009547254E-2</v>
      </c>
      <c r="Q72">
        <v>9.5096531762467965E-3</v>
      </c>
      <c r="R72">
        <v>4.5211219969652902E-3</v>
      </c>
      <c r="S72">
        <v>3.8244392160895169</v>
      </c>
    </row>
    <row r="73" spans="1:19" x14ac:dyDescent="0.35">
      <c r="A73" s="53"/>
      <c r="B73" s="30" t="s">
        <v>7</v>
      </c>
      <c r="C73">
        <v>0.69923623788028155</v>
      </c>
      <c r="D73">
        <v>1.0134292899481969</v>
      </c>
      <c r="E73">
        <v>0.87363347590907303</v>
      </c>
      <c r="F73">
        <v>0.37374903300800849</v>
      </c>
      <c r="G73">
        <v>8.1031269346550222E-2</v>
      </c>
      <c r="H73">
        <v>9.5323534186011583E-2</v>
      </c>
      <c r="I73">
        <v>0.21612726344118011</v>
      </c>
      <c r="J73">
        <v>0.45755388774645078</v>
      </c>
      <c r="K73">
        <v>0.170801469876111</v>
      </c>
      <c r="L73">
        <v>6.0773059285489733E-2</v>
      </c>
      <c r="M73">
        <v>3.9510137180781599E-2</v>
      </c>
      <c r="N73">
        <v>3.5087396619931412E-2</v>
      </c>
      <c r="O73">
        <v>5.3334078210423991E-2</v>
      </c>
      <c r="P73">
        <v>3.2352017843663358E-2</v>
      </c>
      <c r="Q73">
        <v>1.49975366257241E-2</v>
      </c>
      <c r="R73">
        <v>4.2880192407032704E-3</v>
      </c>
      <c r="S73">
        <v>4.2212277063485812</v>
      </c>
    </row>
    <row r="74" spans="1:19" x14ac:dyDescent="0.35">
      <c r="A74" s="53"/>
      <c r="B74" s="30" t="s">
        <v>8</v>
      </c>
      <c r="C74">
        <v>0.52310854884529701</v>
      </c>
      <c r="D74">
        <v>0.82448531528290903</v>
      </c>
      <c r="E74">
        <v>0.89557146460528625</v>
      </c>
      <c r="F74">
        <v>0.58582546805154712</v>
      </c>
      <c r="G74">
        <v>0.17396681272272829</v>
      </c>
      <c r="H74">
        <v>7.5389270070425743E-2</v>
      </c>
      <c r="I74">
        <v>0.1399930728355164</v>
      </c>
      <c r="J74">
        <v>0.20693291560475061</v>
      </c>
      <c r="K74">
        <v>0.31484727828312142</v>
      </c>
      <c r="L74">
        <v>0.15087161344742661</v>
      </c>
      <c r="M74">
        <v>5.9211691037838902E-2</v>
      </c>
      <c r="N74">
        <v>1.7290474351084412E-2</v>
      </c>
      <c r="O74">
        <v>3.9408589862557367E-2</v>
      </c>
      <c r="P74">
        <v>3.2614348596876293E-2</v>
      </c>
      <c r="Q74">
        <v>1.574388382033709E-2</v>
      </c>
      <c r="R74">
        <v>8.7453225612689166E-3</v>
      </c>
      <c r="S74">
        <v>4.064006069978972</v>
      </c>
    </row>
    <row r="75" spans="1:19" x14ac:dyDescent="0.35">
      <c r="A75" s="53"/>
      <c r="B75" s="30" t="s">
        <v>9</v>
      </c>
      <c r="C75">
        <v>0.30591306773445409</v>
      </c>
      <c r="D75">
        <v>0.59958845445530606</v>
      </c>
      <c r="E75">
        <v>0.73607462050064287</v>
      </c>
      <c r="F75">
        <v>0.73783290361541543</v>
      </c>
      <c r="G75">
        <v>0.36916944982291527</v>
      </c>
      <c r="H75">
        <v>0.1399572743375484</v>
      </c>
      <c r="I75">
        <v>6.5566838569963939E-2</v>
      </c>
      <c r="J75">
        <v>0.1387843751314955</v>
      </c>
      <c r="K75">
        <v>0.17033820922802381</v>
      </c>
      <c r="L75">
        <v>0.28377618039390901</v>
      </c>
      <c r="M75">
        <v>0.14107021682690599</v>
      </c>
      <c r="N75">
        <v>4.4402864915132657E-2</v>
      </c>
      <c r="O75">
        <v>2.856026332268612E-2</v>
      </c>
      <c r="P75">
        <v>1.650561701791441E-2</v>
      </c>
      <c r="Q75">
        <v>1.447131669573393E-2</v>
      </c>
      <c r="R75">
        <v>1.551792994795329E-2</v>
      </c>
      <c r="S75">
        <v>3.8075295825160009</v>
      </c>
    </row>
    <row r="76" spans="1:19" x14ac:dyDescent="0.35">
      <c r="A76" s="53"/>
      <c r="B76" s="30" t="s">
        <v>10</v>
      </c>
      <c r="C76">
        <v>0.38726228025621989</v>
      </c>
      <c r="D76">
        <v>0.37727350797726011</v>
      </c>
      <c r="E76">
        <v>0.55171075916144063</v>
      </c>
      <c r="F76">
        <v>0.50329779427717225</v>
      </c>
      <c r="G76">
        <v>0.38813944038818732</v>
      </c>
      <c r="H76">
        <v>0.24230627106794189</v>
      </c>
      <c r="I76">
        <v>0.13215428689603789</v>
      </c>
      <c r="J76">
        <v>7.237767350749906E-2</v>
      </c>
      <c r="K76">
        <v>0.11517621711556419</v>
      </c>
      <c r="L76">
        <v>0.15709561947007941</v>
      </c>
      <c r="M76">
        <v>0.22349891519833209</v>
      </c>
      <c r="N76">
        <v>0.119710747432675</v>
      </c>
      <c r="O76">
        <v>3.9617693078802842E-2</v>
      </c>
      <c r="P76">
        <v>1.6651504698479359E-2</v>
      </c>
      <c r="Q76">
        <v>1.5855836180521519E-2</v>
      </c>
      <c r="R76">
        <v>1.9807598254164342E-2</v>
      </c>
      <c r="S76">
        <v>3.361936144960378</v>
      </c>
    </row>
    <row r="77" spans="1:19" x14ac:dyDescent="0.35">
      <c r="A77" s="53"/>
      <c r="B77" s="30" t="s">
        <v>11</v>
      </c>
      <c r="C77">
        <v>0.62766944639353783</v>
      </c>
      <c r="D77">
        <v>0.72419469637531053</v>
      </c>
      <c r="E77">
        <v>0.4771431587101102</v>
      </c>
      <c r="F77">
        <v>0.49735392190350841</v>
      </c>
      <c r="G77">
        <v>0.35794239771534653</v>
      </c>
      <c r="H77">
        <v>0.36567873008197149</v>
      </c>
      <c r="I77">
        <v>0.29770849908205083</v>
      </c>
      <c r="J77">
        <v>0.1249786647459217</v>
      </c>
      <c r="K77">
        <v>8.0260849380490606E-2</v>
      </c>
      <c r="L77">
        <v>0.16522975788824981</v>
      </c>
      <c r="M77">
        <v>0.18881358074890511</v>
      </c>
      <c r="N77">
        <v>0.21941910637335801</v>
      </c>
      <c r="O77">
        <v>0.13272237082245211</v>
      </c>
      <c r="P77">
        <v>6.1485073536550583E-2</v>
      </c>
      <c r="Q77">
        <v>1.7607555133106779E-2</v>
      </c>
      <c r="R77">
        <v>1.8331139506565459E-2</v>
      </c>
      <c r="S77">
        <v>4.3565389483974357</v>
      </c>
    </row>
    <row r="78" spans="1:19" x14ac:dyDescent="0.35">
      <c r="A78" s="53"/>
      <c r="B78" s="30" t="s">
        <v>12</v>
      </c>
      <c r="C78">
        <v>0.59450411943161907</v>
      </c>
      <c r="D78">
        <v>0.69169961717827544</v>
      </c>
      <c r="E78">
        <v>0.4585832968608492</v>
      </c>
      <c r="F78">
        <v>0.37661668719710628</v>
      </c>
      <c r="G78">
        <v>0.2020586989461042</v>
      </c>
      <c r="H78">
        <v>0.2316760255323935</v>
      </c>
      <c r="I78">
        <v>0.27635244538650888</v>
      </c>
      <c r="J78">
        <v>0.23294606690491121</v>
      </c>
      <c r="K78">
        <v>0.1230407266833875</v>
      </c>
      <c r="L78">
        <v>8.2330841413956732E-2</v>
      </c>
      <c r="M78">
        <v>0.12059573667793461</v>
      </c>
      <c r="N78">
        <v>0.1641536814314257</v>
      </c>
      <c r="O78">
        <v>0.16035812079238451</v>
      </c>
      <c r="P78">
        <v>8.9112570694650367E-2</v>
      </c>
      <c r="Q78">
        <v>2.7747920116204621E-2</v>
      </c>
      <c r="R78">
        <v>6.466609357827789E-3</v>
      </c>
      <c r="S78">
        <v>3.8382431646055388</v>
      </c>
    </row>
    <row r="79" spans="1:19" x14ac:dyDescent="0.35">
      <c r="A79" s="53"/>
      <c r="B79" s="30" t="s">
        <v>13</v>
      </c>
      <c r="C79">
        <v>0.34938901707305992</v>
      </c>
      <c r="D79">
        <v>0.57701927239458284</v>
      </c>
      <c r="E79">
        <v>0.52318825490801057</v>
      </c>
      <c r="F79">
        <v>0.2379902656710792</v>
      </c>
      <c r="G79">
        <v>0.16426022665656911</v>
      </c>
      <c r="H79">
        <v>0.15769829660042489</v>
      </c>
      <c r="I79">
        <v>0.23258834790621949</v>
      </c>
      <c r="J79">
        <v>0.28619632111161653</v>
      </c>
      <c r="K79">
        <v>0.2032237082296956</v>
      </c>
      <c r="L79">
        <v>8.0663550820627053E-2</v>
      </c>
      <c r="M79">
        <v>9.560514562587448E-2</v>
      </c>
      <c r="N79">
        <v>0.1125611679113879</v>
      </c>
      <c r="O79">
        <v>0.1041175062830957</v>
      </c>
      <c r="P79">
        <v>0.13891315302980989</v>
      </c>
      <c r="Q79">
        <v>5.1160047664987572E-2</v>
      </c>
      <c r="R79">
        <v>1.11787641425417E-2</v>
      </c>
      <c r="S79">
        <v>3.325753046029583</v>
      </c>
    </row>
    <row r="80" spans="1:19" x14ac:dyDescent="0.35">
      <c r="A80" s="53"/>
      <c r="B80" s="30" t="s">
        <v>14</v>
      </c>
      <c r="C80">
        <v>0.1832711001510246</v>
      </c>
      <c r="D80">
        <v>0.57819859095432902</v>
      </c>
      <c r="E80">
        <v>0.55259320584082794</v>
      </c>
      <c r="F80">
        <v>0.38067523550868348</v>
      </c>
      <c r="G80">
        <v>6.6428543272133142E-2</v>
      </c>
      <c r="H80">
        <v>0.14182804978633251</v>
      </c>
      <c r="I80">
        <v>0.11376664426953061</v>
      </c>
      <c r="J80">
        <v>0.23597656303854239</v>
      </c>
      <c r="K80">
        <v>0.22544997882446291</v>
      </c>
      <c r="L80">
        <v>0.1757603761566828</v>
      </c>
      <c r="M80">
        <v>0.1270962433773738</v>
      </c>
      <c r="N80">
        <v>8.9919187721623009E-2</v>
      </c>
      <c r="O80">
        <v>0.1073045832670783</v>
      </c>
      <c r="P80">
        <v>8.3580668534170663E-2</v>
      </c>
      <c r="Q80">
        <v>0.10046214152887339</v>
      </c>
      <c r="R80">
        <v>5.2661837630749879E-2</v>
      </c>
      <c r="S80">
        <v>3.214972949862418</v>
      </c>
    </row>
    <row r="81" spans="1:19" x14ac:dyDescent="0.35">
      <c r="A81" s="53"/>
      <c r="B81" s="30" t="s">
        <v>15</v>
      </c>
      <c r="C81">
        <v>0.24246159542650761</v>
      </c>
      <c r="D81">
        <v>0.35489987467649109</v>
      </c>
      <c r="E81">
        <v>0.57699129726905862</v>
      </c>
      <c r="F81">
        <v>0.43999519977563578</v>
      </c>
      <c r="G81">
        <v>9.2844921423658647E-2</v>
      </c>
      <c r="H81">
        <v>8.0365979212151342E-2</v>
      </c>
      <c r="I81">
        <v>9.5317224289078434E-2</v>
      </c>
      <c r="J81">
        <v>0.20071847598674231</v>
      </c>
      <c r="K81">
        <v>0.22691033946520109</v>
      </c>
      <c r="L81">
        <v>0.19574819864589851</v>
      </c>
      <c r="M81">
        <v>0.22162944236139109</v>
      </c>
      <c r="N81">
        <v>0.1025688626841274</v>
      </c>
      <c r="O81">
        <v>5.4131026984241937E-2</v>
      </c>
      <c r="P81">
        <v>8.1512421826442513E-2</v>
      </c>
      <c r="Q81">
        <v>5.8530971185108013E-2</v>
      </c>
      <c r="R81">
        <v>6.1904974155880567E-2</v>
      </c>
      <c r="S81">
        <v>3.086530805367615</v>
      </c>
    </row>
    <row r="82" spans="1:19" x14ac:dyDescent="0.35">
      <c r="A82" s="53" t="s">
        <v>194</v>
      </c>
      <c r="B82" s="30" t="s">
        <v>0</v>
      </c>
      <c r="C82">
        <v>0.5488636638744937</v>
      </c>
      <c r="D82">
        <v>0.72586814963994384</v>
      </c>
      <c r="E82">
        <v>0.44050066496262918</v>
      </c>
      <c r="F82">
        <v>0.2203069157616081</v>
      </c>
      <c r="G82">
        <v>0.35154468506919861</v>
      </c>
      <c r="H82">
        <v>0.51436727423593198</v>
      </c>
      <c r="I82">
        <v>0.59057693026520286</v>
      </c>
      <c r="J82">
        <v>0.5263551154538596</v>
      </c>
      <c r="K82">
        <v>0.25357389346313502</v>
      </c>
      <c r="L82">
        <v>0.1090460346768424</v>
      </c>
      <c r="M82">
        <v>0.10657467589454379</v>
      </c>
      <c r="N82">
        <v>8.9540196221317633E-2</v>
      </c>
      <c r="O82">
        <v>5.895939876519031E-2</v>
      </c>
      <c r="P82">
        <v>2.7208724820007989E-2</v>
      </c>
      <c r="Q82">
        <v>9.6195257809842082E-3</v>
      </c>
      <c r="R82">
        <v>1.0518192411196441E-2</v>
      </c>
      <c r="S82">
        <v>4.5834240412960856</v>
      </c>
    </row>
    <row r="83" spans="1:19" x14ac:dyDescent="0.35">
      <c r="A83" s="53"/>
      <c r="B83" s="30" t="s">
        <v>1</v>
      </c>
      <c r="C83">
        <v>0.43519488335834022</v>
      </c>
      <c r="D83">
        <v>0.73010541602960199</v>
      </c>
      <c r="E83">
        <v>0.59534839621347968</v>
      </c>
      <c r="F83">
        <v>0.24880557709997639</v>
      </c>
      <c r="G83">
        <v>9.5682229178913447E-2</v>
      </c>
      <c r="H83">
        <v>0.30157206762996353</v>
      </c>
      <c r="I83">
        <v>0.49576227879886892</v>
      </c>
      <c r="J83">
        <v>0.51598172096570505</v>
      </c>
      <c r="K83">
        <v>0.38603432679086702</v>
      </c>
      <c r="L83">
        <v>0.1607442645722385</v>
      </c>
      <c r="M83">
        <v>7.8639771235823802E-2</v>
      </c>
      <c r="N83">
        <v>7.7686048568415836E-2</v>
      </c>
      <c r="O83">
        <v>5.1058891242224548E-2</v>
      </c>
      <c r="P83">
        <v>2.657304297807981E-2</v>
      </c>
      <c r="Q83">
        <v>1.193515457127059E-2</v>
      </c>
      <c r="R83">
        <v>8.510576824140215E-3</v>
      </c>
      <c r="S83">
        <v>4.2196346460579086</v>
      </c>
    </row>
    <row r="84" spans="1:19" x14ac:dyDescent="0.35">
      <c r="A84" s="53"/>
      <c r="B84" s="30" t="s">
        <v>2</v>
      </c>
      <c r="C84">
        <v>0.29560102343839662</v>
      </c>
      <c r="D84">
        <v>0.6494637373716784</v>
      </c>
      <c r="E84">
        <v>1.106078681513988</v>
      </c>
      <c r="F84">
        <v>0.46642208935408402</v>
      </c>
      <c r="G84">
        <v>0.1131928535452698</v>
      </c>
      <c r="H84">
        <v>9.8293679969094688E-2</v>
      </c>
      <c r="I84">
        <v>0.21623099285233549</v>
      </c>
      <c r="J84">
        <v>0.39192353015347969</v>
      </c>
      <c r="K84">
        <v>0.41886954666400827</v>
      </c>
      <c r="L84">
        <v>0.2184100723618892</v>
      </c>
      <c r="M84">
        <v>8.9012249823490625E-2</v>
      </c>
      <c r="N84">
        <v>3.944389058089167E-2</v>
      </c>
      <c r="O84">
        <v>2.7519365680149149E-2</v>
      </c>
      <c r="P84">
        <v>2.6380977171701538E-2</v>
      </c>
      <c r="Q84">
        <v>1.8244949679915169E-2</v>
      </c>
      <c r="R84">
        <v>8.230715572703013E-3</v>
      </c>
      <c r="S84">
        <v>4.1833183557330749</v>
      </c>
    </row>
    <row r="85" spans="1:19" x14ac:dyDescent="0.35">
      <c r="A85" s="53"/>
      <c r="B85" s="30" t="s">
        <v>3</v>
      </c>
      <c r="C85">
        <v>0.19045000143566049</v>
      </c>
      <c r="D85">
        <v>0.3161714226910961</v>
      </c>
      <c r="E85">
        <v>0.61940958495345977</v>
      </c>
      <c r="F85">
        <v>0.94000241100331616</v>
      </c>
      <c r="G85">
        <v>0.28782709190806222</v>
      </c>
      <c r="H85">
        <v>0.1189741472469142</v>
      </c>
      <c r="I85">
        <v>7.2113234825601238E-2</v>
      </c>
      <c r="J85">
        <v>0.24460205159977369</v>
      </c>
      <c r="K85">
        <v>0.34811442139445092</v>
      </c>
      <c r="L85">
        <v>0.35526346670179071</v>
      </c>
      <c r="M85">
        <v>0.19836948284281991</v>
      </c>
      <c r="N85">
        <v>6.8870914862648139E-2</v>
      </c>
      <c r="O85">
        <v>3.6996543014097598E-2</v>
      </c>
      <c r="P85">
        <v>2.186019780500327E-2</v>
      </c>
      <c r="Q85">
        <v>1.113420924172334E-2</v>
      </c>
      <c r="R85">
        <v>6.829619391786469E-3</v>
      </c>
      <c r="S85">
        <v>3.836988800918204</v>
      </c>
    </row>
    <row r="86" spans="1:19" x14ac:dyDescent="0.35">
      <c r="A86" s="53"/>
      <c r="B86" s="30" t="s">
        <v>4</v>
      </c>
      <c r="C86">
        <v>0.38655894911951127</v>
      </c>
      <c r="D86">
        <v>0.20986330781370749</v>
      </c>
      <c r="E86">
        <v>0.21384684421445341</v>
      </c>
      <c r="F86">
        <v>0.57069834995154911</v>
      </c>
      <c r="G86">
        <v>0.85874251921038225</v>
      </c>
      <c r="H86">
        <v>0.40441576430152071</v>
      </c>
      <c r="I86">
        <v>0.1103982524330375</v>
      </c>
      <c r="J86">
        <v>5.5651694478698818E-2</v>
      </c>
      <c r="K86">
        <v>0.15763142680082889</v>
      </c>
      <c r="L86">
        <v>0.32754889087231648</v>
      </c>
      <c r="M86">
        <v>0.22281888772916469</v>
      </c>
      <c r="N86">
        <v>0.1177542173750238</v>
      </c>
      <c r="O86">
        <v>3.2689338260449799E-2</v>
      </c>
      <c r="P86">
        <v>1.098271716629373E-2</v>
      </c>
      <c r="Q86">
        <v>8.4853068427956681E-3</v>
      </c>
      <c r="R86">
        <v>6.496536507477506E-3</v>
      </c>
      <c r="S86">
        <v>3.6945830030772102</v>
      </c>
    </row>
    <row r="87" spans="1:19" x14ac:dyDescent="0.35">
      <c r="A87" s="53"/>
      <c r="B87" s="30" t="s">
        <v>5</v>
      </c>
      <c r="C87">
        <v>0.76822341332460686</v>
      </c>
      <c r="D87">
        <v>0.33986048143239839</v>
      </c>
      <c r="E87">
        <v>0.1381762809298927</v>
      </c>
      <c r="F87">
        <v>0.21572106629702029</v>
      </c>
      <c r="G87">
        <v>0.43155944245524219</v>
      </c>
      <c r="H87">
        <v>0.71560951476895962</v>
      </c>
      <c r="I87">
        <v>0.28768362347774551</v>
      </c>
      <c r="J87">
        <v>7.3826864866614147E-2</v>
      </c>
      <c r="K87">
        <v>3.8009513550122533E-2</v>
      </c>
      <c r="L87">
        <v>0.1022732982915945</v>
      </c>
      <c r="M87">
        <v>0.18661186056494969</v>
      </c>
      <c r="N87">
        <v>0.1164056585204586</v>
      </c>
      <c r="O87">
        <v>5.8358613393783162E-2</v>
      </c>
      <c r="P87">
        <v>1.9808217151778711E-2</v>
      </c>
      <c r="Q87">
        <v>3.6691109450063442E-3</v>
      </c>
      <c r="R87">
        <v>7.3680050351753977E-3</v>
      </c>
      <c r="S87">
        <v>3.503164965005348</v>
      </c>
    </row>
    <row r="88" spans="1:19" x14ac:dyDescent="0.35">
      <c r="A88" s="53"/>
      <c r="B88" s="30" t="s">
        <v>6</v>
      </c>
      <c r="C88">
        <v>0.75462979463880442</v>
      </c>
      <c r="D88">
        <v>0.86019830536782327</v>
      </c>
      <c r="E88">
        <v>0.49972842901621262</v>
      </c>
      <c r="F88">
        <v>0.1117543981413604</v>
      </c>
      <c r="G88">
        <v>0.15207297897636929</v>
      </c>
      <c r="H88">
        <v>0.33557257910855681</v>
      </c>
      <c r="I88">
        <v>0.4967956291203372</v>
      </c>
      <c r="J88">
        <v>0.24745948187510541</v>
      </c>
      <c r="K88">
        <v>9.7952475321565521E-2</v>
      </c>
      <c r="L88">
        <v>3.9518230821778959E-2</v>
      </c>
      <c r="M88">
        <v>5.7399898641863283E-2</v>
      </c>
      <c r="N88">
        <v>7.4504104076033445E-2</v>
      </c>
      <c r="O88">
        <v>6.633234571502275E-2</v>
      </c>
      <c r="P88">
        <v>1.648979009547254E-2</v>
      </c>
      <c r="Q88">
        <v>9.5096531762467965E-3</v>
      </c>
      <c r="R88">
        <v>4.5211219969652902E-3</v>
      </c>
      <c r="S88">
        <v>3.8244392160895169</v>
      </c>
    </row>
    <row r="89" spans="1:19" x14ac:dyDescent="0.35">
      <c r="A89" s="53"/>
      <c r="B89" s="30" t="s">
        <v>7</v>
      </c>
      <c r="C89">
        <v>0.69923623788028155</v>
      </c>
      <c r="D89">
        <v>1.0134292899481969</v>
      </c>
      <c r="E89">
        <v>0.87363347590907303</v>
      </c>
      <c r="F89">
        <v>0.37374903300800849</v>
      </c>
      <c r="G89">
        <v>8.1031269346550222E-2</v>
      </c>
      <c r="H89">
        <v>9.5323534186011583E-2</v>
      </c>
      <c r="I89">
        <v>0.21612726344118011</v>
      </c>
      <c r="J89">
        <v>0.45755388774645078</v>
      </c>
      <c r="K89">
        <v>0.170801469876111</v>
      </c>
      <c r="L89">
        <v>6.0773059285489733E-2</v>
      </c>
      <c r="M89">
        <v>3.9510137180781599E-2</v>
      </c>
      <c r="N89">
        <v>3.5087396619931412E-2</v>
      </c>
      <c r="O89">
        <v>5.3334078210423991E-2</v>
      </c>
      <c r="P89">
        <v>3.2352017843663358E-2</v>
      </c>
      <c r="Q89">
        <v>1.49975366257241E-2</v>
      </c>
      <c r="R89">
        <v>4.2880192407032704E-3</v>
      </c>
      <c r="S89">
        <v>4.2212277063485812</v>
      </c>
    </row>
    <row r="90" spans="1:19" x14ac:dyDescent="0.35">
      <c r="A90" s="53"/>
      <c r="B90" s="30" t="s">
        <v>8</v>
      </c>
      <c r="C90">
        <v>0.52310854884529701</v>
      </c>
      <c r="D90">
        <v>0.82448531528290903</v>
      </c>
      <c r="E90">
        <v>0.89557146460528625</v>
      </c>
      <c r="F90">
        <v>0.58582546805154712</v>
      </c>
      <c r="G90">
        <v>0.17396681272272829</v>
      </c>
      <c r="H90">
        <v>7.5389270070425743E-2</v>
      </c>
      <c r="I90">
        <v>0.1399930728355164</v>
      </c>
      <c r="J90">
        <v>0.20693291560475061</v>
      </c>
      <c r="K90">
        <v>0.31484727828312142</v>
      </c>
      <c r="L90">
        <v>0.15087161344742661</v>
      </c>
      <c r="M90">
        <v>5.9211691037838902E-2</v>
      </c>
      <c r="N90">
        <v>1.7290474351084412E-2</v>
      </c>
      <c r="O90">
        <v>3.9408589862557367E-2</v>
      </c>
      <c r="P90">
        <v>3.2614348596876293E-2</v>
      </c>
      <c r="Q90">
        <v>1.574388382033709E-2</v>
      </c>
      <c r="R90">
        <v>8.7453225612689166E-3</v>
      </c>
      <c r="S90">
        <v>4.064006069978972</v>
      </c>
    </row>
    <row r="91" spans="1:19" x14ac:dyDescent="0.35">
      <c r="A91" s="53"/>
      <c r="B91" s="30" t="s">
        <v>9</v>
      </c>
      <c r="C91">
        <v>0.30591306773445409</v>
      </c>
      <c r="D91">
        <v>0.59958845445530606</v>
      </c>
      <c r="E91">
        <v>0.73607462050064287</v>
      </c>
      <c r="F91">
        <v>0.73783290361541543</v>
      </c>
      <c r="G91">
        <v>0.36916944982291527</v>
      </c>
      <c r="H91">
        <v>0.1399572743375484</v>
      </c>
      <c r="I91">
        <v>6.5566838569963939E-2</v>
      </c>
      <c r="J91">
        <v>0.1387843751314955</v>
      </c>
      <c r="K91">
        <v>0.17033820922802381</v>
      </c>
      <c r="L91">
        <v>0.28377618039390901</v>
      </c>
      <c r="M91">
        <v>0.14107021682690599</v>
      </c>
      <c r="N91">
        <v>4.4402864915132657E-2</v>
      </c>
      <c r="O91">
        <v>2.856026332268612E-2</v>
      </c>
      <c r="P91">
        <v>1.650561701791441E-2</v>
      </c>
      <c r="Q91">
        <v>1.447131669573393E-2</v>
      </c>
      <c r="R91">
        <v>1.551792994795329E-2</v>
      </c>
      <c r="S91">
        <v>3.8075295825160009</v>
      </c>
    </row>
    <row r="92" spans="1:19" x14ac:dyDescent="0.35">
      <c r="A92" s="53"/>
      <c r="B92" s="30" t="s">
        <v>10</v>
      </c>
      <c r="C92">
        <v>0.38726228025621989</v>
      </c>
      <c r="D92">
        <v>0.37727350797726011</v>
      </c>
      <c r="E92">
        <v>0.55171075916144063</v>
      </c>
      <c r="F92">
        <v>0.50329779427717225</v>
      </c>
      <c r="G92">
        <v>0.38813944038818732</v>
      </c>
      <c r="H92">
        <v>0.24230627106794189</v>
      </c>
      <c r="I92">
        <v>0.13215428689603789</v>
      </c>
      <c r="J92">
        <v>7.237767350749906E-2</v>
      </c>
      <c r="K92">
        <v>0.11517621711556419</v>
      </c>
      <c r="L92">
        <v>0.15709561947007941</v>
      </c>
      <c r="M92">
        <v>0.22349891519833209</v>
      </c>
      <c r="N92">
        <v>0.119710747432675</v>
      </c>
      <c r="O92">
        <v>3.9617693078802842E-2</v>
      </c>
      <c r="P92">
        <v>1.6651504698479359E-2</v>
      </c>
      <c r="Q92">
        <v>1.5855836180521519E-2</v>
      </c>
      <c r="R92">
        <v>1.9807598254164342E-2</v>
      </c>
      <c r="S92">
        <v>3.361936144960378</v>
      </c>
    </row>
    <row r="93" spans="1:19" x14ac:dyDescent="0.35">
      <c r="A93" s="53"/>
      <c r="B93" s="30" t="s">
        <v>11</v>
      </c>
      <c r="C93">
        <v>0.62766944639353783</v>
      </c>
      <c r="D93">
        <v>0.72419469637531053</v>
      </c>
      <c r="E93">
        <v>0.4771431587101102</v>
      </c>
      <c r="F93">
        <v>0.49735392190350841</v>
      </c>
      <c r="G93">
        <v>0.35794239771534653</v>
      </c>
      <c r="H93">
        <v>0.36567873008197149</v>
      </c>
      <c r="I93">
        <v>0.29770849908205083</v>
      </c>
      <c r="J93">
        <v>0.1249786647459217</v>
      </c>
      <c r="K93">
        <v>8.0260849380490606E-2</v>
      </c>
      <c r="L93">
        <v>0.16522975788824981</v>
      </c>
      <c r="M93">
        <v>0.18881358074890511</v>
      </c>
      <c r="N93">
        <v>0.21941910637335801</v>
      </c>
      <c r="O93">
        <v>0.13272237082245211</v>
      </c>
      <c r="P93">
        <v>6.1485073536550583E-2</v>
      </c>
      <c r="Q93">
        <v>1.7607555133106779E-2</v>
      </c>
      <c r="R93">
        <v>1.8331139506565459E-2</v>
      </c>
      <c r="S93">
        <v>4.3565389483974357</v>
      </c>
    </row>
    <row r="94" spans="1:19" x14ac:dyDescent="0.35">
      <c r="A94" s="53"/>
      <c r="B94" s="30" t="s">
        <v>12</v>
      </c>
      <c r="C94">
        <v>0.59450411943161907</v>
      </c>
      <c r="D94">
        <v>0.69169961717827544</v>
      </c>
      <c r="E94">
        <v>0.4585832968608492</v>
      </c>
      <c r="F94">
        <v>0.37661668719710628</v>
      </c>
      <c r="G94">
        <v>0.2020586989461042</v>
      </c>
      <c r="H94">
        <v>0.2316760255323935</v>
      </c>
      <c r="I94">
        <v>0.27635244538650888</v>
      </c>
      <c r="J94">
        <v>0.23294606690491121</v>
      </c>
      <c r="K94">
        <v>0.1230407266833875</v>
      </c>
      <c r="L94">
        <v>8.2330841413956732E-2</v>
      </c>
      <c r="M94">
        <v>0.12059573667793461</v>
      </c>
      <c r="N94">
        <v>0.1641536814314257</v>
      </c>
      <c r="O94">
        <v>0.16035812079238451</v>
      </c>
      <c r="P94">
        <v>8.9112570694650367E-2</v>
      </c>
      <c r="Q94">
        <v>2.7747920116204621E-2</v>
      </c>
      <c r="R94">
        <v>6.466609357827789E-3</v>
      </c>
      <c r="S94">
        <v>3.8382431646055388</v>
      </c>
    </row>
    <row r="95" spans="1:19" x14ac:dyDescent="0.35">
      <c r="A95" s="53"/>
      <c r="B95" s="30" t="s">
        <v>13</v>
      </c>
      <c r="C95">
        <v>0.34938901707305992</v>
      </c>
      <c r="D95">
        <v>0.57701927239458284</v>
      </c>
      <c r="E95">
        <v>0.52318825490801057</v>
      </c>
      <c r="F95">
        <v>0.2379902656710792</v>
      </c>
      <c r="G95">
        <v>0.16426022665656911</v>
      </c>
      <c r="H95">
        <v>0.15769829660042489</v>
      </c>
      <c r="I95">
        <v>0.23258834790621949</v>
      </c>
      <c r="J95">
        <v>0.28619632111161653</v>
      </c>
      <c r="K95">
        <v>0.2032237082296956</v>
      </c>
      <c r="L95">
        <v>8.0663550820627053E-2</v>
      </c>
      <c r="M95">
        <v>9.560514562587448E-2</v>
      </c>
      <c r="N95">
        <v>0.1125611679113879</v>
      </c>
      <c r="O95">
        <v>0.1041175062830957</v>
      </c>
      <c r="P95">
        <v>0.13891315302980989</v>
      </c>
      <c r="Q95">
        <v>5.1160047664987572E-2</v>
      </c>
      <c r="R95">
        <v>1.11787641425417E-2</v>
      </c>
      <c r="S95">
        <v>3.325753046029583</v>
      </c>
    </row>
    <row r="96" spans="1:19" x14ac:dyDescent="0.35">
      <c r="A96" s="53"/>
      <c r="B96" s="30" t="s">
        <v>14</v>
      </c>
      <c r="C96">
        <v>0.1832711001510246</v>
      </c>
      <c r="D96">
        <v>0.57819859095432902</v>
      </c>
      <c r="E96">
        <v>0.55259320584082794</v>
      </c>
      <c r="F96">
        <v>0.38067523550868348</v>
      </c>
      <c r="G96">
        <v>6.6428543272133142E-2</v>
      </c>
      <c r="H96">
        <v>0.14182804978633251</v>
      </c>
      <c r="I96">
        <v>0.11376664426953061</v>
      </c>
      <c r="J96">
        <v>0.23597656303854239</v>
      </c>
      <c r="K96">
        <v>0.22544997882446291</v>
      </c>
      <c r="L96">
        <v>0.1757603761566828</v>
      </c>
      <c r="M96">
        <v>0.1270962433773738</v>
      </c>
      <c r="N96">
        <v>8.9919187721623009E-2</v>
      </c>
      <c r="O96">
        <v>0.1073045832670783</v>
      </c>
      <c r="P96">
        <v>8.3580668534170663E-2</v>
      </c>
      <c r="Q96">
        <v>0.10046214152887339</v>
      </c>
      <c r="R96">
        <v>5.2661837630749879E-2</v>
      </c>
      <c r="S96">
        <v>3.214972949862418</v>
      </c>
    </row>
    <row r="97" spans="1:19" x14ac:dyDescent="0.35">
      <c r="A97" s="53"/>
      <c r="B97" s="30" t="s">
        <v>15</v>
      </c>
      <c r="C97">
        <v>0.24246159542650761</v>
      </c>
      <c r="D97">
        <v>0.35489987467649109</v>
      </c>
      <c r="E97">
        <v>0.57699129726905862</v>
      </c>
      <c r="F97">
        <v>0.43999519977563578</v>
      </c>
      <c r="G97">
        <v>9.2844921423658647E-2</v>
      </c>
      <c r="H97">
        <v>8.0365979212151342E-2</v>
      </c>
      <c r="I97">
        <v>9.5317224289078434E-2</v>
      </c>
      <c r="J97">
        <v>0.20071847598674231</v>
      </c>
      <c r="K97">
        <v>0.22691033946520109</v>
      </c>
      <c r="L97">
        <v>0.19574819864589851</v>
      </c>
      <c r="M97">
        <v>0.22162944236139109</v>
      </c>
      <c r="N97">
        <v>0.1025688626841274</v>
      </c>
      <c r="O97">
        <v>5.4131026984241937E-2</v>
      </c>
      <c r="P97">
        <v>8.1512421826442513E-2</v>
      </c>
      <c r="Q97">
        <v>5.8530971185108013E-2</v>
      </c>
      <c r="R97">
        <v>6.1904974155880567E-2</v>
      </c>
      <c r="S97">
        <v>3.086530805367615</v>
      </c>
    </row>
    <row r="98" spans="1:19" x14ac:dyDescent="0.35">
      <c r="A98" s="53" t="s">
        <v>195</v>
      </c>
      <c r="B98" s="30" t="s">
        <v>0</v>
      </c>
      <c r="C98">
        <v>0.5488636638744937</v>
      </c>
      <c r="D98">
        <v>0.72586814963994384</v>
      </c>
      <c r="E98">
        <v>0.44050066496262918</v>
      </c>
      <c r="F98">
        <v>0.2203069157616081</v>
      </c>
      <c r="G98">
        <v>0.35154468506919861</v>
      </c>
      <c r="H98">
        <v>0.51436727423593198</v>
      </c>
      <c r="I98">
        <v>0.59057693026520286</v>
      </c>
      <c r="J98">
        <v>0.5263551154538596</v>
      </c>
      <c r="K98">
        <v>0.25357389346313502</v>
      </c>
      <c r="L98">
        <v>0.1090460346768424</v>
      </c>
      <c r="M98">
        <v>0.10657467589454379</v>
      </c>
      <c r="N98">
        <v>8.9540196221317633E-2</v>
      </c>
      <c r="O98">
        <v>5.895939876519031E-2</v>
      </c>
      <c r="P98">
        <v>2.7208724820007989E-2</v>
      </c>
      <c r="Q98">
        <v>9.6195257809842082E-3</v>
      </c>
      <c r="R98">
        <v>1.0518192411196441E-2</v>
      </c>
      <c r="S98">
        <v>4.5834240412960856</v>
      </c>
    </row>
    <row r="99" spans="1:19" x14ac:dyDescent="0.35">
      <c r="A99" s="53"/>
      <c r="B99" s="30" t="s">
        <v>1</v>
      </c>
      <c r="C99">
        <v>0.43519488335834022</v>
      </c>
      <c r="D99">
        <v>0.73010541602960199</v>
      </c>
      <c r="E99">
        <v>0.59534839621347968</v>
      </c>
      <c r="F99">
        <v>0.24880557709997639</v>
      </c>
      <c r="G99">
        <v>9.5682229178913447E-2</v>
      </c>
      <c r="H99">
        <v>0.30157206762996353</v>
      </c>
      <c r="I99">
        <v>0.49576227879886892</v>
      </c>
      <c r="J99">
        <v>0.51598172096570505</v>
      </c>
      <c r="K99">
        <v>0.38603432679086702</v>
      </c>
      <c r="L99">
        <v>0.1607442645722385</v>
      </c>
      <c r="M99">
        <v>7.8639771235823802E-2</v>
      </c>
      <c r="N99">
        <v>7.7686048568415836E-2</v>
      </c>
      <c r="O99">
        <v>5.1058891242224548E-2</v>
      </c>
      <c r="P99">
        <v>2.657304297807981E-2</v>
      </c>
      <c r="Q99">
        <v>1.193515457127059E-2</v>
      </c>
      <c r="R99">
        <v>8.510576824140215E-3</v>
      </c>
      <c r="S99">
        <v>4.2196346460579086</v>
      </c>
    </row>
    <row r="100" spans="1:19" x14ac:dyDescent="0.35">
      <c r="A100" s="53"/>
      <c r="B100" s="30" t="s">
        <v>2</v>
      </c>
      <c r="C100">
        <v>0.29560102343839662</v>
      </c>
      <c r="D100">
        <v>0.6494637373716784</v>
      </c>
      <c r="E100">
        <v>1.106078681513988</v>
      </c>
      <c r="F100">
        <v>0.46642208935408402</v>
      </c>
      <c r="G100">
        <v>0.1131928535452698</v>
      </c>
      <c r="H100">
        <v>9.8293679969094688E-2</v>
      </c>
      <c r="I100">
        <v>0.21623099285233549</v>
      </c>
      <c r="J100">
        <v>0.39192353015347969</v>
      </c>
      <c r="K100">
        <v>0.41886954666400827</v>
      </c>
      <c r="L100">
        <v>0.2184100723618892</v>
      </c>
      <c r="M100">
        <v>8.9012249823490625E-2</v>
      </c>
      <c r="N100">
        <v>3.944389058089167E-2</v>
      </c>
      <c r="O100">
        <v>2.7519365680149149E-2</v>
      </c>
      <c r="P100">
        <v>2.6380977171701538E-2</v>
      </c>
      <c r="Q100">
        <v>1.8244949679915169E-2</v>
      </c>
      <c r="R100">
        <v>8.230715572703013E-3</v>
      </c>
      <c r="S100">
        <v>4.1833183557330749</v>
      </c>
    </row>
    <row r="101" spans="1:19" x14ac:dyDescent="0.35">
      <c r="A101" s="53"/>
      <c r="B101" s="30" t="s">
        <v>3</v>
      </c>
      <c r="C101">
        <v>0.19045000143566049</v>
      </c>
      <c r="D101">
        <v>0.3161714226910961</v>
      </c>
      <c r="E101">
        <v>0.61940958495345977</v>
      </c>
      <c r="F101">
        <v>0.94000241100331616</v>
      </c>
      <c r="G101">
        <v>0.28782709190806222</v>
      </c>
      <c r="H101">
        <v>0.1189741472469142</v>
      </c>
      <c r="I101">
        <v>7.2113234825601238E-2</v>
      </c>
      <c r="J101">
        <v>0.24460205159977369</v>
      </c>
      <c r="K101">
        <v>0.34811442139445092</v>
      </c>
      <c r="L101">
        <v>0.35526346670179071</v>
      </c>
      <c r="M101">
        <v>0.19836948284281991</v>
      </c>
      <c r="N101">
        <v>6.8870914862648139E-2</v>
      </c>
      <c r="O101">
        <v>3.6996543014097598E-2</v>
      </c>
      <c r="P101">
        <v>2.186019780500327E-2</v>
      </c>
      <c r="Q101">
        <v>1.113420924172334E-2</v>
      </c>
      <c r="R101">
        <v>6.829619391786469E-3</v>
      </c>
      <c r="S101">
        <v>3.836988800918204</v>
      </c>
    </row>
    <row r="102" spans="1:19" x14ac:dyDescent="0.35">
      <c r="A102" s="53"/>
      <c r="B102" s="30" t="s">
        <v>4</v>
      </c>
      <c r="C102">
        <v>0.38655894911951127</v>
      </c>
      <c r="D102">
        <v>0.20986330781370749</v>
      </c>
      <c r="E102">
        <v>0.21384684421445341</v>
      </c>
      <c r="F102">
        <v>0.57069834995154911</v>
      </c>
      <c r="G102">
        <v>0.85874251921038225</v>
      </c>
      <c r="H102">
        <v>0.40441576430152071</v>
      </c>
      <c r="I102">
        <v>0.1103982524330375</v>
      </c>
      <c r="J102">
        <v>5.5651694478698818E-2</v>
      </c>
      <c r="K102">
        <v>0.15763142680082889</v>
      </c>
      <c r="L102">
        <v>0.32754889087231648</v>
      </c>
      <c r="M102">
        <v>0.22281888772916469</v>
      </c>
      <c r="N102">
        <v>0.1177542173750238</v>
      </c>
      <c r="O102">
        <v>3.2689338260449799E-2</v>
      </c>
      <c r="P102">
        <v>1.098271716629373E-2</v>
      </c>
      <c r="Q102">
        <v>8.4853068427956681E-3</v>
      </c>
      <c r="R102">
        <v>6.496536507477506E-3</v>
      </c>
      <c r="S102">
        <v>3.6945830030772102</v>
      </c>
    </row>
    <row r="103" spans="1:19" x14ac:dyDescent="0.35">
      <c r="A103" s="53"/>
      <c r="B103" s="30" t="s">
        <v>5</v>
      </c>
      <c r="C103">
        <v>0.76822341332460686</v>
      </c>
      <c r="D103">
        <v>0.33986048143239839</v>
      </c>
      <c r="E103">
        <v>0.1381762809298927</v>
      </c>
      <c r="F103">
        <v>0.21572106629702029</v>
      </c>
      <c r="G103">
        <v>0.43155944245524219</v>
      </c>
      <c r="H103">
        <v>0.71560951476895962</v>
      </c>
      <c r="I103">
        <v>0.28768362347774551</v>
      </c>
      <c r="J103">
        <v>7.3826864866614147E-2</v>
      </c>
      <c r="K103">
        <v>3.8009513550122533E-2</v>
      </c>
      <c r="L103">
        <v>0.1022732982915945</v>
      </c>
      <c r="M103">
        <v>0.18661186056494969</v>
      </c>
      <c r="N103">
        <v>0.1164056585204586</v>
      </c>
      <c r="O103">
        <v>5.8358613393783162E-2</v>
      </c>
      <c r="P103">
        <v>1.9808217151778711E-2</v>
      </c>
      <c r="Q103">
        <v>3.6691109450063442E-3</v>
      </c>
      <c r="R103">
        <v>7.3680050351753977E-3</v>
      </c>
      <c r="S103">
        <v>3.503164965005348</v>
      </c>
    </row>
    <row r="104" spans="1:19" x14ac:dyDescent="0.35">
      <c r="A104" s="53"/>
      <c r="B104" s="30" t="s">
        <v>6</v>
      </c>
      <c r="C104">
        <v>0.75462979463880442</v>
      </c>
      <c r="D104">
        <v>0.86019830536782327</v>
      </c>
      <c r="E104">
        <v>0.49972842901621262</v>
      </c>
      <c r="F104">
        <v>0.1117543981413604</v>
      </c>
      <c r="G104">
        <v>0.15207297897636929</v>
      </c>
      <c r="H104">
        <v>0.33557257910855681</v>
      </c>
      <c r="I104">
        <v>0.4967956291203372</v>
      </c>
      <c r="J104">
        <v>0.24745948187510541</v>
      </c>
      <c r="K104">
        <v>9.7952475321565521E-2</v>
      </c>
      <c r="L104">
        <v>3.9518230821778959E-2</v>
      </c>
      <c r="M104">
        <v>5.7399898641863283E-2</v>
      </c>
      <c r="N104">
        <v>7.4504104076033445E-2</v>
      </c>
      <c r="O104">
        <v>6.633234571502275E-2</v>
      </c>
      <c r="P104">
        <v>1.648979009547254E-2</v>
      </c>
      <c r="Q104">
        <v>9.5096531762467965E-3</v>
      </c>
      <c r="R104">
        <v>4.5211219969652902E-3</v>
      </c>
      <c r="S104">
        <v>3.8244392160895169</v>
      </c>
    </row>
    <row r="105" spans="1:19" x14ac:dyDescent="0.35">
      <c r="A105" s="53"/>
      <c r="B105" s="30" t="s">
        <v>7</v>
      </c>
      <c r="C105">
        <v>0.69923623788028155</v>
      </c>
      <c r="D105">
        <v>1.0134292899481969</v>
      </c>
      <c r="E105">
        <v>0.87363347590907303</v>
      </c>
      <c r="F105">
        <v>0.37374903300800849</v>
      </c>
      <c r="G105">
        <v>8.1031269346550222E-2</v>
      </c>
      <c r="H105">
        <v>9.5323534186011583E-2</v>
      </c>
      <c r="I105">
        <v>0.21612726344118011</v>
      </c>
      <c r="J105">
        <v>0.45755388774645078</v>
      </c>
      <c r="K105">
        <v>0.170801469876111</v>
      </c>
      <c r="L105">
        <v>6.0773059285489733E-2</v>
      </c>
      <c r="M105">
        <v>3.9510137180781599E-2</v>
      </c>
      <c r="N105">
        <v>3.5087396619931412E-2</v>
      </c>
      <c r="O105">
        <v>5.3334078210423991E-2</v>
      </c>
      <c r="P105">
        <v>3.2352017843663358E-2</v>
      </c>
      <c r="Q105">
        <v>1.49975366257241E-2</v>
      </c>
      <c r="R105">
        <v>4.2880192407032704E-3</v>
      </c>
      <c r="S105">
        <v>4.2212277063485812</v>
      </c>
    </row>
    <row r="106" spans="1:19" x14ac:dyDescent="0.35">
      <c r="A106" s="53"/>
      <c r="B106" s="30" t="s">
        <v>8</v>
      </c>
      <c r="C106">
        <v>0.52310854884529701</v>
      </c>
      <c r="D106">
        <v>0.82448531528290903</v>
      </c>
      <c r="E106">
        <v>0.89557146460528625</v>
      </c>
      <c r="F106">
        <v>0.58582546805154712</v>
      </c>
      <c r="G106">
        <v>0.17396681272272829</v>
      </c>
      <c r="H106">
        <v>7.5389270070425743E-2</v>
      </c>
      <c r="I106">
        <v>0.1399930728355164</v>
      </c>
      <c r="J106">
        <v>0.20693291560475061</v>
      </c>
      <c r="K106">
        <v>0.31484727828312142</v>
      </c>
      <c r="L106">
        <v>0.15087161344742661</v>
      </c>
      <c r="M106">
        <v>5.9211691037838902E-2</v>
      </c>
      <c r="N106">
        <v>1.7290474351084412E-2</v>
      </c>
      <c r="O106">
        <v>3.9408589862557367E-2</v>
      </c>
      <c r="P106">
        <v>3.2614348596876293E-2</v>
      </c>
      <c r="Q106">
        <v>1.574388382033709E-2</v>
      </c>
      <c r="R106">
        <v>8.7453225612689166E-3</v>
      </c>
      <c r="S106">
        <v>4.064006069978972</v>
      </c>
    </row>
    <row r="107" spans="1:19" x14ac:dyDescent="0.35">
      <c r="A107" s="53"/>
      <c r="B107" s="30" t="s">
        <v>9</v>
      </c>
      <c r="C107">
        <v>0.30591306773445409</v>
      </c>
      <c r="D107">
        <v>0.59958845445530606</v>
      </c>
      <c r="E107">
        <v>0.73607462050064287</v>
      </c>
      <c r="F107">
        <v>0.73783290361541543</v>
      </c>
      <c r="G107">
        <v>0.36916944982291527</v>
      </c>
      <c r="H107">
        <v>0.1399572743375484</v>
      </c>
      <c r="I107">
        <v>6.5566838569963939E-2</v>
      </c>
      <c r="J107">
        <v>0.1387843751314955</v>
      </c>
      <c r="K107">
        <v>0.17033820922802381</v>
      </c>
      <c r="L107">
        <v>0.28377618039390901</v>
      </c>
      <c r="M107">
        <v>0.14107021682690599</v>
      </c>
      <c r="N107">
        <v>4.4402864915132657E-2</v>
      </c>
      <c r="O107">
        <v>2.856026332268612E-2</v>
      </c>
      <c r="P107">
        <v>1.650561701791441E-2</v>
      </c>
      <c r="Q107">
        <v>1.447131669573393E-2</v>
      </c>
      <c r="R107">
        <v>1.551792994795329E-2</v>
      </c>
      <c r="S107">
        <v>3.8075295825160009</v>
      </c>
    </row>
    <row r="108" spans="1:19" x14ac:dyDescent="0.35">
      <c r="A108" s="53"/>
      <c r="B108" s="30" t="s">
        <v>10</v>
      </c>
      <c r="C108">
        <v>0.38726228025621989</v>
      </c>
      <c r="D108">
        <v>0.37727350797726011</v>
      </c>
      <c r="E108">
        <v>0.55171075916144063</v>
      </c>
      <c r="F108">
        <v>0.50329779427717225</v>
      </c>
      <c r="G108">
        <v>0.38813944038818732</v>
      </c>
      <c r="H108">
        <v>0.24230627106794189</v>
      </c>
      <c r="I108">
        <v>0.13215428689603789</v>
      </c>
      <c r="J108">
        <v>7.237767350749906E-2</v>
      </c>
      <c r="K108">
        <v>0.11517621711556419</v>
      </c>
      <c r="L108">
        <v>0.15709561947007941</v>
      </c>
      <c r="M108">
        <v>0.22349891519833209</v>
      </c>
      <c r="N108">
        <v>0.119710747432675</v>
      </c>
      <c r="O108">
        <v>3.9617693078802842E-2</v>
      </c>
      <c r="P108">
        <v>1.6651504698479359E-2</v>
      </c>
      <c r="Q108">
        <v>1.5855836180521519E-2</v>
      </c>
      <c r="R108">
        <v>1.9807598254164342E-2</v>
      </c>
      <c r="S108">
        <v>3.361936144960378</v>
      </c>
    </row>
    <row r="109" spans="1:19" x14ac:dyDescent="0.35">
      <c r="A109" s="53"/>
      <c r="B109" s="30" t="s">
        <v>11</v>
      </c>
      <c r="C109">
        <v>0.62766944639353783</v>
      </c>
      <c r="D109">
        <v>0.72419469637531053</v>
      </c>
      <c r="E109">
        <v>0.4771431587101102</v>
      </c>
      <c r="F109">
        <v>0.49735392190350841</v>
      </c>
      <c r="G109">
        <v>0.35794239771534653</v>
      </c>
      <c r="H109">
        <v>0.36567873008197149</v>
      </c>
      <c r="I109">
        <v>0.29770849908205083</v>
      </c>
      <c r="J109">
        <v>0.1249786647459217</v>
      </c>
      <c r="K109">
        <v>8.0260849380490606E-2</v>
      </c>
      <c r="L109">
        <v>0.16522975788824981</v>
      </c>
      <c r="M109">
        <v>0.18881358074890511</v>
      </c>
      <c r="N109">
        <v>0.21941910637335801</v>
      </c>
      <c r="O109">
        <v>0.13272237082245211</v>
      </c>
      <c r="P109">
        <v>6.1485073536550583E-2</v>
      </c>
      <c r="Q109">
        <v>1.7607555133106779E-2</v>
      </c>
      <c r="R109">
        <v>1.8331139506565459E-2</v>
      </c>
      <c r="S109">
        <v>4.3565389483974357</v>
      </c>
    </row>
    <row r="110" spans="1:19" x14ac:dyDescent="0.35">
      <c r="A110" s="53"/>
      <c r="B110" s="30" t="s">
        <v>12</v>
      </c>
      <c r="C110">
        <v>0.59450411943161907</v>
      </c>
      <c r="D110">
        <v>0.69169961717827544</v>
      </c>
      <c r="E110">
        <v>0.4585832968608492</v>
      </c>
      <c r="F110">
        <v>0.37661668719710628</v>
      </c>
      <c r="G110">
        <v>0.2020586989461042</v>
      </c>
      <c r="H110">
        <v>0.2316760255323935</v>
      </c>
      <c r="I110">
        <v>0.27635244538650888</v>
      </c>
      <c r="J110">
        <v>0.23294606690491121</v>
      </c>
      <c r="K110">
        <v>0.1230407266833875</v>
      </c>
      <c r="L110">
        <v>8.2330841413956732E-2</v>
      </c>
      <c r="M110">
        <v>0.12059573667793461</v>
      </c>
      <c r="N110">
        <v>0.1641536814314257</v>
      </c>
      <c r="O110">
        <v>0.16035812079238451</v>
      </c>
      <c r="P110">
        <v>8.9112570694650367E-2</v>
      </c>
      <c r="Q110">
        <v>2.7747920116204621E-2</v>
      </c>
      <c r="R110">
        <v>6.466609357827789E-3</v>
      </c>
      <c r="S110">
        <v>3.8382431646055388</v>
      </c>
    </row>
    <row r="111" spans="1:19" x14ac:dyDescent="0.35">
      <c r="A111" s="53"/>
      <c r="B111" s="30" t="s">
        <v>13</v>
      </c>
      <c r="C111">
        <v>0.34938901707305992</v>
      </c>
      <c r="D111">
        <v>0.57701927239458284</v>
      </c>
      <c r="E111">
        <v>0.52318825490801057</v>
      </c>
      <c r="F111">
        <v>0.2379902656710792</v>
      </c>
      <c r="G111">
        <v>0.16426022665656911</v>
      </c>
      <c r="H111">
        <v>0.15769829660042489</v>
      </c>
      <c r="I111">
        <v>0.23258834790621949</v>
      </c>
      <c r="J111">
        <v>0.28619632111161653</v>
      </c>
      <c r="K111">
        <v>0.2032237082296956</v>
      </c>
      <c r="L111">
        <v>8.0663550820627053E-2</v>
      </c>
      <c r="M111">
        <v>9.560514562587448E-2</v>
      </c>
      <c r="N111">
        <v>0.1125611679113879</v>
      </c>
      <c r="O111">
        <v>0.1041175062830957</v>
      </c>
      <c r="P111">
        <v>0.13891315302980989</v>
      </c>
      <c r="Q111">
        <v>5.1160047664987572E-2</v>
      </c>
      <c r="R111">
        <v>1.11787641425417E-2</v>
      </c>
      <c r="S111">
        <v>3.325753046029583</v>
      </c>
    </row>
    <row r="112" spans="1:19" x14ac:dyDescent="0.35">
      <c r="A112" s="53"/>
      <c r="B112" s="30" t="s">
        <v>14</v>
      </c>
      <c r="C112">
        <v>0.1832711001510246</v>
      </c>
      <c r="D112">
        <v>0.57819859095432902</v>
      </c>
      <c r="E112">
        <v>0.55259320584082794</v>
      </c>
      <c r="F112">
        <v>0.38067523550868348</v>
      </c>
      <c r="G112">
        <v>6.6428543272133142E-2</v>
      </c>
      <c r="H112">
        <v>0.14182804978633251</v>
      </c>
      <c r="I112">
        <v>0.11376664426953061</v>
      </c>
      <c r="J112">
        <v>0.23597656303854239</v>
      </c>
      <c r="K112">
        <v>0.22544997882446291</v>
      </c>
      <c r="L112">
        <v>0.1757603761566828</v>
      </c>
      <c r="M112">
        <v>0.1270962433773738</v>
      </c>
      <c r="N112">
        <v>8.9919187721623009E-2</v>
      </c>
      <c r="O112">
        <v>0.1073045832670783</v>
      </c>
      <c r="P112">
        <v>8.3580668534170663E-2</v>
      </c>
      <c r="Q112">
        <v>0.10046214152887339</v>
      </c>
      <c r="R112">
        <v>5.2661837630749879E-2</v>
      </c>
      <c r="S112">
        <v>3.214972949862418</v>
      </c>
    </row>
    <row r="113" spans="1:19" x14ac:dyDescent="0.35">
      <c r="A113" s="53"/>
      <c r="B113" s="30" t="s">
        <v>15</v>
      </c>
      <c r="C113">
        <v>0.24246159542650761</v>
      </c>
      <c r="D113">
        <v>0.35489987467649109</v>
      </c>
      <c r="E113">
        <v>0.57699129726905862</v>
      </c>
      <c r="F113">
        <v>0.43999519977563578</v>
      </c>
      <c r="G113">
        <v>9.2844921423658647E-2</v>
      </c>
      <c r="H113">
        <v>8.0365979212151342E-2</v>
      </c>
      <c r="I113">
        <v>9.5317224289078434E-2</v>
      </c>
      <c r="J113">
        <v>0.20071847598674231</v>
      </c>
      <c r="K113">
        <v>0.22691033946520109</v>
      </c>
      <c r="L113">
        <v>0.19574819864589851</v>
      </c>
      <c r="M113">
        <v>0.22162944236139109</v>
      </c>
      <c r="N113">
        <v>0.1025688626841274</v>
      </c>
      <c r="O113">
        <v>5.4131026984241937E-2</v>
      </c>
      <c r="P113">
        <v>8.1512421826442513E-2</v>
      </c>
      <c r="Q113">
        <v>5.8530971185108013E-2</v>
      </c>
      <c r="R113">
        <v>6.1904974155880567E-2</v>
      </c>
      <c r="S113">
        <v>3.086530805367615</v>
      </c>
    </row>
    <row r="114" spans="1:19" x14ac:dyDescent="0.35">
      <c r="A114" s="53" t="s">
        <v>196</v>
      </c>
      <c r="B114" s="30" t="s">
        <v>0</v>
      </c>
      <c r="C114">
        <v>0.5488636638744937</v>
      </c>
      <c r="D114">
        <v>0.72586814963994384</v>
      </c>
      <c r="E114">
        <v>0.44050066496262918</v>
      </c>
      <c r="F114">
        <v>0.2203069157616081</v>
      </c>
      <c r="G114">
        <v>0.35154468506919861</v>
      </c>
      <c r="H114">
        <v>0.51436727423593198</v>
      </c>
      <c r="I114">
        <v>0.59057693026520286</v>
      </c>
      <c r="J114">
        <v>0.5263551154538596</v>
      </c>
      <c r="K114">
        <v>0.25357389346313502</v>
      </c>
      <c r="L114">
        <v>0.1090460346768424</v>
      </c>
      <c r="M114">
        <v>0.10657467589454379</v>
      </c>
      <c r="N114">
        <v>8.9540196221317633E-2</v>
      </c>
      <c r="O114">
        <v>5.895939876519031E-2</v>
      </c>
      <c r="P114">
        <v>2.7208724820007989E-2</v>
      </c>
      <c r="Q114">
        <v>9.6195257809842082E-3</v>
      </c>
      <c r="R114">
        <v>1.0518192411196441E-2</v>
      </c>
      <c r="S114">
        <v>4.5834240412960856</v>
      </c>
    </row>
    <row r="115" spans="1:19" x14ac:dyDescent="0.35">
      <c r="A115" s="53"/>
      <c r="B115" s="30" t="s">
        <v>1</v>
      </c>
      <c r="C115">
        <v>0.43519488335834022</v>
      </c>
      <c r="D115">
        <v>0.73010541602960199</v>
      </c>
      <c r="E115">
        <v>0.59534839621347968</v>
      </c>
      <c r="F115">
        <v>0.24880557709997639</v>
      </c>
      <c r="G115">
        <v>9.5682229178913447E-2</v>
      </c>
      <c r="H115">
        <v>0.30157206762996353</v>
      </c>
      <c r="I115">
        <v>0.49576227879886892</v>
      </c>
      <c r="J115">
        <v>0.51598172096570505</v>
      </c>
      <c r="K115">
        <v>0.38603432679086702</v>
      </c>
      <c r="L115">
        <v>0.1607442645722385</v>
      </c>
      <c r="M115">
        <v>7.8639771235823802E-2</v>
      </c>
      <c r="N115">
        <v>7.7686048568415836E-2</v>
      </c>
      <c r="O115">
        <v>5.1058891242224548E-2</v>
      </c>
      <c r="P115">
        <v>2.657304297807981E-2</v>
      </c>
      <c r="Q115">
        <v>1.193515457127059E-2</v>
      </c>
      <c r="R115">
        <v>8.510576824140215E-3</v>
      </c>
      <c r="S115">
        <v>4.2196346460579086</v>
      </c>
    </row>
    <row r="116" spans="1:19" x14ac:dyDescent="0.35">
      <c r="A116" s="53"/>
      <c r="B116" s="30" t="s">
        <v>2</v>
      </c>
      <c r="C116">
        <v>0.29560102343839662</v>
      </c>
      <c r="D116">
        <v>0.6494637373716784</v>
      </c>
      <c r="E116">
        <v>1.106078681513988</v>
      </c>
      <c r="F116">
        <v>0.46642208935408402</v>
      </c>
      <c r="G116">
        <v>0.1131928535452698</v>
      </c>
      <c r="H116">
        <v>9.8293679969094688E-2</v>
      </c>
      <c r="I116">
        <v>0.21623099285233549</v>
      </c>
      <c r="J116">
        <v>0.39192353015347969</v>
      </c>
      <c r="K116">
        <v>0.41886954666400827</v>
      </c>
      <c r="L116">
        <v>0.2184100723618892</v>
      </c>
      <c r="M116">
        <v>8.9012249823490625E-2</v>
      </c>
      <c r="N116">
        <v>3.944389058089167E-2</v>
      </c>
      <c r="O116">
        <v>2.7519365680149149E-2</v>
      </c>
      <c r="P116">
        <v>2.6380977171701538E-2</v>
      </c>
      <c r="Q116">
        <v>1.8244949679915169E-2</v>
      </c>
      <c r="R116">
        <v>8.230715572703013E-3</v>
      </c>
      <c r="S116">
        <v>4.1833183557330749</v>
      </c>
    </row>
    <row r="117" spans="1:19" x14ac:dyDescent="0.35">
      <c r="A117" s="53"/>
      <c r="B117" s="30" t="s">
        <v>3</v>
      </c>
      <c r="C117">
        <v>0.19045000143566049</v>
      </c>
      <c r="D117">
        <v>0.3161714226910961</v>
      </c>
      <c r="E117">
        <v>0.61940958495345977</v>
      </c>
      <c r="F117">
        <v>0.94000241100331616</v>
      </c>
      <c r="G117">
        <v>0.28782709190806222</v>
      </c>
      <c r="H117">
        <v>0.1189741472469142</v>
      </c>
      <c r="I117">
        <v>7.2113234825601238E-2</v>
      </c>
      <c r="J117">
        <v>0.24460205159977369</v>
      </c>
      <c r="K117">
        <v>0.34811442139445092</v>
      </c>
      <c r="L117">
        <v>0.35526346670179071</v>
      </c>
      <c r="M117">
        <v>0.19836948284281991</v>
      </c>
      <c r="N117">
        <v>6.8870914862648139E-2</v>
      </c>
      <c r="O117">
        <v>3.6996543014097598E-2</v>
      </c>
      <c r="P117">
        <v>2.186019780500327E-2</v>
      </c>
      <c r="Q117">
        <v>1.113420924172334E-2</v>
      </c>
      <c r="R117">
        <v>6.829619391786469E-3</v>
      </c>
      <c r="S117">
        <v>3.836988800918204</v>
      </c>
    </row>
    <row r="118" spans="1:19" x14ac:dyDescent="0.35">
      <c r="A118" s="53"/>
      <c r="B118" s="30" t="s">
        <v>4</v>
      </c>
      <c r="C118">
        <v>0.38655894911951127</v>
      </c>
      <c r="D118">
        <v>0.20986330781370749</v>
      </c>
      <c r="E118">
        <v>0.21384684421445341</v>
      </c>
      <c r="F118">
        <v>0.57069834995154911</v>
      </c>
      <c r="G118">
        <v>0.85874251921038225</v>
      </c>
      <c r="H118">
        <v>0.40441576430152071</v>
      </c>
      <c r="I118">
        <v>0.1103982524330375</v>
      </c>
      <c r="J118">
        <v>5.5651694478698818E-2</v>
      </c>
      <c r="K118">
        <v>0.15763142680082889</v>
      </c>
      <c r="L118">
        <v>0.32754889087231648</v>
      </c>
      <c r="M118">
        <v>0.22281888772916469</v>
      </c>
      <c r="N118">
        <v>0.1177542173750238</v>
      </c>
      <c r="O118">
        <v>3.2689338260449799E-2</v>
      </c>
      <c r="P118">
        <v>1.098271716629373E-2</v>
      </c>
      <c r="Q118">
        <v>8.4853068427956681E-3</v>
      </c>
      <c r="R118">
        <v>6.496536507477506E-3</v>
      </c>
      <c r="S118">
        <v>3.6945830030772102</v>
      </c>
    </row>
    <row r="119" spans="1:19" x14ac:dyDescent="0.35">
      <c r="A119" s="53"/>
      <c r="B119" s="30" t="s">
        <v>5</v>
      </c>
      <c r="C119">
        <v>0.76822341332460686</v>
      </c>
      <c r="D119">
        <v>0.33986048143239839</v>
      </c>
      <c r="E119">
        <v>0.1381762809298927</v>
      </c>
      <c r="F119">
        <v>0.21572106629702029</v>
      </c>
      <c r="G119">
        <v>0.43155944245524219</v>
      </c>
      <c r="H119">
        <v>0.71560951476895962</v>
      </c>
      <c r="I119">
        <v>0.28768362347774551</v>
      </c>
      <c r="J119">
        <v>7.3826864866614147E-2</v>
      </c>
      <c r="K119">
        <v>3.8009513550122533E-2</v>
      </c>
      <c r="L119">
        <v>0.1022732982915945</v>
      </c>
      <c r="M119">
        <v>0.18661186056494969</v>
      </c>
      <c r="N119">
        <v>0.1164056585204586</v>
      </c>
      <c r="O119">
        <v>5.8358613393783162E-2</v>
      </c>
      <c r="P119">
        <v>1.9808217151778711E-2</v>
      </c>
      <c r="Q119">
        <v>3.6691109450063442E-3</v>
      </c>
      <c r="R119">
        <v>7.3680050351753977E-3</v>
      </c>
      <c r="S119">
        <v>3.503164965005348</v>
      </c>
    </row>
    <row r="120" spans="1:19" x14ac:dyDescent="0.35">
      <c r="A120" s="53"/>
      <c r="B120" s="30" t="s">
        <v>6</v>
      </c>
      <c r="C120">
        <v>0.75462979463880442</v>
      </c>
      <c r="D120">
        <v>0.86019830536782327</v>
      </c>
      <c r="E120">
        <v>0.49972842901621262</v>
      </c>
      <c r="F120">
        <v>0.1117543981413604</v>
      </c>
      <c r="G120">
        <v>0.15207297897636929</v>
      </c>
      <c r="H120">
        <v>0.33557257910855681</v>
      </c>
      <c r="I120">
        <v>0.4967956291203372</v>
      </c>
      <c r="J120">
        <v>0.24745948187510541</v>
      </c>
      <c r="K120">
        <v>9.7952475321565521E-2</v>
      </c>
      <c r="L120">
        <v>3.9518230821778959E-2</v>
      </c>
      <c r="M120">
        <v>5.7399898641863283E-2</v>
      </c>
      <c r="N120">
        <v>7.4504104076033445E-2</v>
      </c>
      <c r="O120">
        <v>6.633234571502275E-2</v>
      </c>
      <c r="P120">
        <v>1.648979009547254E-2</v>
      </c>
      <c r="Q120">
        <v>9.5096531762467965E-3</v>
      </c>
      <c r="R120">
        <v>4.5211219969652902E-3</v>
      </c>
      <c r="S120">
        <v>3.8244392160895169</v>
      </c>
    </row>
    <row r="121" spans="1:19" x14ac:dyDescent="0.35">
      <c r="A121" s="53"/>
      <c r="B121" s="30" t="s">
        <v>7</v>
      </c>
      <c r="C121">
        <v>0.69923623788028155</v>
      </c>
      <c r="D121">
        <v>1.0134292899481969</v>
      </c>
      <c r="E121">
        <v>0.87363347590907303</v>
      </c>
      <c r="F121">
        <v>0.37374903300800849</v>
      </c>
      <c r="G121">
        <v>8.1031269346550222E-2</v>
      </c>
      <c r="H121">
        <v>9.5323534186011583E-2</v>
      </c>
      <c r="I121">
        <v>0.21612726344118011</v>
      </c>
      <c r="J121">
        <v>0.45755388774645078</v>
      </c>
      <c r="K121">
        <v>0.170801469876111</v>
      </c>
      <c r="L121">
        <v>6.0773059285489733E-2</v>
      </c>
      <c r="M121">
        <v>3.9510137180781599E-2</v>
      </c>
      <c r="N121">
        <v>3.5087396619931412E-2</v>
      </c>
      <c r="O121">
        <v>5.3334078210423991E-2</v>
      </c>
      <c r="P121">
        <v>3.2352017843663358E-2</v>
      </c>
      <c r="Q121">
        <v>1.49975366257241E-2</v>
      </c>
      <c r="R121">
        <v>4.2880192407032704E-3</v>
      </c>
      <c r="S121">
        <v>4.2212277063485812</v>
      </c>
    </row>
    <row r="122" spans="1:19" x14ac:dyDescent="0.35">
      <c r="A122" s="53"/>
      <c r="B122" s="30" t="s">
        <v>8</v>
      </c>
      <c r="C122">
        <v>0.52310854884529701</v>
      </c>
      <c r="D122">
        <v>0.82448531528290903</v>
      </c>
      <c r="E122">
        <v>0.89557146460528625</v>
      </c>
      <c r="F122">
        <v>0.58582546805154712</v>
      </c>
      <c r="G122">
        <v>0.17396681272272829</v>
      </c>
      <c r="H122">
        <v>7.5389270070425743E-2</v>
      </c>
      <c r="I122">
        <v>0.1399930728355164</v>
      </c>
      <c r="J122">
        <v>0.20693291560475061</v>
      </c>
      <c r="K122">
        <v>0.31484727828312142</v>
      </c>
      <c r="L122">
        <v>0.15087161344742661</v>
      </c>
      <c r="M122">
        <v>5.9211691037838902E-2</v>
      </c>
      <c r="N122">
        <v>1.7290474351084412E-2</v>
      </c>
      <c r="O122">
        <v>3.9408589862557367E-2</v>
      </c>
      <c r="P122">
        <v>3.2614348596876293E-2</v>
      </c>
      <c r="Q122">
        <v>1.574388382033709E-2</v>
      </c>
      <c r="R122">
        <v>8.7453225612689166E-3</v>
      </c>
      <c r="S122">
        <v>4.064006069978972</v>
      </c>
    </row>
    <row r="123" spans="1:19" x14ac:dyDescent="0.35">
      <c r="A123" s="53"/>
      <c r="B123" s="30" t="s">
        <v>9</v>
      </c>
      <c r="C123">
        <v>0.30591306773445409</v>
      </c>
      <c r="D123">
        <v>0.59958845445530606</v>
      </c>
      <c r="E123">
        <v>0.73607462050064287</v>
      </c>
      <c r="F123">
        <v>0.73783290361541543</v>
      </c>
      <c r="G123">
        <v>0.36916944982291527</v>
      </c>
      <c r="H123">
        <v>0.1399572743375484</v>
      </c>
      <c r="I123">
        <v>6.5566838569963939E-2</v>
      </c>
      <c r="J123">
        <v>0.1387843751314955</v>
      </c>
      <c r="K123">
        <v>0.17033820922802381</v>
      </c>
      <c r="L123">
        <v>0.28377618039390901</v>
      </c>
      <c r="M123">
        <v>0.14107021682690599</v>
      </c>
      <c r="N123">
        <v>4.4402864915132657E-2</v>
      </c>
      <c r="O123">
        <v>2.856026332268612E-2</v>
      </c>
      <c r="P123">
        <v>1.650561701791441E-2</v>
      </c>
      <c r="Q123">
        <v>1.447131669573393E-2</v>
      </c>
      <c r="R123">
        <v>1.551792994795329E-2</v>
      </c>
      <c r="S123">
        <v>3.8075295825160009</v>
      </c>
    </row>
    <row r="124" spans="1:19" x14ac:dyDescent="0.35">
      <c r="A124" s="53"/>
      <c r="B124" s="30" t="s">
        <v>10</v>
      </c>
      <c r="C124">
        <v>0.38726228025621989</v>
      </c>
      <c r="D124">
        <v>0.37727350797726011</v>
      </c>
      <c r="E124">
        <v>0.55171075916144063</v>
      </c>
      <c r="F124">
        <v>0.50329779427717225</v>
      </c>
      <c r="G124">
        <v>0.38813944038818732</v>
      </c>
      <c r="H124">
        <v>0.24230627106794189</v>
      </c>
      <c r="I124">
        <v>0.13215428689603789</v>
      </c>
      <c r="J124">
        <v>7.237767350749906E-2</v>
      </c>
      <c r="K124">
        <v>0.11517621711556419</v>
      </c>
      <c r="L124">
        <v>0.15709561947007941</v>
      </c>
      <c r="M124">
        <v>0.22349891519833209</v>
      </c>
      <c r="N124">
        <v>0.119710747432675</v>
      </c>
      <c r="O124">
        <v>3.9617693078802842E-2</v>
      </c>
      <c r="P124">
        <v>1.6651504698479359E-2</v>
      </c>
      <c r="Q124">
        <v>1.5855836180521519E-2</v>
      </c>
      <c r="R124">
        <v>1.9807598254164342E-2</v>
      </c>
      <c r="S124">
        <v>3.361936144960378</v>
      </c>
    </row>
    <row r="125" spans="1:19" x14ac:dyDescent="0.35">
      <c r="A125" s="53"/>
      <c r="B125" s="30" t="s">
        <v>11</v>
      </c>
      <c r="C125">
        <v>0.62766944639353783</v>
      </c>
      <c r="D125">
        <v>0.72419469637531053</v>
      </c>
      <c r="E125">
        <v>0.4771431587101102</v>
      </c>
      <c r="F125">
        <v>0.49735392190350841</v>
      </c>
      <c r="G125">
        <v>0.35794239771534653</v>
      </c>
      <c r="H125">
        <v>0.36567873008197149</v>
      </c>
      <c r="I125">
        <v>0.29770849908205083</v>
      </c>
      <c r="J125">
        <v>0.1249786647459217</v>
      </c>
      <c r="K125">
        <v>8.0260849380490606E-2</v>
      </c>
      <c r="L125">
        <v>0.16522975788824981</v>
      </c>
      <c r="M125">
        <v>0.18881358074890511</v>
      </c>
      <c r="N125">
        <v>0.21941910637335801</v>
      </c>
      <c r="O125">
        <v>0.13272237082245211</v>
      </c>
      <c r="P125">
        <v>6.1485073536550583E-2</v>
      </c>
      <c r="Q125">
        <v>1.7607555133106779E-2</v>
      </c>
      <c r="R125">
        <v>1.8331139506565459E-2</v>
      </c>
      <c r="S125">
        <v>4.3565389483974357</v>
      </c>
    </row>
    <row r="126" spans="1:19" x14ac:dyDescent="0.35">
      <c r="A126" s="53"/>
      <c r="B126" s="30" t="s">
        <v>12</v>
      </c>
      <c r="C126">
        <v>0.59450411943161907</v>
      </c>
      <c r="D126">
        <v>0.69169961717827544</v>
      </c>
      <c r="E126">
        <v>0.4585832968608492</v>
      </c>
      <c r="F126">
        <v>0.37661668719710628</v>
      </c>
      <c r="G126">
        <v>0.2020586989461042</v>
      </c>
      <c r="H126">
        <v>0.2316760255323935</v>
      </c>
      <c r="I126">
        <v>0.27635244538650888</v>
      </c>
      <c r="J126">
        <v>0.23294606690491121</v>
      </c>
      <c r="K126">
        <v>0.1230407266833875</v>
      </c>
      <c r="L126">
        <v>8.2330841413956732E-2</v>
      </c>
      <c r="M126">
        <v>0.12059573667793461</v>
      </c>
      <c r="N126">
        <v>0.1641536814314257</v>
      </c>
      <c r="O126">
        <v>0.16035812079238451</v>
      </c>
      <c r="P126">
        <v>8.9112570694650367E-2</v>
      </c>
      <c r="Q126">
        <v>2.7747920116204621E-2</v>
      </c>
      <c r="R126">
        <v>6.466609357827789E-3</v>
      </c>
      <c r="S126">
        <v>3.8382431646055388</v>
      </c>
    </row>
    <row r="127" spans="1:19" x14ac:dyDescent="0.35">
      <c r="A127" s="53"/>
      <c r="B127" s="30" t="s">
        <v>13</v>
      </c>
      <c r="C127">
        <v>0.34938901707305992</v>
      </c>
      <c r="D127">
        <v>0.57701927239458284</v>
      </c>
      <c r="E127">
        <v>0.52318825490801057</v>
      </c>
      <c r="F127">
        <v>0.2379902656710792</v>
      </c>
      <c r="G127">
        <v>0.16426022665656911</v>
      </c>
      <c r="H127">
        <v>0.15769829660042489</v>
      </c>
      <c r="I127">
        <v>0.23258834790621949</v>
      </c>
      <c r="J127">
        <v>0.28619632111161653</v>
      </c>
      <c r="K127">
        <v>0.2032237082296956</v>
      </c>
      <c r="L127">
        <v>8.0663550820627053E-2</v>
      </c>
      <c r="M127">
        <v>9.560514562587448E-2</v>
      </c>
      <c r="N127">
        <v>0.1125611679113879</v>
      </c>
      <c r="O127">
        <v>0.1041175062830957</v>
      </c>
      <c r="P127">
        <v>0.13891315302980989</v>
      </c>
      <c r="Q127">
        <v>5.1160047664987572E-2</v>
      </c>
      <c r="R127">
        <v>1.11787641425417E-2</v>
      </c>
      <c r="S127">
        <v>3.325753046029583</v>
      </c>
    </row>
    <row r="128" spans="1:19" x14ac:dyDescent="0.35">
      <c r="A128" s="53"/>
      <c r="B128" s="30" t="s">
        <v>14</v>
      </c>
      <c r="C128">
        <v>0.1832711001510246</v>
      </c>
      <c r="D128">
        <v>0.57819859095432902</v>
      </c>
      <c r="E128">
        <v>0.55259320584082794</v>
      </c>
      <c r="F128">
        <v>0.38067523550868348</v>
      </c>
      <c r="G128">
        <v>6.6428543272133142E-2</v>
      </c>
      <c r="H128">
        <v>0.14182804978633251</v>
      </c>
      <c r="I128">
        <v>0.11376664426953061</v>
      </c>
      <c r="J128">
        <v>0.23597656303854239</v>
      </c>
      <c r="K128">
        <v>0.22544997882446291</v>
      </c>
      <c r="L128">
        <v>0.1757603761566828</v>
      </c>
      <c r="M128">
        <v>0.1270962433773738</v>
      </c>
      <c r="N128">
        <v>8.9919187721623009E-2</v>
      </c>
      <c r="O128">
        <v>0.1073045832670783</v>
      </c>
      <c r="P128">
        <v>8.3580668534170663E-2</v>
      </c>
      <c r="Q128">
        <v>0.10046214152887339</v>
      </c>
      <c r="R128">
        <v>5.2661837630749879E-2</v>
      </c>
      <c r="S128">
        <v>3.214972949862418</v>
      </c>
    </row>
    <row r="129" spans="1:19" x14ac:dyDescent="0.35">
      <c r="A129" s="53"/>
      <c r="B129" s="30" t="s">
        <v>15</v>
      </c>
      <c r="C129">
        <v>0.24246159542650761</v>
      </c>
      <c r="D129">
        <v>0.35489987467649109</v>
      </c>
      <c r="E129">
        <v>0.57699129726905862</v>
      </c>
      <c r="F129">
        <v>0.43999519977563578</v>
      </c>
      <c r="G129">
        <v>9.2844921423658647E-2</v>
      </c>
      <c r="H129">
        <v>8.0365979212151342E-2</v>
      </c>
      <c r="I129">
        <v>9.5317224289078434E-2</v>
      </c>
      <c r="J129">
        <v>0.20071847598674231</v>
      </c>
      <c r="K129">
        <v>0.22691033946520109</v>
      </c>
      <c r="L129">
        <v>0.19574819864589851</v>
      </c>
      <c r="M129">
        <v>0.22162944236139109</v>
      </c>
      <c r="N129">
        <v>0.1025688626841274</v>
      </c>
      <c r="O129">
        <v>5.4131026984241937E-2</v>
      </c>
      <c r="P129">
        <v>8.1512421826442513E-2</v>
      </c>
      <c r="Q129">
        <v>5.8530971185108013E-2</v>
      </c>
      <c r="R129">
        <v>6.1904974155880567E-2</v>
      </c>
      <c r="S129">
        <v>3.086530805367615</v>
      </c>
    </row>
    <row r="130" spans="1:19" x14ac:dyDescent="0.35">
      <c r="A130" s="53" t="s">
        <v>197</v>
      </c>
      <c r="B130" s="30" t="s">
        <v>0</v>
      </c>
      <c r="C130">
        <v>0.5488636638744937</v>
      </c>
      <c r="D130">
        <v>0.72586814963994384</v>
      </c>
      <c r="E130">
        <v>0.44050066496262918</v>
      </c>
      <c r="F130">
        <v>0.2203069157616081</v>
      </c>
      <c r="G130">
        <v>0.35154468506919861</v>
      </c>
      <c r="H130">
        <v>0.51436727423593198</v>
      </c>
      <c r="I130">
        <v>0.59057693026520286</v>
      </c>
      <c r="J130">
        <v>0.5263551154538596</v>
      </c>
      <c r="K130">
        <v>0.25357389346313502</v>
      </c>
      <c r="L130">
        <v>0.1090460346768424</v>
      </c>
      <c r="M130">
        <v>0.10657467589454379</v>
      </c>
      <c r="N130">
        <v>8.9540196221317633E-2</v>
      </c>
      <c r="O130">
        <v>5.895939876519031E-2</v>
      </c>
      <c r="P130">
        <v>2.7208724820007989E-2</v>
      </c>
      <c r="Q130">
        <v>9.6195257809842082E-3</v>
      </c>
      <c r="R130">
        <v>1.0518192411196441E-2</v>
      </c>
      <c r="S130">
        <v>4.5834240412960856</v>
      </c>
    </row>
    <row r="131" spans="1:19" x14ac:dyDescent="0.35">
      <c r="A131" s="53"/>
      <c r="B131" s="30" t="s">
        <v>1</v>
      </c>
      <c r="C131">
        <v>0.43519488335834022</v>
      </c>
      <c r="D131">
        <v>0.73010541602960199</v>
      </c>
      <c r="E131">
        <v>0.59534839621347968</v>
      </c>
      <c r="F131">
        <v>0.24880557709997639</v>
      </c>
      <c r="G131">
        <v>9.5682229178913447E-2</v>
      </c>
      <c r="H131">
        <v>0.30157206762996353</v>
      </c>
      <c r="I131">
        <v>0.49576227879886892</v>
      </c>
      <c r="J131">
        <v>0.51598172096570505</v>
      </c>
      <c r="K131">
        <v>0.38603432679086702</v>
      </c>
      <c r="L131">
        <v>0.1607442645722385</v>
      </c>
      <c r="M131">
        <v>7.8639771235823802E-2</v>
      </c>
      <c r="N131">
        <v>7.7686048568415836E-2</v>
      </c>
      <c r="O131">
        <v>5.1058891242224548E-2</v>
      </c>
      <c r="P131">
        <v>2.657304297807981E-2</v>
      </c>
      <c r="Q131">
        <v>1.193515457127059E-2</v>
      </c>
      <c r="R131">
        <v>8.510576824140215E-3</v>
      </c>
      <c r="S131">
        <v>4.2196346460579086</v>
      </c>
    </row>
    <row r="132" spans="1:19" x14ac:dyDescent="0.35">
      <c r="A132" s="53"/>
      <c r="B132" s="30" t="s">
        <v>2</v>
      </c>
      <c r="C132">
        <v>0.29560102343839662</v>
      </c>
      <c r="D132">
        <v>0.6494637373716784</v>
      </c>
      <c r="E132">
        <v>1.106078681513988</v>
      </c>
      <c r="F132">
        <v>0.46642208935408402</v>
      </c>
      <c r="G132">
        <v>0.1131928535452698</v>
      </c>
      <c r="H132">
        <v>9.8293679969094688E-2</v>
      </c>
      <c r="I132">
        <v>0.21623099285233549</v>
      </c>
      <c r="J132">
        <v>0.39192353015347969</v>
      </c>
      <c r="K132">
        <v>0.41886954666400827</v>
      </c>
      <c r="L132">
        <v>0.2184100723618892</v>
      </c>
      <c r="M132">
        <v>8.9012249823490625E-2</v>
      </c>
      <c r="N132">
        <v>3.944389058089167E-2</v>
      </c>
      <c r="O132">
        <v>2.7519365680149149E-2</v>
      </c>
      <c r="P132">
        <v>2.6380977171701538E-2</v>
      </c>
      <c r="Q132">
        <v>1.8244949679915169E-2</v>
      </c>
      <c r="R132">
        <v>8.230715572703013E-3</v>
      </c>
      <c r="S132">
        <v>4.1833183557330749</v>
      </c>
    </row>
    <row r="133" spans="1:19" x14ac:dyDescent="0.35">
      <c r="A133" s="53"/>
      <c r="B133" s="30" t="s">
        <v>3</v>
      </c>
      <c r="C133">
        <v>0.19045000143566049</v>
      </c>
      <c r="D133">
        <v>0.3161714226910961</v>
      </c>
      <c r="E133">
        <v>0.61940958495345977</v>
      </c>
      <c r="F133">
        <v>0.94000241100331616</v>
      </c>
      <c r="G133">
        <v>0.28782709190806222</v>
      </c>
      <c r="H133">
        <v>0.1189741472469142</v>
      </c>
      <c r="I133">
        <v>7.2113234825601238E-2</v>
      </c>
      <c r="J133">
        <v>0.24460205159977369</v>
      </c>
      <c r="K133">
        <v>0.34811442139445092</v>
      </c>
      <c r="L133">
        <v>0.35526346670179071</v>
      </c>
      <c r="M133">
        <v>0.19836948284281991</v>
      </c>
      <c r="N133">
        <v>6.8870914862648139E-2</v>
      </c>
      <c r="O133">
        <v>3.6996543014097598E-2</v>
      </c>
      <c r="P133">
        <v>2.186019780500327E-2</v>
      </c>
      <c r="Q133">
        <v>1.113420924172334E-2</v>
      </c>
      <c r="R133">
        <v>6.829619391786469E-3</v>
      </c>
      <c r="S133">
        <v>3.836988800918204</v>
      </c>
    </row>
    <row r="134" spans="1:19" x14ac:dyDescent="0.35">
      <c r="A134" s="53"/>
      <c r="B134" s="30" t="s">
        <v>4</v>
      </c>
      <c r="C134">
        <v>0.38655894911951127</v>
      </c>
      <c r="D134">
        <v>0.20986330781370749</v>
      </c>
      <c r="E134">
        <v>0.21384684421445341</v>
      </c>
      <c r="F134">
        <v>0.57069834995154911</v>
      </c>
      <c r="G134">
        <v>0.85874251921038225</v>
      </c>
      <c r="H134">
        <v>0.40441576430152071</v>
      </c>
      <c r="I134">
        <v>0.1103982524330375</v>
      </c>
      <c r="J134">
        <v>5.5651694478698818E-2</v>
      </c>
      <c r="K134">
        <v>0.15763142680082889</v>
      </c>
      <c r="L134">
        <v>0.32754889087231648</v>
      </c>
      <c r="M134">
        <v>0.22281888772916469</v>
      </c>
      <c r="N134">
        <v>0.1177542173750238</v>
      </c>
      <c r="O134">
        <v>3.2689338260449799E-2</v>
      </c>
      <c r="P134">
        <v>1.098271716629373E-2</v>
      </c>
      <c r="Q134">
        <v>8.4853068427956681E-3</v>
      </c>
      <c r="R134">
        <v>6.496536507477506E-3</v>
      </c>
      <c r="S134">
        <v>3.6945830030772102</v>
      </c>
    </row>
    <row r="135" spans="1:19" x14ac:dyDescent="0.35">
      <c r="A135" s="53"/>
      <c r="B135" s="30" t="s">
        <v>5</v>
      </c>
      <c r="C135">
        <v>0.76822341332460686</v>
      </c>
      <c r="D135">
        <v>0.33986048143239839</v>
      </c>
      <c r="E135">
        <v>0.1381762809298927</v>
      </c>
      <c r="F135">
        <v>0.21572106629702029</v>
      </c>
      <c r="G135">
        <v>0.43155944245524219</v>
      </c>
      <c r="H135">
        <v>0.71560951476895962</v>
      </c>
      <c r="I135">
        <v>0.28768362347774551</v>
      </c>
      <c r="J135">
        <v>7.3826864866614147E-2</v>
      </c>
      <c r="K135">
        <v>3.8009513550122533E-2</v>
      </c>
      <c r="L135">
        <v>0.1022732982915945</v>
      </c>
      <c r="M135">
        <v>0.18661186056494969</v>
      </c>
      <c r="N135">
        <v>0.1164056585204586</v>
      </c>
      <c r="O135">
        <v>5.8358613393783162E-2</v>
      </c>
      <c r="P135">
        <v>1.9808217151778711E-2</v>
      </c>
      <c r="Q135">
        <v>3.6691109450063442E-3</v>
      </c>
      <c r="R135">
        <v>7.3680050351753977E-3</v>
      </c>
      <c r="S135">
        <v>3.503164965005348</v>
      </c>
    </row>
    <row r="136" spans="1:19" x14ac:dyDescent="0.35">
      <c r="A136" s="53"/>
      <c r="B136" s="30" t="s">
        <v>6</v>
      </c>
      <c r="C136">
        <v>0.75462979463880442</v>
      </c>
      <c r="D136">
        <v>0.86019830536782327</v>
      </c>
      <c r="E136">
        <v>0.49972842901621262</v>
      </c>
      <c r="F136">
        <v>0.1117543981413604</v>
      </c>
      <c r="G136">
        <v>0.15207297897636929</v>
      </c>
      <c r="H136">
        <v>0.33557257910855681</v>
      </c>
      <c r="I136">
        <v>0.4967956291203372</v>
      </c>
      <c r="J136">
        <v>0.24745948187510541</v>
      </c>
      <c r="K136">
        <v>9.7952475321565521E-2</v>
      </c>
      <c r="L136">
        <v>3.9518230821778959E-2</v>
      </c>
      <c r="M136">
        <v>5.7399898641863283E-2</v>
      </c>
      <c r="N136">
        <v>7.4504104076033445E-2</v>
      </c>
      <c r="O136">
        <v>6.633234571502275E-2</v>
      </c>
      <c r="P136">
        <v>1.648979009547254E-2</v>
      </c>
      <c r="Q136">
        <v>9.5096531762467965E-3</v>
      </c>
      <c r="R136">
        <v>4.5211219969652902E-3</v>
      </c>
      <c r="S136">
        <v>3.8244392160895169</v>
      </c>
    </row>
    <row r="137" spans="1:19" x14ac:dyDescent="0.35">
      <c r="A137" s="53"/>
      <c r="B137" s="30" t="s">
        <v>7</v>
      </c>
      <c r="C137">
        <v>0.69923623788028155</v>
      </c>
      <c r="D137">
        <v>1.0134292899481969</v>
      </c>
      <c r="E137">
        <v>0.87363347590907303</v>
      </c>
      <c r="F137">
        <v>0.37374903300800849</v>
      </c>
      <c r="G137">
        <v>8.1031269346550222E-2</v>
      </c>
      <c r="H137">
        <v>9.5323534186011583E-2</v>
      </c>
      <c r="I137">
        <v>0.21612726344118011</v>
      </c>
      <c r="J137">
        <v>0.45755388774645078</v>
      </c>
      <c r="K137">
        <v>0.170801469876111</v>
      </c>
      <c r="L137">
        <v>6.0773059285489733E-2</v>
      </c>
      <c r="M137">
        <v>3.9510137180781599E-2</v>
      </c>
      <c r="N137">
        <v>3.5087396619931412E-2</v>
      </c>
      <c r="O137">
        <v>5.3334078210423991E-2</v>
      </c>
      <c r="P137">
        <v>3.2352017843663358E-2</v>
      </c>
      <c r="Q137">
        <v>1.49975366257241E-2</v>
      </c>
      <c r="R137">
        <v>4.2880192407032704E-3</v>
      </c>
      <c r="S137">
        <v>4.2212277063485812</v>
      </c>
    </row>
    <row r="138" spans="1:19" x14ac:dyDescent="0.35">
      <c r="A138" s="53"/>
      <c r="B138" s="30" t="s">
        <v>8</v>
      </c>
      <c r="C138">
        <v>0.52310854884529701</v>
      </c>
      <c r="D138">
        <v>0.82448531528290903</v>
      </c>
      <c r="E138">
        <v>0.89557146460528625</v>
      </c>
      <c r="F138">
        <v>0.58582546805154712</v>
      </c>
      <c r="G138">
        <v>0.17396681272272829</v>
      </c>
      <c r="H138">
        <v>7.5389270070425743E-2</v>
      </c>
      <c r="I138">
        <v>0.1399930728355164</v>
      </c>
      <c r="J138">
        <v>0.20693291560475061</v>
      </c>
      <c r="K138">
        <v>0.31484727828312142</v>
      </c>
      <c r="L138">
        <v>0.15087161344742661</v>
      </c>
      <c r="M138">
        <v>5.9211691037838902E-2</v>
      </c>
      <c r="N138">
        <v>1.7290474351084412E-2</v>
      </c>
      <c r="O138">
        <v>3.9408589862557367E-2</v>
      </c>
      <c r="P138">
        <v>3.2614348596876293E-2</v>
      </c>
      <c r="Q138">
        <v>1.574388382033709E-2</v>
      </c>
      <c r="R138">
        <v>8.7453225612689166E-3</v>
      </c>
      <c r="S138">
        <v>4.064006069978972</v>
      </c>
    </row>
    <row r="139" spans="1:19" x14ac:dyDescent="0.35">
      <c r="A139" s="53"/>
      <c r="B139" s="30" t="s">
        <v>9</v>
      </c>
      <c r="C139">
        <v>0.30591306773445409</v>
      </c>
      <c r="D139">
        <v>0.59958845445530606</v>
      </c>
      <c r="E139">
        <v>0.73607462050064287</v>
      </c>
      <c r="F139">
        <v>0.73783290361541543</v>
      </c>
      <c r="G139">
        <v>0.36916944982291527</v>
      </c>
      <c r="H139">
        <v>0.1399572743375484</v>
      </c>
      <c r="I139">
        <v>6.5566838569963939E-2</v>
      </c>
      <c r="J139">
        <v>0.1387843751314955</v>
      </c>
      <c r="K139">
        <v>0.17033820922802381</v>
      </c>
      <c r="L139">
        <v>0.28377618039390901</v>
      </c>
      <c r="M139">
        <v>0.14107021682690599</v>
      </c>
      <c r="N139">
        <v>4.4402864915132657E-2</v>
      </c>
      <c r="O139">
        <v>2.856026332268612E-2</v>
      </c>
      <c r="P139">
        <v>1.650561701791441E-2</v>
      </c>
      <c r="Q139">
        <v>1.447131669573393E-2</v>
      </c>
      <c r="R139">
        <v>1.551792994795329E-2</v>
      </c>
      <c r="S139">
        <v>3.8075295825160009</v>
      </c>
    </row>
    <row r="140" spans="1:19" x14ac:dyDescent="0.35">
      <c r="A140" s="53"/>
      <c r="B140" s="30" t="s">
        <v>10</v>
      </c>
      <c r="C140">
        <v>0.38726228025621989</v>
      </c>
      <c r="D140">
        <v>0.37727350797726011</v>
      </c>
      <c r="E140">
        <v>0.55171075916144063</v>
      </c>
      <c r="F140">
        <v>0.50329779427717225</v>
      </c>
      <c r="G140">
        <v>0.38813944038818732</v>
      </c>
      <c r="H140">
        <v>0.24230627106794189</v>
      </c>
      <c r="I140">
        <v>0.13215428689603789</v>
      </c>
      <c r="J140">
        <v>7.237767350749906E-2</v>
      </c>
      <c r="K140">
        <v>0.11517621711556419</v>
      </c>
      <c r="L140">
        <v>0.15709561947007941</v>
      </c>
      <c r="M140">
        <v>0.22349891519833209</v>
      </c>
      <c r="N140">
        <v>0.119710747432675</v>
      </c>
      <c r="O140">
        <v>3.9617693078802842E-2</v>
      </c>
      <c r="P140">
        <v>1.6651504698479359E-2</v>
      </c>
      <c r="Q140">
        <v>1.5855836180521519E-2</v>
      </c>
      <c r="R140">
        <v>1.9807598254164342E-2</v>
      </c>
      <c r="S140">
        <v>3.361936144960378</v>
      </c>
    </row>
    <row r="141" spans="1:19" x14ac:dyDescent="0.35">
      <c r="A141" s="53"/>
      <c r="B141" s="30" t="s">
        <v>11</v>
      </c>
      <c r="C141">
        <v>0.62766944639353783</v>
      </c>
      <c r="D141">
        <v>0.72419469637531053</v>
      </c>
      <c r="E141">
        <v>0.4771431587101102</v>
      </c>
      <c r="F141">
        <v>0.49735392190350841</v>
      </c>
      <c r="G141">
        <v>0.35794239771534653</v>
      </c>
      <c r="H141">
        <v>0.36567873008197149</v>
      </c>
      <c r="I141">
        <v>0.29770849908205083</v>
      </c>
      <c r="J141">
        <v>0.1249786647459217</v>
      </c>
      <c r="K141">
        <v>8.0260849380490606E-2</v>
      </c>
      <c r="L141">
        <v>0.16522975788824981</v>
      </c>
      <c r="M141">
        <v>0.18881358074890511</v>
      </c>
      <c r="N141">
        <v>0.21941910637335801</v>
      </c>
      <c r="O141">
        <v>0.13272237082245211</v>
      </c>
      <c r="P141">
        <v>6.1485073536550583E-2</v>
      </c>
      <c r="Q141">
        <v>1.7607555133106779E-2</v>
      </c>
      <c r="R141">
        <v>1.8331139506565459E-2</v>
      </c>
      <c r="S141">
        <v>4.3565389483974357</v>
      </c>
    </row>
    <row r="142" spans="1:19" x14ac:dyDescent="0.35">
      <c r="A142" s="53"/>
      <c r="B142" s="30" t="s">
        <v>12</v>
      </c>
      <c r="C142">
        <v>0.59450411943161907</v>
      </c>
      <c r="D142">
        <v>0.69169961717827544</v>
      </c>
      <c r="E142">
        <v>0.4585832968608492</v>
      </c>
      <c r="F142">
        <v>0.37661668719710628</v>
      </c>
      <c r="G142">
        <v>0.2020586989461042</v>
      </c>
      <c r="H142">
        <v>0.2316760255323935</v>
      </c>
      <c r="I142">
        <v>0.27635244538650888</v>
      </c>
      <c r="J142">
        <v>0.23294606690491121</v>
      </c>
      <c r="K142">
        <v>0.1230407266833875</v>
      </c>
      <c r="L142">
        <v>8.2330841413956732E-2</v>
      </c>
      <c r="M142">
        <v>0.12059573667793461</v>
      </c>
      <c r="N142">
        <v>0.1641536814314257</v>
      </c>
      <c r="O142">
        <v>0.16035812079238451</v>
      </c>
      <c r="P142">
        <v>8.9112570694650367E-2</v>
      </c>
      <c r="Q142">
        <v>2.7747920116204621E-2</v>
      </c>
      <c r="R142">
        <v>6.466609357827789E-3</v>
      </c>
      <c r="S142">
        <v>3.8382431646055388</v>
      </c>
    </row>
    <row r="143" spans="1:19" x14ac:dyDescent="0.35">
      <c r="A143" s="53"/>
      <c r="B143" s="30" t="s">
        <v>13</v>
      </c>
      <c r="C143">
        <v>0.34938901707305992</v>
      </c>
      <c r="D143">
        <v>0.57701927239458284</v>
      </c>
      <c r="E143">
        <v>0.52318825490801057</v>
      </c>
      <c r="F143">
        <v>0.2379902656710792</v>
      </c>
      <c r="G143">
        <v>0.16426022665656911</v>
      </c>
      <c r="H143">
        <v>0.15769829660042489</v>
      </c>
      <c r="I143">
        <v>0.23258834790621949</v>
      </c>
      <c r="J143">
        <v>0.28619632111161653</v>
      </c>
      <c r="K143">
        <v>0.2032237082296956</v>
      </c>
      <c r="L143">
        <v>8.0663550820627053E-2</v>
      </c>
      <c r="M143">
        <v>9.560514562587448E-2</v>
      </c>
      <c r="N143">
        <v>0.1125611679113879</v>
      </c>
      <c r="O143">
        <v>0.1041175062830957</v>
      </c>
      <c r="P143">
        <v>0.13891315302980989</v>
      </c>
      <c r="Q143">
        <v>5.1160047664987572E-2</v>
      </c>
      <c r="R143">
        <v>1.11787641425417E-2</v>
      </c>
      <c r="S143">
        <v>3.325753046029583</v>
      </c>
    </row>
    <row r="144" spans="1:19" x14ac:dyDescent="0.35">
      <c r="A144" s="53"/>
      <c r="B144" s="30" t="s">
        <v>14</v>
      </c>
      <c r="C144">
        <v>0.1832711001510246</v>
      </c>
      <c r="D144">
        <v>0.57819859095432902</v>
      </c>
      <c r="E144">
        <v>0.55259320584082794</v>
      </c>
      <c r="F144">
        <v>0.38067523550868348</v>
      </c>
      <c r="G144">
        <v>6.6428543272133142E-2</v>
      </c>
      <c r="H144">
        <v>0.14182804978633251</v>
      </c>
      <c r="I144">
        <v>0.11376664426953061</v>
      </c>
      <c r="J144">
        <v>0.23597656303854239</v>
      </c>
      <c r="K144">
        <v>0.22544997882446291</v>
      </c>
      <c r="L144">
        <v>0.1757603761566828</v>
      </c>
      <c r="M144">
        <v>0.1270962433773738</v>
      </c>
      <c r="N144">
        <v>8.9919187721623009E-2</v>
      </c>
      <c r="O144">
        <v>0.1073045832670783</v>
      </c>
      <c r="P144">
        <v>8.3580668534170663E-2</v>
      </c>
      <c r="Q144">
        <v>0.10046214152887339</v>
      </c>
      <c r="R144">
        <v>5.2661837630749879E-2</v>
      </c>
      <c r="S144">
        <v>3.214972949862418</v>
      </c>
    </row>
    <row r="145" spans="1:19" x14ac:dyDescent="0.35">
      <c r="A145" s="53"/>
      <c r="B145" s="30" t="s">
        <v>15</v>
      </c>
      <c r="C145">
        <v>0.24246159542650761</v>
      </c>
      <c r="D145">
        <v>0.35489987467649109</v>
      </c>
      <c r="E145">
        <v>0.57699129726905862</v>
      </c>
      <c r="F145">
        <v>0.43999519977563578</v>
      </c>
      <c r="G145">
        <v>9.2844921423658647E-2</v>
      </c>
      <c r="H145">
        <v>8.0365979212151342E-2</v>
      </c>
      <c r="I145">
        <v>9.5317224289078434E-2</v>
      </c>
      <c r="J145">
        <v>0.20071847598674231</v>
      </c>
      <c r="K145">
        <v>0.22691033946520109</v>
      </c>
      <c r="L145">
        <v>0.19574819864589851</v>
      </c>
      <c r="M145">
        <v>0.22162944236139109</v>
      </c>
      <c r="N145">
        <v>0.1025688626841274</v>
      </c>
      <c r="O145">
        <v>5.4131026984241937E-2</v>
      </c>
      <c r="P145">
        <v>8.1512421826442513E-2</v>
      </c>
      <c r="Q145">
        <v>5.8530971185108013E-2</v>
      </c>
      <c r="R145">
        <v>6.1904974155880567E-2</v>
      </c>
      <c r="S145">
        <v>3.086530805367615</v>
      </c>
    </row>
  </sheetData>
  <mergeCells count="9">
    <mergeCell ref="A82:A97"/>
    <mergeCell ref="A98:A113"/>
    <mergeCell ref="A114:A129"/>
    <mergeCell ref="A130:A145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53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53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53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53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53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53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53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53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53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53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53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53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53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53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53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53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53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53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53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53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53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53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53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53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53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53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53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53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53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53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53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53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53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53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53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53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53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53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53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53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53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53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53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53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53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53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53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53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53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53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53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53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53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53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53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53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53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53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53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53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53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53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53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53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53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53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53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53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53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53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53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53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53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53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53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53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53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53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53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53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53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53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53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53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53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53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53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53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53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53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53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53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53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53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53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53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53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53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53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53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53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53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53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53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53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53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53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53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53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53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53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53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53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53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53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53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53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53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53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53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53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53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53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53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53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53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53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53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53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53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53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53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53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53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53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53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53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53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53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53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53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53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53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53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53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53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53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53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53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53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53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53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53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53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53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53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53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53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53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53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53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53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53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53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53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53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53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53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53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53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53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53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53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53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53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53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53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53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53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53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53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53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53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53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53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53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53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53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53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53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53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53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53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53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53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53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53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53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53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53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53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53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53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53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53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53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53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53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53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53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53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53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53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53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53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53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53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53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53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53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53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53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53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53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53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53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53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53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53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53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53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53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53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53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53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53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53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53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53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53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53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53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53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53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53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53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53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53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53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53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53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53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53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53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53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53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53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53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53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53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53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53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53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53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53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53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53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53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53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53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53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53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53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53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53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53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53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53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53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53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53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53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53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53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53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53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53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53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53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53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53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53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53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53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53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53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53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53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53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53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53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53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53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53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53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53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53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53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53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53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53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53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53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53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53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53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53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53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53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53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53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53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53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53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53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53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53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53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53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53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53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53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53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53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53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53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53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53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53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53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53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53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53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53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53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53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53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53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53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53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53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53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53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53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53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53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53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53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53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53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53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53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53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53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53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53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53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53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53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53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53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53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53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53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53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53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53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53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53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53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53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53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53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53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53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53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53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53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53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53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53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53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53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53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53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53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53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53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53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53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53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53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53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53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53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53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53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53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53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53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53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53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53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53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53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53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53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53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53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53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53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53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53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53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53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53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53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53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53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53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53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53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53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53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53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53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53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53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53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53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53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53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53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53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53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53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53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53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53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53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53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53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53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53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53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53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53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53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53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53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53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53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53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53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53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53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53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53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53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53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53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53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53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53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53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53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53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53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53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53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53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53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53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53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53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53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53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53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53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53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53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53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53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53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53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53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53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53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53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53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53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53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53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53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53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53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53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53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53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53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53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53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53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53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53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53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53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53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53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53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53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53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53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53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53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53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53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53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53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53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53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53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53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53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53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53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53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53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53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53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53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53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53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53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53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53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53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53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53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53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53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53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53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53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53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53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53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53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53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53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53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53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53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53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53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53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53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53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53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53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53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53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53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53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53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53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53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53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53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53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53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53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53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53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53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53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53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53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53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53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53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53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53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53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53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53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53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53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53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53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53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53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53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53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53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53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53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53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53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53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53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53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53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53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53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53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53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53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53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53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53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53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53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53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53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53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53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53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53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53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53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53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53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53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53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53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53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53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53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53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53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53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53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53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53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53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53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53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53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53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53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53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53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53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53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53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53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53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53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53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53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53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53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53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53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53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53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53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53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53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53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53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53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53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53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53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53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53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53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53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53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53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53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53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53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53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53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53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53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53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53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53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53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53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53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53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53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53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53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53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53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53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53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53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53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53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53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53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53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53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53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53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53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53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53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53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53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53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53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53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53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53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53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53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53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53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53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53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53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53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53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53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53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53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53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53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53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53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53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53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53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53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53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53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53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53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53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53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53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53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53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53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53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53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53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53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53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53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53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53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53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53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53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53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53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53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53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53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53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53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53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53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53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53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53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53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53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53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53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53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53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53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53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53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53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53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53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53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53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53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53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53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53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53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53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53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53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53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53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53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53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53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53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53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53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53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53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53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53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53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53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53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53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53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53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53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53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53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53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53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53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53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53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53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53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53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53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53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53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53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53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53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53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53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53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53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53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53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53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53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53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53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53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53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53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53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53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53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53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53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53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53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53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53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53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53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53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53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53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53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53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53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53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53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53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53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53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53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53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53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53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53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53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53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53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53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53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53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53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53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53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53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53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53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53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53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53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53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53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53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53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53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53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53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53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53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53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53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53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53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53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53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53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53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53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53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53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53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53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53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53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53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53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53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53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53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53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53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53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53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53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53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53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53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53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53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53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53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53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53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53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53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53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53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53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53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53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53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53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53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53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53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53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53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53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53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53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53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53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53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53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53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53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53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53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53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53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53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53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53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53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53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53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53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53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53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53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53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53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53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53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53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53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53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53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53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53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53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53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53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53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53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53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53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53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53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53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53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53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53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53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53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53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53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53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53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53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53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53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53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53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53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53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53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53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53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53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53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53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53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53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53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53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53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53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53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53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53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53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53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53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53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53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53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53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53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53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53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53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53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53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53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53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53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53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53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53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53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53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53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53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53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53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53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53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53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53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53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53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53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53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53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53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53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53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53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53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53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53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53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53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53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53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53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53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53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53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53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53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53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53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53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53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53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53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53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53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53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53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53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53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53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53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53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53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53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53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53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53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53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53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53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53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53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53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53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53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53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53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53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53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53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53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53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53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53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53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53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53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53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53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53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53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53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53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53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53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53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53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53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53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53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53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53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53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53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53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53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53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53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53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53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53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53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53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53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53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53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53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53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53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53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53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53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53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53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53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53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53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53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53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53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53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53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53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53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53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53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53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53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53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53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53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53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53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53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53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53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53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53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53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53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53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53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53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53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53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53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53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53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53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53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53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53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53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53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53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53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53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53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53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53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53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53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53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53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53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53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53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53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53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53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53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53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53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53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53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53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53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53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53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53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53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53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53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53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53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53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53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53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53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53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53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53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53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53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53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53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53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53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53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53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53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53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53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53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53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53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53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53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53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53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53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53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53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53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53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53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53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53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53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53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53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53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53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53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53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53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53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53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53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53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53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53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53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53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53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53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53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53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53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53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53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53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53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53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53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53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53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53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53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53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53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53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53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53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53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53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53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53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53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53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53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53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53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53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53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53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53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53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53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53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53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53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53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53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53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53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53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53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53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53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53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53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53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53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53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53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53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53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53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53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53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53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53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53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53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53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53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53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53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53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53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53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53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53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53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53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53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53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53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53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53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53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53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53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53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53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53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53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53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53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53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53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53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53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53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53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53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53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53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53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53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53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53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53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53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53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53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53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53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53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53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53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53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53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53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53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53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53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53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53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53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53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53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53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53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53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53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53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53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53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53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53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53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53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53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53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53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53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53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53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53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53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53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53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53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53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53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53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53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53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53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53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53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53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53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53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53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53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53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53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53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53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53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53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53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53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53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53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53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53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53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53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53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53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53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53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53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53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53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53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53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53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53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53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53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53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53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53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53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53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53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53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53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53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53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53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53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53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53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53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53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53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53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53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53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53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53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53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53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53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53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53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53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53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53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53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53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53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53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53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53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53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53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53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53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53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53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53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53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53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53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53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53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53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53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53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53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53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53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53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53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53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53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53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53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53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53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53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53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53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53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53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53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53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53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53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53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53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53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53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53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53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53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53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53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53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53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53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53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53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53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53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53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53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53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53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53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53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53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53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53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53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53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53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53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53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53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53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53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53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53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53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53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53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53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53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53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53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53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53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53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53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53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53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53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53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53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53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53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53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53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53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53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53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53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53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53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53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53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53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53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53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53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53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53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53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53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53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53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53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53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53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53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53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53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53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53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53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53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53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53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53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53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53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53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53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53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53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53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53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53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53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53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53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53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53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53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53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53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53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53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53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53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53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53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53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53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53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53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53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53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53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53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53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53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53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53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53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53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53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53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53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53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53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53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53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53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53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53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53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53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53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53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53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53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53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53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53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53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53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53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53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53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53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53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53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53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53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53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53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53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53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53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53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53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53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53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53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53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53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53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53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53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53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53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53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53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53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53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53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53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53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53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53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53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53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53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53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53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53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53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53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53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53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53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53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53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53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53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53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53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53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53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53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53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53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53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53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53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53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53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53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53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53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53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53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53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53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53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53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53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53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53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53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53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53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53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53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53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53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53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53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53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53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53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53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53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53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53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53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53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53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53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53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53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53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53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53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53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53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53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53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53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53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53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53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53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53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53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53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53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53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53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53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53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53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53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53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53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53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53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53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53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53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53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53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53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53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53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53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53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53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53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53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53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53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53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53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53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53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53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53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53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53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53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53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53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53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53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53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53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53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53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53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53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53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53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53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53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53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53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53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53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53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53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53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53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53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53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53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53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53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53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53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53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53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53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53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53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53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53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53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53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53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53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53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53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53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53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53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53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53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53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53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53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53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53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53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53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53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53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53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53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53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53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53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53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53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53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53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53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53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53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53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53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53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53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53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53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53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53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53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53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53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53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53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53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53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53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53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53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53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53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53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53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53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53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53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53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53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53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53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53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53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53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53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53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53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53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53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53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53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53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53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53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53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53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53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53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53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53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53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53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53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53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53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53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53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53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53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53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53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53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53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53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53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53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53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53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53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53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53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53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53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53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53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53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53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53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53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53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53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53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53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53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53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53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53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53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53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53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53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53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53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53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53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53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53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53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53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53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53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53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53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53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53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53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53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53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53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53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53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53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53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53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53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53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53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53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53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53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53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53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53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53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53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53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53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53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53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53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53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53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53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53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53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53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53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53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53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53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53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53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53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53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53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53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53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53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53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53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53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53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53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53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53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53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53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53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53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53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53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53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53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53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53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53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53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53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53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53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53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53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53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53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53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53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53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53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53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53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53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53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53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53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53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53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53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53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53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53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53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53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53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53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53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53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53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53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53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53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53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53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53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53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53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53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53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53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53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53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53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53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53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53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53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53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53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53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53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53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53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53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53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53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53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53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53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53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53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53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53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53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53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53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53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53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53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53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53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53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53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53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53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53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53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53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53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53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53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53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53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53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53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53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53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53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53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53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53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53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53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53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53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53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53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53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53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53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53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53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53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53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53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53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53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53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53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53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53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53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53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53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53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53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53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53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53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53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53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53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53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53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53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53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53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53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53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53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53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53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53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53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53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53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53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53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53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53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53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53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53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53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53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53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53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53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53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53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53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53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53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53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53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53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53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53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53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53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53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53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53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53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53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53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53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53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53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53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53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53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53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53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53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53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53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53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53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53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53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53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53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53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53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53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53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53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53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53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53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53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53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53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53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53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53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53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53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53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53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53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53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53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53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53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53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53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53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53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53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53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53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53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53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53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53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53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53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53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53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53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53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53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53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53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53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53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53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53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53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53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53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53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53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53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53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53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53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53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53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53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53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53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53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53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53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53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53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53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53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53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53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53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53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53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53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53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53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53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53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53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53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53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53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53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53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53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53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53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53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53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53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53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53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53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53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53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53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53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53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53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53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53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53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53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53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53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53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53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53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53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53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53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53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53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53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53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53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53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53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53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53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53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53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53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53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53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53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53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53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53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53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53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53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53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53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53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53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53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53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53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53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53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53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53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53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53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53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53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53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53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53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53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53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53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53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53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53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53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53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53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53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53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53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53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53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53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53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53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53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53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53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53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53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53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53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53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53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53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53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53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53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53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53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53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53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53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53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53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53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53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53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53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53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53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53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53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53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53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53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53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53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53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53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53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53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53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53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53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53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53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53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53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53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53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53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53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53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53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53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53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53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53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53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53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53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53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53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53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53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53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53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53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53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53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53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53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53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53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53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53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53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53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53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53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53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53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53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53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53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53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53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53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53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53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53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53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53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53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53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53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53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53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53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53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53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53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53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53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53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53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53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53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53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53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53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53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53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53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53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53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53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53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53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53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53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53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53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53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53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53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53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53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53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53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53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53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53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53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53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53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53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53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53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53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53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53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53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53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53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53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53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53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53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53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53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53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53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53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53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53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53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53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53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53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53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53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53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53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53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53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53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53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53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53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53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53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53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53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53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53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53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53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53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53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53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53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53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53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53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53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53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53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53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53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53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53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53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53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53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53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53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53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53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53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53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53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53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53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53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53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53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53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53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53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53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53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53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53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53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53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53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53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53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53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53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53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53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53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53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53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53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53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53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53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53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53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53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53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53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53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53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53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53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53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53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53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53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53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53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53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53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53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53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53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53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53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53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53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53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53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53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53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53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53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53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53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53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53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53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53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53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53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53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53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53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53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53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53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53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53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53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53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53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53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53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53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53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53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53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53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53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53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53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53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53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53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53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53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53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53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53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53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53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53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53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53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53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53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53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53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53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53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53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53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53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53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53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53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53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53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53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53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53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53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53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53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53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53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53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53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53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53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53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53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53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53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53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53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53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53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53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53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53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53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53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53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53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53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53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53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53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53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53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53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53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53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53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53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53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53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53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53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53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53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53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53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53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53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53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53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53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53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53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53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53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53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53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53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53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53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53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53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53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53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53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53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53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53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53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53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53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53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53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53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53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53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53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53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53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53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53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53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53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53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53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53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53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53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53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53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53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53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53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53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53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53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53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53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53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53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53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53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53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53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53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53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53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53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53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53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53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53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53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53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53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53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53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53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53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53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53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53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53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53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53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53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53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53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53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53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53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53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53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53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53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53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53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53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53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53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53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53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53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53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53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53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53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53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53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53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53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53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53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53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53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53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53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53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53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53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53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53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53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53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53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53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53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53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53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53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53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53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53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53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53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53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53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53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53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53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53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53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53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53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53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53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53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53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53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53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53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53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53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53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53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53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53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53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53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53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53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53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53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53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53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53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53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53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53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53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53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53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53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53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53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53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53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53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53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53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53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53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53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53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53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53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53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53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53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53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53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53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53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53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53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53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53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53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53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53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53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53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53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53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53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53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53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53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53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53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53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53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53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53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53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53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53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53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53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53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53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53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53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53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53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53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53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53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53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53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53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53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53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53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53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53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53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53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53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53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53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53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53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53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53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53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53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53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53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53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53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53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53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53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53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53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53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53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53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53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53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53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53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53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53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53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53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53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53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53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53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53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53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53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53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53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53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53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53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53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53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53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53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53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53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53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53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53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53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53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53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53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53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53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53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53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53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53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53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53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53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53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53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53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53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53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53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53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53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53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53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53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53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53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53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53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53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53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53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53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53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53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53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53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53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53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53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53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53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53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53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53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53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53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53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53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53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53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53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53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53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53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53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53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53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53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53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53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53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53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53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53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53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53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53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53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53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53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53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53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53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53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53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53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53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53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53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53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53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53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53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53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53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53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53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53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53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53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53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53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53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53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53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53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53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53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53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53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53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53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53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53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53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53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53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53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53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53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53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53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53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53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53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53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53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53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53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53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53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53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53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53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53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53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53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53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53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53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53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53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53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53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53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53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53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53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53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53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53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53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53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53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53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53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53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53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53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53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53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53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53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53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53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53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53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53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53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53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53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53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53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53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53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53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53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53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53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53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53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53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53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53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53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53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53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53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53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53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53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53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53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53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53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53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53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53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53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53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53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53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53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53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53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53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53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53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53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53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53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53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53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53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53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53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53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53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53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53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53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53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53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53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53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53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53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53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53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53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53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53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53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53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53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53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53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53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53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53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53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53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53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53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53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53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53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53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53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53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53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53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53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53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53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53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53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53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53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53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53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53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53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53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53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53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53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53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53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53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53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53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53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53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53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53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53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53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53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53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53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53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53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53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53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53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53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53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53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53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53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53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53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53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53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53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53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53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53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53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53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53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53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53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53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53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53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53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53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53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53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53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53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53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53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53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53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53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53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53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53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53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53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53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53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53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53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53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53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53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53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53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53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53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53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53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53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53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53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53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53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53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53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53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53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53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53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53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53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53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53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53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53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53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53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53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53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53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53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53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53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53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53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53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53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53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53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53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53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53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53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53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53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53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53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53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53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53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53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53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53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53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53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53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53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53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53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53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53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53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53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53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53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53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53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53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53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53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53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53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53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53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53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53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53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53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53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53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53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53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53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53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53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53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53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53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53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53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53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53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53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53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53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53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53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53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53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53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53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53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53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53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53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53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53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53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53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53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53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53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53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53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53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53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53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53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53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53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53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53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53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53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53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53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53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53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53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53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53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53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53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53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53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53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53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53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53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53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53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53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53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53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53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53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53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53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53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53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53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53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53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53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53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53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53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53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53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53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53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53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53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53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53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53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53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53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53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53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53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53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53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53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53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53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53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53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53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53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53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53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53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53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53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53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53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53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53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53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53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53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53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53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53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53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53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53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53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53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53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53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53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53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53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53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53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53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53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53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53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53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53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53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53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53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53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53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53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53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53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53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53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53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53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53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53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53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53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53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53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53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53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53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53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53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53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53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53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53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53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53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53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53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53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53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53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53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53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53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53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53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53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53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53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53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53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53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53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53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53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53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53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53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53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53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53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53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53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53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53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53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53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53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53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53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53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53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53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53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53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53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53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53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53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53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53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53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53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53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53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53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53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53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53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53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53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53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53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53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53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53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53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53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53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53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53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53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53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53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53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53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53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53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53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53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53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53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53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53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53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53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53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53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53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53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53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53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53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53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53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53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53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53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53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53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53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53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53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53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53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53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53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53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53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53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53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53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53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53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53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53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53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53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53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53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53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53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53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53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53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53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53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53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53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53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53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53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53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53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53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53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53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53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53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53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53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53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53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53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53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53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53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53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53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53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53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53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53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53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53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53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53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53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53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53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53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53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53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53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53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53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53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53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53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53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53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53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53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53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53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53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53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53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53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53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53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53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53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53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53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53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53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53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53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53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53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53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53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53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53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53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53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53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53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53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53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53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53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53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53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53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53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53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53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53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53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53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53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53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53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53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53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53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53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53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53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53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53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53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53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53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53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53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53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53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53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53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53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53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53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53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53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53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53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53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53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53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53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53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53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53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53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53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53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53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53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53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53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53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53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53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53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53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53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53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53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53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53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53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53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53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53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53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53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53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53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53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53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53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53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53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53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53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53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53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53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53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53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53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53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53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53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53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53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53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53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53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53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53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53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53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53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53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53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53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53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53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53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53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53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53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53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53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53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53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53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53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53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53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53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53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53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53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53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53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53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53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53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53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53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53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53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53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53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53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53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53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53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53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53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53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53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53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53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53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53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53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53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53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53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53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53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53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53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53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53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53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53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53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53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53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53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53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53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53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53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53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53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53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53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53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53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53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53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53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53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53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53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53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53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53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53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53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53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53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53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53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53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53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53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53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53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53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53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53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53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53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53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53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53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53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53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53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53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53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53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53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53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53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53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53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53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53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53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53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53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53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53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53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53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53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53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53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53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53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53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53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53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53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53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53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53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53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53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53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53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53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53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53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53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53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53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53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53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53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53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53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53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53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53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53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53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53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53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53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53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53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53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53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53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53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53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53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53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53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53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53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53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53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53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53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53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53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53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53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53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53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53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53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53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53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53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53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53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53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53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53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53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53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53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53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53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53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53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53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53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53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53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53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53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53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53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53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53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53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53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53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53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53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53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53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53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53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53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53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53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53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53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53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53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53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53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53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53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53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53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53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53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53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53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53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53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53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53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53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53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53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53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53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53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53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53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53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53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53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53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53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53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53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53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53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53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53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53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53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53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53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53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53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53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53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53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53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53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53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53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53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53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53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53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53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53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53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53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53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53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53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53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53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53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53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53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53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53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53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53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53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53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53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53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53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53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53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53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53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53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53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53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53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53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53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53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53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53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53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53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53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53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53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53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53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53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53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53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53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53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53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53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53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53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53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53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53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53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53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53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53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53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53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53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53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53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53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53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53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53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53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53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53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53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53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53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53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53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53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53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53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53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53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53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53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53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53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53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53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53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53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53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53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53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53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53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53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53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53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53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53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53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53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53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53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53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53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53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53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53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53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53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53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53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53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53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53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53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53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53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53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53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53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53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53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53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53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53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53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53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53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53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53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53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53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53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53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53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53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53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53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53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53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53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53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53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53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53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53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53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53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53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53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53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53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53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53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53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53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53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53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53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53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53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53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53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53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53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53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53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53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53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53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53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53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53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53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53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53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53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53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53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53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53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53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53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53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53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53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53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53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53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53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53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53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53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53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53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53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53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53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53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53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53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53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53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53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53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53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53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53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53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53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53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53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53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53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53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53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53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53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53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53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53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53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53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53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53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53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53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53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53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53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53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53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53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53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53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53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53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53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53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53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53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53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53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53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53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53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53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53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53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53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53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53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53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53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53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53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53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53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53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53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53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53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53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53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53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53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53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53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53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53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53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53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53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53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53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53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53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53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53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53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53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53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53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53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53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53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53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53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53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53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53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53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53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53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53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53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53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53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53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53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53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53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53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53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53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53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53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53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53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53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53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53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53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53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53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53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53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53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53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53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53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53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53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53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53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53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53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53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53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53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53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53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53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53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53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53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53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53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53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53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53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53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53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53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53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53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53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53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53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53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53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53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53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53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53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53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53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53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53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53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53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53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53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53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53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53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53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53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53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53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53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53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53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53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53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53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53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53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53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53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53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53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53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53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53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53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53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53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53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53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53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53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53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53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53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53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53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53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53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53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53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53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53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53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53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53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53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53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53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53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53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53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53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53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53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53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53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53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53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53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53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53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53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53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53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53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53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53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53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53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53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53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53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53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53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53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53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53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53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53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53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53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53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53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53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53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53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53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53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53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53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53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53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53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53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53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53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53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53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53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53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53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53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53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53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53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53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53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53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53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53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53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53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53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53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53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53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53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53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53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53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53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53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53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53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53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53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53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53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53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53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53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53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53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53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53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53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53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53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53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53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53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53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53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53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53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53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53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53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53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53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53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53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53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53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53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53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53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53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53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53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53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53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53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53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53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53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53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53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53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53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53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53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53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53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53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53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53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53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53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53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53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53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53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53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53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53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53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53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53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53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53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53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53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53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53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53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53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53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53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53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53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53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53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53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53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53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53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53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53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53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53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53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53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53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53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53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53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53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53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53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53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53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53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53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53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53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53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53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53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53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53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53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53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53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53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53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53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53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53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53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53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53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53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53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53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53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53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53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53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53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53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53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53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53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53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53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53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53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53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53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53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53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53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53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53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53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53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53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53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53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53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53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53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53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53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53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53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53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53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53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53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53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53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53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53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53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53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53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53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53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53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53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53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53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53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53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53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53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53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53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53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53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53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53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53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53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53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53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53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53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53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53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53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53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53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53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53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53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53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53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53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53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53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53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53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53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53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53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53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53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53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53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53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53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53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53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53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53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53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53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53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53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53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53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53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53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53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53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53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53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53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53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53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53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53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53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53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53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53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53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53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53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53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53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53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53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53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53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53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53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53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53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53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53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53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53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53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53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53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53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53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53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53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53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53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53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53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53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53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53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53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53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53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53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53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53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53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53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53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53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53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53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53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53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53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53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53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53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53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53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53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53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53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53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53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53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53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53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53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53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53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53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53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53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53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53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53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53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53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53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53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53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53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53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53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53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53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53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53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53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53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53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53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53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53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53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53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53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53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53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53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53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53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53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53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53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53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53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53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53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53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53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53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53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53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53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53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53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53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53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53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53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53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53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53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53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53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53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53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53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53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53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53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53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53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53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53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53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53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53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53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53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53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53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53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53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53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53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53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53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53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53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53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53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53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53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53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53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53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53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53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53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53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53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53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53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53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53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53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53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53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53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53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53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53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53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53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53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53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53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53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53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53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53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53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53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53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53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53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53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53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53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53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53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53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53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53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53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53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53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53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53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53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53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53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53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53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53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53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53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53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53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53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53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53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53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53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53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53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53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53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53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53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53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53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53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53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53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53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53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53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53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53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53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53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53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53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53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53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53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53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53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53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53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53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53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53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53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53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53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53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53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53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53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53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53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53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53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53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53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53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53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53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53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53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53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53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53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53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53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53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53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53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53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53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53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53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53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53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53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53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53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53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53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53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53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53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53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53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53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53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53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53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53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53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53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53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53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53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53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53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53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53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53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53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53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53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53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53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53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53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53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53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53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53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53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53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53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53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53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53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53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53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53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53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53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53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53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53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53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53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53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53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53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53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53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53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53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53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53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53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53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53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53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53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53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53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53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53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53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53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53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53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53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53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53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53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53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53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53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53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53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53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53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53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53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53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53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53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53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53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53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53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53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53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53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53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53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53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53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53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53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53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53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53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53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53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53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53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53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53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53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53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53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53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53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53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53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53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53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53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53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53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53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53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53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53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53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53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53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53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53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53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53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53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53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53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53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53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53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53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53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53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53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53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53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53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53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53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53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53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53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53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53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53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53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53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53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53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53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53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53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53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53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53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53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53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53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53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53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53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53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53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53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53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53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53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53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53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53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53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53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53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53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53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53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53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53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53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53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53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53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53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53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53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53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53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53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53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53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53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53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53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53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53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53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53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53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53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53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53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53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53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53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53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53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53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53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53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53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53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53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53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53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53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53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53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53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53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53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53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53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53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53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53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53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53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53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53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53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53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53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53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53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53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53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53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53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53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53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53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53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53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53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53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53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53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53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53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53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53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53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53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53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53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53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53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53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53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53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53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53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53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53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53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53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53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53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53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53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53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53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53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53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53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53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53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53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53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53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53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53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53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53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53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53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53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53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53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53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53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53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53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53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53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53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53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53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53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53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53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53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53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53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53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53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53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53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53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53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53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53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53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53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53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53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53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53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53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53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53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53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53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53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53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53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53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53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53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53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53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53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53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53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53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53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53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53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53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53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53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53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53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53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53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53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53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53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53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53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53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53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53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53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53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53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53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53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53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53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53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53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53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53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53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53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53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53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53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53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53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53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53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53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53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53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53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53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53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53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53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53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53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53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53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53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53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53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53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53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53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53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53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53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53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53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53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53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53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53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53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53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53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53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53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53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53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53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53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53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53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53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53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53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53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53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53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53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53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53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53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53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53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53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53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53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53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53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53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53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53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53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53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53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53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53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53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53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53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53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53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53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53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53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53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53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53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53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53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53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53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53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53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53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53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53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53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53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53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53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53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53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53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53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53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53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53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53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53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53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53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53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53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53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53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53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53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53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53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53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53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53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53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53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53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53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53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53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53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53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53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53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53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53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53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53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53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53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53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53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53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53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53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53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53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53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53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53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53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53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53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53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53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53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53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53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53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53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53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53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53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53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53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53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53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53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53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53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53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53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53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53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53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53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53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53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53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53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53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53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53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53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53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53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53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53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53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53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53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53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53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53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53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53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53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53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53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53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53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53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53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53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53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53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53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53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53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53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53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53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53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53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53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53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53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53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53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53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53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53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53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53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53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53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53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53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53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53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53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53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53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53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53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53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53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53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53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53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53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53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53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53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53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53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53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53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53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53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53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53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53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53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53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53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53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53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53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53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53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53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53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53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53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53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53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53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53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53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53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53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53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53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53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53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53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53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53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53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53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53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53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53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53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53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53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53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53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53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53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53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53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53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53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53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53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53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53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53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53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53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53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53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53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53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53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53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53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53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53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53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53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53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53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53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53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53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53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53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53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53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53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53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53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53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53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53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53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53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53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53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53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53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53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53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53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53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53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53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53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53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53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53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53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53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53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53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53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53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53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53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53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53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53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53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53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53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53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53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53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53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53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53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53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53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53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53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53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53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53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53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53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53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53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53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53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53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53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53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53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53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53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53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53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53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53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53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53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53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53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53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53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53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53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53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53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53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53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53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53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53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53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53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53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53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53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53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53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53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53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53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53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53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53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53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53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53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53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53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53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53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53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53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53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53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53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53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53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53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53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53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53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53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53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53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53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53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53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53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53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E22" sqref="E22"/>
    </sheetView>
  </sheetViews>
  <sheetFormatPr defaultColWidth="8.81640625" defaultRowHeight="14.5" x14ac:dyDescent="0.35"/>
  <sheetData>
    <row r="1" spans="1:7" x14ac:dyDescent="0.35">
      <c r="A1" s="1" t="s">
        <v>17</v>
      </c>
      <c r="B1" s="17" t="s">
        <v>146</v>
      </c>
      <c r="C1" s="17" t="s">
        <v>147</v>
      </c>
      <c r="D1" s="17" t="s">
        <v>148</v>
      </c>
      <c r="E1" s="17" t="s">
        <v>149</v>
      </c>
      <c r="F1" s="17" t="s">
        <v>150</v>
      </c>
      <c r="G1" s="17" t="s">
        <v>151</v>
      </c>
    </row>
    <row r="2" spans="1:7" x14ac:dyDescent="0.35">
      <c r="A2" s="1" t="s">
        <v>189</v>
      </c>
      <c r="B2">
        <v>27</v>
      </c>
      <c r="C2">
        <f>33/2</f>
        <v>16.5</v>
      </c>
      <c r="D2">
        <f>33/2</f>
        <v>16.5</v>
      </c>
      <c r="E2">
        <f>25.1/2</f>
        <v>12.55</v>
      </c>
      <c r="F2">
        <f>25.1/2</f>
        <v>12.55</v>
      </c>
      <c r="G2">
        <v>14.9</v>
      </c>
    </row>
    <row r="3" spans="1:7" x14ac:dyDescent="0.35">
      <c r="A3" s="1" t="s">
        <v>190</v>
      </c>
      <c r="B3">
        <v>22.8</v>
      </c>
      <c r="C3">
        <f>39.6/2</f>
        <v>19.8</v>
      </c>
      <c r="D3">
        <f>39.6/2</f>
        <v>19.8</v>
      </c>
      <c r="E3">
        <f>26.1/2</f>
        <v>13.05</v>
      </c>
      <c r="F3">
        <f>26.1/2</f>
        <v>13.05</v>
      </c>
      <c r="G3">
        <v>11.6</v>
      </c>
    </row>
    <row r="4" spans="1:7" x14ac:dyDescent="0.35">
      <c r="A4" s="1" t="s">
        <v>191</v>
      </c>
      <c r="B4">
        <v>25.5</v>
      </c>
      <c r="C4">
        <f>41.1/2</f>
        <v>20.55</v>
      </c>
      <c r="D4">
        <f>41.1/2</f>
        <v>20.55</v>
      </c>
      <c r="E4">
        <f>23.9/2</f>
        <v>11.95</v>
      </c>
      <c r="F4">
        <f>23.9/2</f>
        <v>11.95</v>
      </c>
      <c r="G4">
        <v>9.4</v>
      </c>
    </row>
    <row r="5" spans="1:7" x14ac:dyDescent="0.35">
      <c r="A5" s="1" t="s">
        <v>192</v>
      </c>
      <c r="B5">
        <v>26.1</v>
      </c>
      <c r="C5">
        <f>31.3/2</f>
        <v>15.65</v>
      </c>
      <c r="D5">
        <f>31.3/2</f>
        <v>15.65</v>
      </c>
      <c r="E5">
        <f>21.9/2</f>
        <v>10.95</v>
      </c>
      <c r="F5">
        <f>21.9/2</f>
        <v>10.95</v>
      </c>
      <c r="G5">
        <v>20.3</v>
      </c>
    </row>
    <row r="6" spans="1:7" x14ac:dyDescent="0.35">
      <c r="A6" s="1" t="s">
        <v>193</v>
      </c>
      <c r="B6">
        <v>27.1</v>
      </c>
      <c r="C6">
        <f>30.5/2</f>
        <v>15.25</v>
      </c>
      <c r="D6">
        <f>30.5/2</f>
        <v>15.25</v>
      </c>
      <c r="E6">
        <f>25.6/2</f>
        <v>12.8</v>
      </c>
      <c r="F6">
        <f>25.6/2</f>
        <v>12.8</v>
      </c>
      <c r="G6">
        <v>16.8</v>
      </c>
    </row>
    <row r="7" spans="1:7" x14ac:dyDescent="0.35">
      <c r="A7" s="1" t="s">
        <v>194</v>
      </c>
      <c r="B7">
        <v>26.9</v>
      </c>
      <c r="C7">
        <f>31.4/2</f>
        <v>15.7</v>
      </c>
      <c r="D7">
        <f>31.4/2</f>
        <v>15.7</v>
      </c>
      <c r="E7">
        <f>25.5/2</f>
        <v>12.75</v>
      </c>
      <c r="F7">
        <f>25.5/2</f>
        <v>12.75</v>
      </c>
      <c r="G7">
        <v>16.2</v>
      </c>
    </row>
    <row r="8" spans="1:7" x14ac:dyDescent="0.35">
      <c r="A8" s="1" t="s">
        <v>195</v>
      </c>
      <c r="B8">
        <v>21.8</v>
      </c>
      <c r="C8">
        <f>35.4/2</f>
        <v>17.7</v>
      </c>
      <c r="D8">
        <f>35.4/2</f>
        <v>17.7</v>
      </c>
      <c r="E8">
        <f>26.1/2</f>
        <v>13.05</v>
      </c>
      <c r="F8">
        <f>26.1/2</f>
        <v>13.05</v>
      </c>
      <c r="G8">
        <v>16.8</v>
      </c>
    </row>
    <row r="9" spans="1:7" x14ac:dyDescent="0.35">
      <c r="A9" s="1" t="s">
        <v>196</v>
      </c>
      <c r="B9">
        <v>32.6</v>
      </c>
      <c r="C9">
        <f>34.3/2</f>
        <v>17.149999999999999</v>
      </c>
      <c r="D9">
        <f>34.3/2</f>
        <v>17.149999999999999</v>
      </c>
      <c r="E9">
        <f>21.9/2</f>
        <v>10.95</v>
      </c>
      <c r="F9">
        <f>21.9/2</f>
        <v>10.95</v>
      </c>
      <c r="G9">
        <v>11.3</v>
      </c>
    </row>
    <row r="10" spans="1:7" x14ac:dyDescent="0.35">
      <c r="A10" s="1" t="s">
        <v>197</v>
      </c>
      <c r="B10">
        <v>19.2</v>
      </c>
      <c r="C10">
        <f>42.6/2</f>
        <v>21.3</v>
      </c>
      <c r="D10">
        <f>42.6/2</f>
        <v>21.3</v>
      </c>
      <c r="E10">
        <f>27.6/2</f>
        <v>13.8</v>
      </c>
      <c r="F10">
        <f>27.6/2</f>
        <v>13.8</v>
      </c>
      <c r="G10">
        <v>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6283-D860-47B0-9848-E2ED54EC5A3C}">
  <sheetPr>
    <tabColor theme="7" tint="0.39997558519241921"/>
  </sheetPr>
  <dimension ref="A1:I19"/>
  <sheetViews>
    <sheetView workbookViewId="0">
      <selection activeCell="D19" sqref="D19"/>
    </sheetView>
  </sheetViews>
  <sheetFormatPr defaultColWidth="11.54296875" defaultRowHeight="14.5" x14ac:dyDescent="0.35"/>
  <cols>
    <col min="1" max="1" width="27.7265625" style="51" bestFit="1" customWidth="1"/>
    <col min="2" max="2" width="13.1796875" style="51" bestFit="1" customWidth="1"/>
    <col min="3" max="3" width="41.453125" style="51" bestFit="1" customWidth="1"/>
    <col min="4" max="4" width="15.26953125" style="52" customWidth="1"/>
    <col min="5" max="5" width="15.26953125" customWidth="1"/>
    <col min="6" max="6" width="17.7265625" bestFit="1" customWidth="1"/>
    <col min="7" max="7" width="17.7265625" customWidth="1"/>
    <col min="8" max="8" width="17.7265625" bestFit="1" customWidth="1"/>
    <col min="9" max="9" width="10.453125" bestFit="1" customWidth="1"/>
  </cols>
  <sheetData>
    <row r="1" spans="1:9" x14ac:dyDescent="0.35">
      <c r="A1" s="34" t="s">
        <v>17</v>
      </c>
      <c r="B1" s="25" t="s">
        <v>166</v>
      </c>
      <c r="C1" s="25" t="s">
        <v>167</v>
      </c>
      <c r="D1" s="29" t="s">
        <v>215</v>
      </c>
      <c r="E1" s="29" t="s">
        <v>163</v>
      </c>
      <c r="F1" s="29" t="s">
        <v>216</v>
      </c>
      <c r="G1" s="29" t="s">
        <v>217</v>
      </c>
      <c r="H1" s="29" t="s">
        <v>199</v>
      </c>
      <c r="I1" s="16" t="s">
        <v>200</v>
      </c>
    </row>
    <row r="2" spans="1:9" x14ac:dyDescent="0.35">
      <c r="A2" s="54" t="s">
        <v>189</v>
      </c>
      <c r="B2" s="35" t="s">
        <v>218</v>
      </c>
      <c r="C2" s="36" t="s">
        <v>219</v>
      </c>
      <c r="D2" s="37" t="s">
        <v>220</v>
      </c>
      <c r="E2" s="37">
        <v>0</v>
      </c>
      <c r="F2" s="37">
        <v>0</v>
      </c>
      <c r="G2" s="37">
        <v>0</v>
      </c>
      <c r="H2" s="38"/>
      <c r="I2" s="36"/>
    </row>
    <row r="3" spans="1:9" x14ac:dyDescent="0.35">
      <c r="A3" s="55"/>
      <c r="B3" s="39" t="s">
        <v>221</v>
      </c>
      <c r="C3" s="40" t="s">
        <v>222</v>
      </c>
      <c r="D3" s="41" t="s">
        <v>164</v>
      </c>
      <c r="E3" s="41">
        <v>0</v>
      </c>
      <c r="F3" s="41"/>
      <c r="G3" s="41"/>
      <c r="H3" s="41"/>
      <c r="I3" s="40"/>
    </row>
    <row r="4" spans="1:9" x14ac:dyDescent="0.35">
      <c r="A4" s="56" t="s">
        <v>190</v>
      </c>
      <c r="B4" s="42" t="s">
        <v>218</v>
      </c>
      <c r="C4" s="43" t="s">
        <v>219</v>
      </c>
      <c r="D4" s="43" t="s">
        <v>220</v>
      </c>
      <c r="E4" s="43">
        <v>0</v>
      </c>
      <c r="F4" s="43">
        <v>0</v>
      </c>
      <c r="G4" s="43">
        <v>0</v>
      </c>
      <c r="H4" s="44"/>
      <c r="I4" s="45"/>
    </row>
    <row r="5" spans="1:9" x14ac:dyDescent="0.35">
      <c r="A5" s="57"/>
      <c r="B5" s="46" t="s">
        <v>221</v>
      </c>
      <c r="C5" s="47" t="s">
        <v>222</v>
      </c>
      <c r="D5" s="47" t="s">
        <v>164</v>
      </c>
      <c r="E5" s="47">
        <v>0</v>
      </c>
      <c r="F5" s="47"/>
      <c r="G5" s="47"/>
      <c r="H5" s="47"/>
      <c r="I5" s="48"/>
    </row>
    <row r="6" spans="1:9" x14ac:dyDescent="0.35">
      <c r="A6" s="54" t="s">
        <v>191</v>
      </c>
      <c r="B6" s="35" t="s">
        <v>218</v>
      </c>
      <c r="C6" s="36" t="s">
        <v>219</v>
      </c>
      <c r="D6" s="37" t="s">
        <v>220</v>
      </c>
      <c r="E6" s="37">
        <v>0</v>
      </c>
      <c r="F6" s="37">
        <v>0</v>
      </c>
      <c r="G6" s="37">
        <v>0</v>
      </c>
      <c r="H6" s="38"/>
      <c r="I6" s="36"/>
    </row>
    <row r="7" spans="1:9" x14ac:dyDescent="0.35">
      <c r="A7" s="55"/>
      <c r="B7" s="39" t="s">
        <v>221</v>
      </c>
      <c r="C7" s="40" t="s">
        <v>222</v>
      </c>
      <c r="D7" s="41" t="s">
        <v>164</v>
      </c>
      <c r="E7" s="41">
        <v>0</v>
      </c>
      <c r="F7" s="41"/>
      <c r="G7" s="41"/>
      <c r="H7" s="41"/>
      <c r="I7" s="40"/>
    </row>
    <row r="8" spans="1:9" x14ac:dyDescent="0.35">
      <c r="A8" s="56" t="s">
        <v>192</v>
      </c>
      <c r="B8" s="42" t="s">
        <v>218</v>
      </c>
      <c r="C8" s="43" t="s">
        <v>219</v>
      </c>
      <c r="D8" s="43" t="s">
        <v>220</v>
      </c>
      <c r="E8" s="43">
        <v>0</v>
      </c>
      <c r="F8" s="43">
        <v>0</v>
      </c>
      <c r="G8" s="43">
        <v>0</v>
      </c>
      <c r="H8" s="44"/>
      <c r="I8" s="45"/>
    </row>
    <row r="9" spans="1:9" x14ac:dyDescent="0.35">
      <c r="A9" s="57"/>
      <c r="B9" s="46" t="s">
        <v>221</v>
      </c>
      <c r="C9" s="47" t="s">
        <v>222</v>
      </c>
      <c r="D9" s="47" t="s">
        <v>164</v>
      </c>
      <c r="E9" s="47">
        <v>0</v>
      </c>
      <c r="F9" s="47"/>
      <c r="G9" s="47"/>
      <c r="H9" s="47"/>
      <c r="I9" s="48"/>
    </row>
    <row r="10" spans="1:9" x14ac:dyDescent="0.35">
      <c r="A10" s="54" t="s">
        <v>193</v>
      </c>
      <c r="B10" s="35" t="s">
        <v>218</v>
      </c>
      <c r="C10" s="36" t="s">
        <v>219</v>
      </c>
      <c r="D10" s="37" t="s">
        <v>220</v>
      </c>
      <c r="E10" s="37">
        <v>0</v>
      </c>
      <c r="F10" s="37">
        <v>0</v>
      </c>
      <c r="G10" s="37">
        <v>0</v>
      </c>
      <c r="H10" s="38"/>
      <c r="I10" s="36"/>
    </row>
    <row r="11" spans="1:9" x14ac:dyDescent="0.35">
      <c r="A11" s="55"/>
      <c r="B11" s="39" t="s">
        <v>221</v>
      </c>
      <c r="C11" s="40" t="s">
        <v>222</v>
      </c>
      <c r="D11" s="41" t="s">
        <v>164</v>
      </c>
      <c r="E11" s="41">
        <v>0</v>
      </c>
      <c r="F11" s="41"/>
      <c r="G11" s="41"/>
      <c r="H11" s="41"/>
      <c r="I11" s="40"/>
    </row>
    <row r="12" spans="1:9" x14ac:dyDescent="0.35">
      <c r="A12" s="56" t="s">
        <v>194</v>
      </c>
      <c r="B12" s="42" t="s">
        <v>218</v>
      </c>
      <c r="C12" s="43" t="s">
        <v>219</v>
      </c>
      <c r="D12" s="43" t="s">
        <v>220</v>
      </c>
      <c r="E12" s="43">
        <v>0</v>
      </c>
      <c r="F12" s="43">
        <v>0</v>
      </c>
      <c r="G12" s="43">
        <v>0</v>
      </c>
      <c r="H12" s="44"/>
      <c r="I12" s="45"/>
    </row>
    <row r="13" spans="1:9" x14ac:dyDescent="0.35">
      <c r="A13" s="57"/>
      <c r="B13" s="46" t="s">
        <v>221</v>
      </c>
      <c r="C13" s="47" t="s">
        <v>222</v>
      </c>
      <c r="D13" s="47" t="s">
        <v>164</v>
      </c>
      <c r="E13" s="47">
        <v>0</v>
      </c>
      <c r="F13" s="47"/>
      <c r="G13" s="47"/>
      <c r="H13" s="47"/>
      <c r="I13" s="48"/>
    </row>
    <row r="14" spans="1:9" x14ac:dyDescent="0.35">
      <c r="A14" s="54" t="s">
        <v>195</v>
      </c>
      <c r="B14" s="35" t="s">
        <v>218</v>
      </c>
      <c r="C14" s="36" t="s">
        <v>219</v>
      </c>
      <c r="D14" s="37" t="s">
        <v>220</v>
      </c>
      <c r="E14" s="37">
        <v>0</v>
      </c>
      <c r="F14" s="37">
        <v>0</v>
      </c>
      <c r="G14" s="37">
        <v>0</v>
      </c>
      <c r="H14" s="38"/>
      <c r="I14" s="36"/>
    </row>
    <row r="15" spans="1:9" x14ac:dyDescent="0.35">
      <c r="A15" s="55"/>
      <c r="B15" s="39" t="s">
        <v>221</v>
      </c>
      <c r="C15" s="40" t="s">
        <v>222</v>
      </c>
      <c r="D15" s="41" t="s">
        <v>164</v>
      </c>
      <c r="E15" s="41">
        <v>0</v>
      </c>
      <c r="F15" s="41"/>
      <c r="G15" s="41"/>
      <c r="H15" s="41"/>
      <c r="I15" s="40"/>
    </row>
    <row r="16" spans="1:9" x14ac:dyDescent="0.35">
      <c r="A16" s="56" t="s">
        <v>196</v>
      </c>
      <c r="B16" s="49" t="s">
        <v>218</v>
      </c>
      <c r="C16" s="45" t="s">
        <v>219</v>
      </c>
      <c r="D16" s="43" t="s">
        <v>220</v>
      </c>
      <c r="E16" s="43">
        <v>0</v>
      </c>
      <c r="F16" s="43">
        <v>0</v>
      </c>
      <c r="G16" s="43">
        <v>0</v>
      </c>
      <c r="H16" s="44"/>
      <c r="I16" s="45"/>
    </row>
    <row r="17" spans="1:9" x14ac:dyDescent="0.35">
      <c r="A17" s="57"/>
      <c r="B17" s="50" t="s">
        <v>221</v>
      </c>
      <c r="C17" s="48" t="s">
        <v>222</v>
      </c>
      <c r="D17" s="47" t="s">
        <v>164</v>
      </c>
      <c r="E17" s="47">
        <v>0</v>
      </c>
      <c r="F17" s="47"/>
      <c r="G17" s="47"/>
      <c r="H17" s="47"/>
      <c r="I17" s="48"/>
    </row>
    <row r="18" spans="1:9" x14ac:dyDescent="0.35">
      <c r="A18" s="54" t="s">
        <v>197</v>
      </c>
      <c r="B18" s="35" t="s">
        <v>218</v>
      </c>
      <c r="C18" s="36" t="s">
        <v>219</v>
      </c>
      <c r="D18" s="37" t="s">
        <v>220</v>
      </c>
      <c r="E18" s="37">
        <v>0</v>
      </c>
      <c r="F18" s="37">
        <v>0</v>
      </c>
      <c r="G18" s="37">
        <v>0</v>
      </c>
      <c r="H18" s="38"/>
      <c r="I18" s="36"/>
    </row>
    <row r="19" spans="1:9" x14ac:dyDescent="0.35">
      <c r="A19" s="55"/>
      <c r="B19" s="39" t="s">
        <v>221</v>
      </c>
      <c r="C19" s="40" t="s">
        <v>222</v>
      </c>
      <c r="D19" s="41" t="s">
        <v>164</v>
      </c>
      <c r="E19" s="41">
        <v>0</v>
      </c>
      <c r="F19" s="41"/>
      <c r="G19" s="41"/>
      <c r="H19" s="41"/>
      <c r="I19" s="40"/>
    </row>
  </sheetData>
  <mergeCells count="9"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6"/>
  <sheetViews>
    <sheetView tabSelected="1" topLeftCell="A22" workbookViewId="0">
      <selection activeCell="D35" sqref="D35"/>
    </sheetView>
  </sheetViews>
  <sheetFormatPr defaultColWidth="8.81640625" defaultRowHeight="14.5" x14ac:dyDescent="0.35"/>
  <cols>
    <col min="1" max="1" width="27.81640625" style="5" bestFit="1" customWidth="1"/>
    <col min="2" max="2" width="18.36328125" style="24" bestFit="1" customWidth="1"/>
    <col min="3" max="3" width="45.453125" style="5" customWidth="1"/>
    <col min="4" max="4" width="12.6328125" style="5" customWidth="1"/>
    <col min="5" max="5" width="5.1796875" style="5" bestFit="1" customWidth="1"/>
    <col min="6" max="6" width="2.1796875" style="5" bestFit="1" customWidth="1"/>
    <col min="7" max="7" width="2.81640625" style="5" bestFit="1" customWidth="1"/>
    <col min="8" max="8" width="5.1796875" style="5" bestFit="1" customWidth="1"/>
    <col min="9" max="9" width="4.1796875" style="5" bestFit="1" customWidth="1"/>
    <col min="10" max="10" width="17.1796875" style="5" bestFit="1" customWidth="1"/>
    <col min="11" max="11" width="14" style="5" bestFit="1" customWidth="1"/>
    <col min="12" max="12" width="9.36328125" style="5" bestFit="1" customWidth="1"/>
    <col min="13" max="13" width="34.6328125" style="5" bestFit="1" customWidth="1"/>
    <col min="14" max="14" width="18" style="5" bestFit="1" customWidth="1"/>
    <col min="15" max="16384" width="8.81640625" style="5"/>
  </cols>
  <sheetData>
    <row r="1" spans="1:14" x14ac:dyDescent="0.35">
      <c r="A1" s="26" t="s">
        <v>17</v>
      </c>
      <c r="B1" s="25" t="s">
        <v>166</v>
      </c>
      <c r="C1" s="27" t="s">
        <v>167</v>
      </c>
      <c r="D1" s="28" t="s">
        <v>168</v>
      </c>
      <c r="E1" s="29" t="s">
        <v>152</v>
      </c>
      <c r="F1" s="25" t="s">
        <v>153</v>
      </c>
      <c r="G1" s="25" t="s">
        <v>154</v>
      </c>
      <c r="H1" s="25" t="s">
        <v>155</v>
      </c>
      <c r="I1" s="25" t="s">
        <v>164</v>
      </c>
      <c r="J1" s="25" t="s">
        <v>169</v>
      </c>
      <c r="K1" s="25" t="s">
        <v>170</v>
      </c>
      <c r="L1" s="25" t="s">
        <v>171</v>
      </c>
      <c r="M1" s="25" t="s">
        <v>199</v>
      </c>
      <c r="N1" s="16" t="s">
        <v>200</v>
      </c>
    </row>
    <row r="2" spans="1:14" s="20" customFormat="1" x14ac:dyDescent="0.35">
      <c r="A2" s="58" t="s">
        <v>189</v>
      </c>
      <c r="B2" s="22" t="s">
        <v>203</v>
      </c>
      <c r="C2" s="20" t="s">
        <v>205</v>
      </c>
      <c r="D2" s="20">
        <v>0.2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M2" s="23">
        <v>43917</v>
      </c>
      <c r="N2" s="23">
        <v>43952</v>
      </c>
    </row>
    <row r="3" spans="1:14" s="20" customFormat="1" x14ac:dyDescent="0.35">
      <c r="A3" s="58"/>
      <c r="B3" s="22" t="s">
        <v>204</v>
      </c>
      <c r="C3" s="20" t="s">
        <v>206</v>
      </c>
      <c r="D3" s="20">
        <v>0.3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0</v>
      </c>
      <c r="M3" s="23">
        <v>43952</v>
      </c>
      <c r="N3" s="23">
        <v>43983</v>
      </c>
    </row>
    <row r="4" spans="1:14" s="20" customFormat="1" x14ac:dyDescent="0.35">
      <c r="A4" s="58"/>
      <c r="B4" s="22" t="s">
        <v>202</v>
      </c>
      <c r="C4" s="20" t="s">
        <v>207</v>
      </c>
      <c r="D4" s="20">
        <v>0.4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0</v>
      </c>
      <c r="M4" s="23">
        <v>43983</v>
      </c>
      <c r="N4" s="23"/>
    </row>
    <row r="5" spans="1:14" s="20" customFormat="1" x14ac:dyDescent="0.35">
      <c r="A5" s="58"/>
      <c r="B5" s="22" t="s">
        <v>208</v>
      </c>
      <c r="C5" s="20" t="s">
        <v>209</v>
      </c>
      <c r="D5" s="20">
        <v>0.12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0</v>
      </c>
      <c r="M5" s="23"/>
      <c r="N5" s="23"/>
    </row>
    <row r="6" spans="1:14" s="20" customFormat="1" x14ac:dyDescent="0.35">
      <c r="A6" s="58" t="s">
        <v>190</v>
      </c>
      <c r="B6" s="22" t="s">
        <v>203</v>
      </c>
      <c r="C6" s="20" t="s">
        <v>205</v>
      </c>
      <c r="D6" s="20">
        <v>0.2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0</v>
      </c>
      <c r="M6" s="23">
        <v>43917</v>
      </c>
      <c r="N6" s="23">
        <v>43952</v>
      </c>
    </row>
    <row r="7" spans="1:14" s="20" customFormat="1" x14ac:dyDescent="0.35">
      <c r="A7" s="58"/>
      <c r="B7" s="22" t="s">
        <v>204</v>
      </c>
      <c r="C7" s="20" t="s">
        <v>206</v>
      </c>
      <c r="D7" s="20">
        <v>0.3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0</v>
      </c>
      <c r="M7" s="23">
        <v>43952</v>
      </c>
      <c r="N7" s="23">
        <v>43983</v>
      </c>
    </row>
    <row r="8" spans="1:14" s="20" customFormat="1" x14ac:dyDescent="0.35">
      <c r="A8" s="58"/>
      <c r="B8" s="22" t="s">
        <v>202</v>
      </c>
      <c r="C8" s="20" t="s">
        <v>207</v>
      </c>
      <c r="D8" s="20">
        <v>0.4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0</v>
      </c>
      <c r="M8" s="23">
        <v>43983</v>
      </c>
      <c r="N8" s="23"/>
    </row>
    <row r="9" spans="1:14" s="20" customFormat="1" x14ac:dyDescent="0.35">
      <c r="A9" s="58"/>
      <c r="B9" s="22" t="s">
        <v>208</v>
      </c>
      <c r="C9" s="20" t="s">
        <v>209</v>
      </c>
      <c r="D9" s="20">
        <v>0.12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0</v>
      </c>
      <c r="M9" s="23"/>
      <c r="N9" s="23"/>
    </row>
    <row r="10" spans="1:14" s="20" customFormat="1" x14ac:dyDescent="0.35">
      <c r="A10" s="58" t="s">
        <v>191</v>
      </c>
      <c r="B10" s="22" t="s">
        <v>203</v>
      </c>
      <c r="C10" s="20" t="s">
        <v>205</v>
      </c>
      <c r="D10" s="20">
        <v>0.2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0</v>
      </c>
      <c r="M10" s="23">
        <v>43917</v>
      </c>
      <c r="N10" s="23">
        <v>43952</v>
      </c>
    </row>
    <row r="11" spans="1:14" s="20" customFormat="1" x14ac:dyDescent="0.35">
      <c r="A11" s="58"/>
      <c r="B11" s="22" t="s">
        <v>204</v>
      </c>
      <c r="C11" s="20" t="s">
        <v>206</v>
      </c>
      <c r="D11" s="20">
        <v>0.3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0</v>
      </c>
      <c r="M11" s="23">
        <v>43952</v>
      </c>
      <c r="N11" s="23">
        <v>43983</v>
      </c>
    </row>
    <row r="12" spans="1:14" s="20" customFormat="1" x14ac:dyDescent="0.35">
      <c r="A12" s="58"/>
      <c r="B12" s="22" t="s">
        <v>202</v>
      </c>
      <c r="C12" s="20" t="s">
        <v>207</v>
      </c>
      <c r="D12" s="20">
        <v>0.4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0</v>
      </c>
      <c r="M12" s="23">
        <v>43983</v>
      </c>
      <c r="N12" s="23"/>
    </row>
    <row r="13" spans="1:14" x14ac:dyDescent="0.35">
      <c r="A13" s="58"/>
      <c r="B13" s="22" t="s">
        <v>208</v>
      </c>
      <c r="C13" s="20" t="s">
        <v>209</v>
      </c>
      <c r="D13" s="20">
        <v>0.12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</row>
    <row r="14" spans="1:14" s="20" customFormat="1" x14ac:dyDescent="0.35">
      <c r="A14" s="58" t="s">
        <v>192</v>
      </c>
      <c r="B14" s="22" t="s">
        <v>203</v>
      </c>
      <c r="C14" s="20" t="s">
        <v>205</v>
      </c>
      <c r="D14" s="20">
        <v>0.2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0</v>
      </c>
      <c r="M14" s="23">
        <v>43917</v>
      </c>
      <c r="N14" s="23">
        <v>43952</v>
      </c>
    </row>
    <row r="15" spans="1:14" s="20" customFormat="1" x14ac:dyDescent="0.35">
      <c r="A15" s="58"/>
      <c r="B15" s="22" t="s">
        <v>204</v>
      </c>
      <c r="C15" s="20" t="s">
        <v>206</v>
      </c>
      <c r="D15" s="20">
        <v>0.3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0</v>
      </c>
      <c r="M15" s="23">
        <v>43952</v>
      </c>
      <c r="N15" s="23">
        <v>43983</v>
      </c>
    </row>
    <row r="16" spans="1:14" s="20" customFormat="1" x14ac:dyDescent="0.35">
      <c r="A16" s="58"/>
      <c r="B16" s="22" t="s">
        <v>202</v>
      </c>
      <c r="C16" s="20" t="s">
        <v>207</v>
      </c>
      <c r="D16" s="20">
        <v>0.4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0</v>
      </c>
      <c r="M16" s="23">
        <v>43983</v>
      </c>
      <c r="N16" s="23"/>
    </row>
    <row r="17" spans="1:14" s="20" customFormat="1" x14ac:dyDescent="0.35">
      <c r="A17" s="58"/>
      <c r="B17" s="22" t="s">
        <v>208</v>
      </c>
      <c r="C17" s="20" t="s">
        <v>209</v>
      </c>
      <c r="D17" s="20">
        <v>0.12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0</v>
      </c>
      <c r="M17" s="23"/>
      <c r="N17" s="23"/>
    </row>
    <row r="18" spans="1:14" s="20" customFormat="1" x14ac:dyDescent="0.35">
      <c r="A18" s="58" t="s">
        <v>193</v>
      </c>
      <c r="B18" s="22" t="s">
        <v>203</v>
      </c>
      <c r="C18" s="20" t="s">
        <v>205</v>
      </c>
      <c r="D18" s="20">
        <v>0.2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0</v>
      </c>
      <c r="M18" s="23">
        <v>43917</v>
      </c>
      <c r="N18" s="23">
        <v>43952</v>
      </c>
    </row>
    <row r="19" spans="1:14" s="20" customFormat="1" x14ac:dyDescent="0.35">
      <c r="A19" s="58"/>
      <c r="B19" s="22" t="s">
        <v>204</v>
      </c>
      <c r="C19" s="20" t="s">
        <v>206</v>
      </c>
      <c r="D19" s="20">
        <v>0.3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0</v>
      </c>
      <c r="M19" s="23">
        <v>43952</v>
      </c>
      <c r="N19" s="23">
        <v>43983</v>
      </c>
    </row>
    <row r="20" spans="1:14" s="20" customFormat="1" x14ac:dyDescent="0.35">
      <c r="A20" s="58"/>
      <c r="B20" s="22" t="s">
        <v>202</v>
      </c>
      <c r="C20" s="20" t="s">
        <v>207</v>
      </c>
      <c r="D20" s="20">
        <v>0.4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0</v>
      </c>
      <c r="M20" s="23">
        <v>43983</v>
      </c>
      <c r="N20" s="23"/>
    </row>
    <row r="21" spans="1:14" s="20" customFormat="1" x14ac:dyDescent="0.35">
      <c r="A21" s="58"/>
      <c r="B21" s="22" t="s">
        <v>208</v>
      </c>
      <c r="C21" s="20" t="s">
        <v>209</v>
      </c>
      <c r="D21" s="20">
        <v>0.12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0</v>
      </c>
      <c r="M21" s="23"/>
      <c r="N21" s="23"/>
    </row>
    <row r="22" spans="1:14" s="20" customFormat="1" x14ac:dyDescent="0.35">
      <c r="A22" s="58" t="s">
        <v>194</v>
      </c>
      <c r="B22" s="22" t="s">
        <v>203</v>
      </c>
      <c r="C22" s="20" t="s">
        <v>205</v>
      </c>
      <c r="D22" s="20">
        <v>0.2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0</v>
      </c>
      <c r="M22" s="23">
        <v>43917</v>
      </c>
      <c r="N22" s="23">
        <v>43952</v>
      </c>
    </row>
    <row r="23" spans="1:14" s="20" customFormat="1" x14ac:dyDescent="0.35">
      <c r="A23" s="58"/>
      <c r="B23" s="22" t="s">
        <v>204</v>
      </c>
      <c r="C23" s="20" t="s">
        <v>206</v>
      </c>
      <c r="D23" s="20">
        <v>0.3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0</v>
      </c>
      <c r="M23" s="23">
        <v>43952</v>
      </c>
      <c r="N23" s="23">
        <v>43983</v>
      </c>
    </row>
    <row r="24" spans="1:14" s="20" customFormat="1" x14ac:dyDescent="0.35">
      <c r="A24" s="58"/>
      <c r="B24" s="22" t="s">
        <v>202</v>
      </c>
      <c r="C24" s="20" t="s">
        <v>207</v>
      </c>
      <c r="D24" s="20">
        <v>0.4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M24" s="23">
        <v>43983</v>
      </c>
      <c r="N24" s="23"/>
    </row>
    <row r="25" spans="1:14" s="20" customFormat="1" x14ac:dyDescent="0.35">
      <c r="A25" s="58"/>
      <c r="B25" s="22" t="s">
        <v>208</v>
      </c>
      <c r="C25" s="20" t="s">
        <v>209</v>
      </c>
      <c r="D25" s="20">
        <v>0.12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0</v>
      </c>
      <c r="M25" s="23"/>
      <c r="N25" s="23"/>
    </row>
    <row r="26" spans="1:14" s="20" customFormat="1" x14ac:dyDescent="0.35">
      <c r="A26" s="58" t="s">
        <v>195</v>
      </c>
      <c r="B26" s="22" t="s">
        <v>203</v>
      </c>
      <c r="C26" s="20" t="s">
        <v>205</v>
      </c>
      <c r="D26" s="20">
        <v>0.2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0</v>
      </c>
      <c r="M26" s="23">
        <v>43917</v>
      </c>
      <c r="N26" s="23">
        <v>43952</v>
      </c>
    </row>
    <row r="27" spans="1:14" s="20" customFormat="1" x14ac:dyDescent="0.35">
      <c r="A27" s="58"/>
      <c r="B27" s="22" t="s">
        <v>204</v>
      </c>
      <c r="C27" s="20" t="s">
        <v>206</v>
      </c>
      <c r="D27" s="20">
        <v>0.3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0</v>
      </c>
      <c r="M27" s="23">
        <v>43952</v>
      </c>
      <c r="N27" s="23">
        <v>43983</v>
      </c>
    </row>
    <row r="28" spans="1:14" s="20" customFormat="1" x14ac:dyDescent="0.35">
      <c r="A28" s="58"/>
      <c r="B28" s="22" t="s">
        <v>202</v>
      </c>
      <c r="C28" s="20" t="s">
        <v>207</v>
      </c>
      <c r="D28" s="20">
        <v>0.4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0</v>
      </c>
      <c r="M28" s="23">
        <v>43983</v>
      </c>
      <c r="N28" s="23"/>
    </row>
    <row r="29" spans="1:14" x14ac:dyDescent="0.35">
      <c r="A29" s="58"/>
      <c r="B29" s="22" t="s">
        <v>208</v>
      </c>
      <c r="C29" s="20" t="s">
        <v>209</v>
      </c>
      <c r="D29" s="20">
        <v>0.12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0</v>
      </c>
    </row>
    <row r="30" spans="1:14" s="20" customFormat="1" x14ac:dyDescent="0.35">
      <c r="A30" s="58" t="s">
        <v>196</v>
      </c>
      <c r="B30" s="22" t="s">
        <v>203</v>
      </c>
      <c r="C30" s="20" t="s">
        <v>205</v>
      </c>
      <c r="D30" s="20">
        <v>0.2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0</v>
      </c>
      <c r="M30" s="23">
        <v>43917</v>
      </c>
      <c r="N30" s="23">
        <v>43952</v>
      </c>
    </row>
    <row r="31" spans="1:14" s="20" customFormat="1" x14ac:dyDescent="0.35">
      <c r="A31" s="58"/>
      <c r="B31" s="22" t="s">
        <v>204</v>
      </c>
      <c r="C31" s="20" t="s">
        <v>206</v>
      </c>
      <c r="D31" s="20">
        <v>0.3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0</v>
      </c>
      <c r="M31" s="23">
        <v>43952</v>
      </c>
      <c r="N31" s="23">
        <v>43983</v>
      </c>
    </row>
    <row r="32" spans="1:14" s="20" customFormat="1" x14ac:dyDescent="0.35">
      <c r="A32" s="58"/>
      <c r="B32" s="22" t="s">
        <v>202</v>
      </c>
      <c r="C32" s="20" t="s">
        <v>207</v>
      </c>
      <c r="D32" s="20">
        <v>0.4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0</v>
      </c>
      <c r="M32" s="23">
        <v>43983</v>
      </c>
      <c r="N32" s="23"/>
    </row>
    <row r="33" spans="1:14" x14ac:dyDescent="0.35">
      <c r="A33" s="58"/>
      <c r="B33" s="22" t="s">
        <v>208</v>
      </c>
      <c r="C33" s="20" t="s">
        <v>209</v>
      </c>
      <c r="D33" s="20">
        <v>0.12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0</v>
      </c>
    </row>
    <row r="34" spans="1:14" s="20" customFormat="1" x14ac:dyDescent="0.35">
      <c r="A34" s="58" t="s">
        <v>197</v>
      </c>
      <c r="B34" s="22" t="s">
        <v>203</v>
      </c>
      <c r="C34" s="20" t="s">
        <v>205</v>
      </c>
      <c r="D34" s="20">
        <v>0.4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0</v>
      </c>
      <c r="M34" s="23">
        <v>43917</v>
      </c>
      <c r="N34" s="23">
        <v>43932</v>
      </c>
    </row>
    <row r="35" spans="1:14" s="20" customFormat="1" x14ac:dyDescent="0.35">
      <c r="A35" s="58"/>
      <c r="B35" s="22" t="s">
        <v>204</v>
      </c>
      <c r="C35" s="20" t="s">
        <v>206</v>
      </c>
      <c r="D35" s="20">
        <v>0.55000000000000004</v>
      </c>
      <c r="E35" s="20">
        <v>1</v>
      </c>
      <c r="F35" s="20">
        <v>1</v>
      </c>
      <c r="G35" s="20">
        <v>1</v>
      </c>
      <c r="H35" s="20">
        <v>1</v>
      </c>
      <c r="I35" s="20">
        <v>1</v>
      </c>
      <c r="J35" s="20">
        <v>0</v>
      </c>
      <c r="M35" s="23">
        <v>43932</v>
      </c>
      <c r="N35" s="23">
        <v>43983</v>
      </c>
    </row>
    <row r="36" spans="1:14" s="20" customFormat="1" x14ac:dyDescent="0.35">
      <c r="A36" s="58"/>
      <c r="B36" s="22" t="s">
        <v>202</v>
      </c>
      <c r="C36" s="20" t="s">
        <v>207</v>
      </c>
      <c r="D36" s="20">
        <v>0.25</v>
      </c>
      <c r="E36" s="20">
        <v>1</v>
      </c>
      <c r="F36" s="20">
        <v>1</v>
      </c>
      <c r="G36" s="20">
        <v>1</v>
      </c>
      <c r="H36" s="20">
        <v>1</v>
      </c>
      <c r="I36" s="20">
        <v>1</v>
      </c>
      <c r="J36" s="20">
        <v>0</v>
      </c>
      <c r="M36" s="23">
        <v>43983</v>
      </c>
      <c r="N36" s="23">
        <v>44025</v>
      </c>
    </row>
    <row r="37" spans="1:14" x14ac:dyDescent="0.35">
      <c r="A37" s="58"/>
      <c r="B37" s="22" t="s">
        <v>223</v>
      </c>
      <c r="C37" s="20" t="s">
        <v>224</v>
      </c>
      <c r="D37" s="20">
        <v>0.2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0</v>
      </c>
      <c r="M37" s="23">
        <v>44025</v>
      </c>
    </row>
    <row r="38" spans="1:14" x14ac:dyDescent="0.35">
      <c r="A38" s="58"/>
      <c r="B38" s="22" t="s">
        <v>225</v>
      </c>
      <c r="C38" s="20" t="s">
        <v>226</v>
      </c>
      <c r="D38" s="20">
        <v>0.3</v>
      </c>
      <c r="E38" s="20">
        <v>1</v>
      </c>
      <c r="F38" s="20">
        <v>1</v>
      </c>
      <c r="G38" s="20">
        <v>1</v>
      </c>
      <c r="H38" s="20">
        <v>1</v>
      </c>
      <c r="I38" s="20">
        <v>1</v>
      </c>
      <c r="J38" s="20">
        <v>0</v>
      </c>
      <c r="M38" s="23"/>
    </row>
    <row r="39" spans="1:14" x14ac:dyDescent="0.35">
      <c r="M39" s="31"/>
    </row>
    <row r="45" spans="1:14" x14ac:dyDescent="0.35">
      <c r="B45" s="33"/>
    </row>
    <row r="46" spans="1:14" x14ac:dyDescent="0.35">
      <c r="B46" s="33"/>
    </row>
  </sheetData>
  <mergeCells count="9">
    <mergeCell ref="A34:A38"/>
    <mergeCell ref="A6:A9"/>
    <mergeCell ref="A2:A5"/>
    <mergeCell ref="A10:A13"/>
    <mergeCell ref="A30:A33"/>
    <mergeCell ref="A26:A29"/>
    <mergeCell ref="A22:A25"/>
    <mergeCell ref="A18:A21"/>
    <mergeCell ref="A14:A17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D2" sqref="D2"/>
    </sheetView>
  </sheetViews>
  <sheetFormatPr defaultColWidth="8.8164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 bestFit="1" customWidth="1"/>
    <col min="9" max="9" width="10.36328125" style="5" bestFit="1" customWidth="1"/>
    <col min="10" max="10" width="9.6328125" style="10" bestFit="1" customWidth="1"/>
  </cols>
  <sheetData>
    <row r="1" spans="1:10" x14ac:dyDescent="0.35">
      <c r="A1" s="6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7" t="s">
        <v>189</v>
      </c>
      <c r="B2" s="9">
        <v>4</v>
      </c>
      <c r="C2" s="5">
        <v>1</v>
      </c>
      <c r="D2" s="5">
        <v>1</v>
      </c>
      <c r="E2" s="20">
        <v>1</v>
      </c>
      <c r="F2" s="20">
        <v>0</v>
      </c>
      <c r="G2" s="20">
        <v>110</v>
      </c>
      <c r="H2" s="5" t="s">
        <v>165</v>
      </c>
      <c r="I2" s="20">
        <v>1</v>
      </c>
      <c r="J2" s="10">
        <v>1</v>
      </c>
    </row>
    <row r="3" spans="1:10" x14ac:dyDescent="0.35">
      <c r="A3" s="17" t="s">
        <v>190</v>
      </c>
      <c r="B3" s="9">
        <v>4</v>
      </c>
      <c r="C3" s="5">
        <v>1</v>
      </c>
      <c r="D3" s="5">
        <v>1</v>
      </c>
      <c r="E3" s="20">
        <v>1</v>
      </c>
      <c r="F3" s="20">
        <v>0</v>
      </c>
      <c r="G3" s="20">
        <v>110</v>
      </c>
      <c r="H3" s="5" t="s">
        <v>165</v>
      </c>
      <c r="I3" s="20">
        <v>1</v>
      </c>
      <c r="J3" s="10">
        <v>1</v>
      </c>
    </row>
    <row r="4" spans="1:10" x14ac:dyDescent="0.35">
      <c r="A4" s="17" t="s">
        <v>191</v>
      </c>
      <c r="B4" s="9">
        <v>4</v>
      </c>
      <c r="C4" s="5">
        <v>1</v>
      </c>
      <c r="D4" s="5">
        <v>1</v>
      </c>
      <c r="E4" s="20">
        <v>1</v>
      </c>
      <c r="F4" s="20">
        <v>0</v>
      </c>
      <c r="G4" s="20">
        <v>110</v>
      </c>
      <c r="H4" s="5" t="s">
        <v>165</v>
      </c>
      <c r="I4" s="20">
        <v>1</v>
      </c>
      <c r="J4" s="10">
        <v>1</v>
      </c>
    </row>
    <row r="5" spans="1:10" x14ac:dyDescent="0.35">
      <c r="A5" s="17" t="s">
        <v>192</v>
      </c>
      <c r="B5" s="9">
        <v>4</v>
      </c>
      <c r="C5" s="5">
        <v>1</v>
      </c>
      <c r="D5" s="5">
        <v>1</v>
      </c>
      <c r="E5" s="20">
        <v>1</v>
      </c>
      <c r="F5" s="20">
        <v>0</v>
      </c>
      <c r="G5" s="20">
        <v>110</v>
      </c>
      <c r="H5" s="5" t="s">
        <v>165</v>
      </c>
      <c r="I5" s="20">
        <v>1</v>
      </c>
      <c r="J5" s="10">
        <v>1</v>
      </c>
    </row>
    <row r="6" spans="1:10" x14ac:dyDescent="0.35">
      <c r="A6" s="17" t="s">
        <v>193</v>
      </c>
      <c r="B6" s="9">
        <v>4</v>
      </c>
      <c r="C6" s="5">
        <v>1</v>
      </c>
      <c r="D6" s="5">
        <v>1</v>
      </c>
      <c r="E6" s="20">
        <v>1</v>
      </c>
      <c r="F6" s="20">
        <v>0</v>
      </c>
      <c r="G6" s="20">
        <v>110</v>
      </c>
      <c r="H6" s="5" t="s">
        <v>165</v>
      </c>
      <c r="I6" s="20">
        <v>1</v>
      </c>
      <c r="J6" s="10">
        <v>1</v>
      </c>
    </row>
    <row r="7" spans="1:10" x14ac:dyDescent="0.35">
      <c r="A7" s="17" t="s">
        <v>194</v>
      </c>
      <c r="B7" s="9">
        <v>4</v>
      </c>
      <c r="C7" s="5">
        <v>1</v>
      </c>
      <c r="D7" s="5">
        <v>1</v>
      </c>
      <c r="E7" s="20">
        <v>1</v>
      </c>
      <c r="F7" s="20">
        <v>0</v>
      </c>
      <c r="G7" s="20">
        <v>110</v>
      </c>
      <c r="H7" s="5" t="s">
        <v>165</v>
      </c>
      <c r="I7" s="20">
        <v>1</v>
      </c>
      <c r="J7" s="10">
        <v>1</v>
      </c>
    </row>
    <row r="8" spans="1:10" x14ac:dyDescent="0.35">
      <c r="A8" s="17" t="s">
        <v>195</v>
      </c>
      <c r="B8" s="9">
        <v>4</v>
      </c>
      <c r="C8" s="5">
        <v>1</v>
      </c>
      <c r="D8" s="5">
        <v>1</v>
      </c>
      <c r="E8" s="20">
        <v>1</v>
      </c>
      <c r="F8" s="20">
        <v>0</v>
      </c>
      <c r="G8" s="20">
        <v>110</v>
      </c>
      <c r="H8" s="5" t="s">
        <v>165</v>
      </c>
      <c r="I8" s="20">
        <v>1</v>
      </c>
      <c r="J8" s="10">
        <v>1</v>
      </c>
    </row>
    <row r="9" spans="1:10" x14ac:dyDescent="0.35">
      <c r="A9" s="17" t="s">
        <v>196</v>
      </c>
      <c r="B9" s="9">
        <v>4</v>
      </c>
      <c r="C9" s="5">
        <v>1</v>
      </c>
      <c r="D9" s="5">
        <v>1</v>
      </c>
      <c r="E9" s="20">
        <v>1</v>
      </c>
      <c r="F9" s="20">
        <v>0</v>
      </c>
      <c r="G9" s="20">
        <v>110</v>
      </c>
      <c r="H9" s="5" t="s">
        <v>165</v>
      </c>
      <c r="I9" s="20">
        <v>1</v>
      </c>
      <c r="J9" s="10">
        <v>1</v>
      </c>
    </row>
    <row r="10" spans="1:10" x14ac:dyDescent="0.35">
      <c r="A10" s="17" t="s">
        <v>197</v>
      </c>
      <c r="B10" s="9">
        <v>4</v>
      </c>
      <c r="C10" s="5">
        <v>1</v>
      </c>
      <c r="D10" s="5">
        <v>1</v>
      </c>
      <c r="E10" s="20">
        <v>1</v>
      </c>
      <c r="F10" s="20">
        <v>0</v>
      </c>
      <c r="G10" s="20">
        <v>110</v>
      </c>
      <c r="H10" s="5" t="s">
        <v>165</v>
      </c>
      <c r="I10" s="20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G28" sqref="G28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D17" sqref="D17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3</v>
      </c>
      <c r="C2">
        <v>0.5</v>
      </c>
      <c r="D2">
        <v>0.1</v>
      </c>
      <c r="E2">
        <v>0.65799999999999992</v>
      </c>
      <c r="F2">
        <v>18</v>
      </c>
      <c r="G2">
        <v>65</v>
      </c>
      <c r="H2" t="s">
        <v>165</v>
      </c>
      <c r="I2">
        <v>0.8</v>
      </c>
      <c r="J2">
        <v>2</v>
      </c>
    </row>
    <row r="3" spans="1:10" x14ac:dyDescent="0.35">
      <c r="A3" s="19" t="s">
        <v>190</v>
      </c>
      <c r="B3">
        <v>3</v>
      </c>
      <c r="C3">
        <v>0.5</v>
      </c>
      <c r="D3">
        <v>0.1</v>
      </c>
      <c r="E3">
        <v>0.65599999999999992</v>
      </c>
      <c r="F3">
        <v>18</v>
      </c>
      <c r="G3">
        <v>65</v>
      </c>
      <c r="H3" t="s">
        <v>165</v>
      </c>
      <c r="I3">
        <v>0.8</v>
      </c>
      <c r="J3">
        <v>2</v>
      </c>
    </row>
    <row r="4" spans="1:10" x14ac:dyDescent="0.35">
      <c r="A4" s="19" t="s">
        <v>191</v>
      </c>
      <c r="B4">
        <v>3</v>
      </c>
      <c r="C4">
        <v>0.5</v>
      </c>
      <c r="D4">
        <v>0.1</v>
      </c>
      <c r="E4">
        <v>0.70299999999999996</v>
      </c>
      <c r="F4">
        <v>18</v>
      </c>
      <c r="G4">
        <v>65</v>
      </c>
      <c r="H4" t="s">
        <v>165</v>
      </c>
      <c r="I4">
        <v>0.8</v>
      </c>
      <c r="J4">
        <v>2</v>
      </c>
    </row>
    <row r="5" spans="1:10" x14ac:dyDescent="0.35">
      <c r="A5" s="19" t="s">
        <v>192</v>
      </c>
      <c r="B5">
        <v>3</v>
      </c>
      <c r="C5">
        <v>0.5</v>
      </c>
      <c r="D5">
        <v>0.1</v>
      </c>
      <c r="E5">
        <v>0.78200000000000003</v>
      </c>
      <c r="F5">
        <v>18</v>
      </c>
      <c r="G5">
        <v>65</v>
      </c>
      <c r="H5" t="s">
        <v>165</v>
      </c>
      <c r="I5">
        <v>0.8</v>
      </c>
      <c r="J5">
        <v>2</v>
      </c>
    </row>
    <row r="6" spans="1:10" x14ac:dyDescent="0.35">
      <c r="A6" s="19" t="s">
        <v>193</v>
      </c>
      <c r="B6">
        <v>3</v>
      </c>
      <c r="C6">
        <v>0.5</v>
      </c>
      <c r="D6">
        <v>0.1</v>
      </c>
      <c r="E6">
        <v>0.80700000000000005</v>
      </c>
      <c r="F6">
        <v>18</v>
      </c>
      <c r="G6">
        <v>65</v>
      </c>
      <c r="H6" t="s">
        <v>165</v>
      </c>
      <c r="I6">
        <v>0.8</v>
      </c>
      <c r="J6">
        <v>2</v>
      </c>
    </row>
    <row r="7" spans="1:10" x14ac:dyDescent="0.35">
      <c r="A7" s="19" t="s">
        <v>194</v>
      </c>
      <c r="B7">
        <v>3</v>
      </c>
      <c r="C7">
        <v>0.5</v>
      </c>
      <c r="D7">
        <v>0.1</v>
      </c>
      <c r="E7">
        <v>0.66799999999999993</v>
      </c>
      <c r="F7">
        <v>18</v>
      </c>
      <c r="G7">
        <v>65</v>
      </c>
      <c r="H7" t="s">
        <v>165</v>
      </c>
      <c r="I7">
        <v>0.8</v>
      </c>
      <c r="J7">
        <v>2</v>
      </c>
    </row>
    <row r="8" spans="1:10" x14ac:dyDescent="0.35">
      <c r="A8" s="19" t="s">
        <v>195</v>
      </c>
      <c r="B8">
        <v>3</v>
      </c>
      <c r="C8">
        <v>0.5</v>
      </c>
      <c r="D8">
        <v>0.1</v>
      </c>
      <c r="E8">
        <v>0.71099999999999997</v>
      </c>
      <c r="F8">
        <v>18</v>
      </c>
      <c r="G8">
        <v>65</v>
      </c>
      <c r="H8" t="s">
        <v>165</v>
      </c>
      <c r="I8">
        <v>0.8</v>
      </c>
      <c r="J8">
        <v>2</v>
      </c>
    </row>
    <row r="9" spans="1:10" x14ac:dyDescent="0.35">
      <c r="A9" s="19" t="s">
        <v>196</v>
      </c>
      <c r="B9">
        <v>3</v>
      </c>
      <c r="C9">
        <v>0.5</v>
      </c>
      <c r="D9">
        <v>0.1</v>
      </c>
      <c r="E9">
        <v>0.7390000000000001</v>
      </c>
      <c r="F9">
        <v>18</v>
      </c>
      <c r="G9">
        <v>65</v>
      </c>
      <c r="H9" t="s">
        <v>165</v>
      </c>
      <c r="I9">
        <v>0.8</v>
      </c>
      <c r="J9">
        <v>2</v>
      </c>
    </row>
    <row r="10" spans="1:10" x14ac:dyDescent="0.35">
      <c r="A10" s="19" t="s">
        <v>197</v>
      </c>
      <c r="B10">
        <v>3</v>
      </c>
      <c r="C10">
        <v>0.5</v>
      </c>
      <c r="D10">
        <v>0.1</v>
      </c>
      <c r="E10">
        <v>0.79299999999999993</v>
      </c>
      <c r="F10">
        <v>18</v>
      </c>
      <c r="G10">
        <v>65</v>
      </c>
      <c r="H10" t="s">
        <v>165</v>
      </c>
      <c r="I10">
        <v>0.8</v>
      </c>
      <c r="J10">
        <v>2</v>
      </c>
    </row>
  </sheetData>
  <sortState xmlns:xlrd2="http://schemas.microsoft.com/office/spreadsheetml/2017/richdata2" ref="M1:N124">
    <sortCondition ref="M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H23" sqref="H23"/>
    </sheetView>
  </sheetViews>
  <sheetFormatPr defaultColWidth="10.9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/>
    <col min="9" max="9" width="10.36328125" style="5" bestFit="1" customWidth="1"/>
    <col min="10" max="10" width="9.6328125" style="10" bestFit="1" customWidth="1"/>
  </cols>
  <sheetData>
    <row r="1" spans="1:10" x14ac:dyDescent="0.35">
      <c r="A1" s="11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9" t="s">
        <v>189</v>
      </c>
      <c r="B2" s="21">
        <v>34.5</v>
      </c>
      <c r="C2" s="5">
        <v>0.25</v>
      </c>
      <c r="D2" s="5">
        <v>0.01</v>
      </c>
      <c r="E2" s="5">
        <v>0.79200000000000004</v>
      </c>
      <c r="F2" s="20">
        <v>5</v>
      </c>
      <c r="G2" s="20">
        <v>18</v>
      </c>
      <c r="H2" s="5" t="s">
        <v>165</v>
      </c>
      <c r="I2" s="5">
        <v>0.95</v>
      </c>
      <c r="J2" s="10">
        <v>2</v>
      </c>
    </row>
    <row r="3" spans="1:10" x14ac:dyDescent="0.35">
      <c r="A3" s="19" t="s">
        <v>190</v>
      </c>
      <c r="B3" s="21">
        <v>31.5</v>
      </c>
      <c r="C3" s="5">
        <v>0.25</v>
      </c>
      <c r="D3" s="5">
        <v>0.01</v>
      </c>
      <c r="E3" s="5">
        <v>0.79400000000000004</v>
      </c>
      <c r="F3" s="20">
        <v>5</v>
      </c>
      <c r="G3" s="20">
        <v>18</v>
      </c>
      <c r="H3" s="5" t="s">
        <v>165</v>
      </c>
      <c r="I3" s="5">
        <v>0.95</v>
      </c>
      <c r="J3" s="10">
        <v>2</v>
      </c>
    </row>
    <row r="4" spans="1:10" x14ac:dyDescent="0.35">
      <c r="A4" s="19" t="s">
        <v>191</v>
      </c>
      <c r="B4" s="21">
        <v>32.5</v>
      </c>
      <c r="C4" s="5">
        <v>0.25</v>
      </c>
      <c r="D4" s="5">
        <v>0.01</v>
      </c>
      <c r="E4" s="5">
        <v>0.72</v>
      </c>
      <c r="F4" s="20">
        <v>5</v>
      </c>
      <c r="G4" s="20">
        <v>18</v>
      </c>
      <c r="H4" s="5" t="s">
        <v>165</v>
      </c>
      <c r="I4" s="5">
        <v>0.95</v>
      </c>
      <c r="J4" s="10">
        <v>2</v>
      </c>
    </row>
    <row r="5" spans="1:10" x14ac:dyDescent="0.35">
      <c r="A5" s="19" t="s">
        <v>192</v>
      </c>
      <c r="B5" s="21">
        <v>30</v>
      </c>
      <c r="C5" s="5">
        <v>0.25</v>
      </c>
      <c r="D5" s="5">
        <v>0.01</v>
      </c>
      <c r="E5" s="5">
        <v>0.76200000000000001</v>
      </c>
      <c r="F5" s="20">
        <v>5</v>
      </c>
      <c r="G5" s="20">
        <v>18</v>
      </c>
      <c r="H5" s="5" t="s">
        <v>165</v>
      </c>
      <c r="I5" s="5">
        <v>0.95</v>
      </c>
      <c r="J5" s="10">
        <v>2</v>
      </c>
    </row>
    <row r="6" spans="1:10" x14ac:dyDescent="0.35">
      <c r="A6" s="19" t="s">
        <v>193</v>
      </c>
      <c r="B6" s="21">
        <v>30.5</v>
      </c>
      <c r="C6" s="5">
        <v>0.25</v>
      </c>
      <c r="D6" s="5">
        <v>0.01</v>
      </c>
      <c r="E6" s="5">
        <v>0.81</v>
      </c>
      <c r="F6" s="20">
        <v>5</v>
      </c>
      <c r="G6" s="20">
        <v>18</v>
      </c>
      <c r="H6" s="5" t="s">
        <v>165</v>
      </c>
      <c r="I6" s="5">
        <v>0.95</v>
      </c>
      <c r="J6" s="10">
        <v>2</v>
      </c>
    </row>
    <row r="7" spans="1:10" x14ac:dyDescent="0.35">
      <c r="A7" s="19" t="s">
        <v>194</v>
      </c>
      <c r="B7" s="21">
        <v>31</v>
      </c>
      <c r="C7" s="5">
        <v>0.25</v>
      </c>
      <c r="D7" s="5">
        <v>0.01</v>
      </c>
      <c r="E7" s="5">
        <v>0.76</v>
      </c>
      <c r="F7" s="20">
        <v>5</v>
      </c>
      <c r="G7" s="20">
        <v>18</v>
      </c>
      <c r="H7" s="5" t="s">
        <v>165</v>
      </c>
      <c r="I7" s="5">
        <v>0.95</v>
      </c>
      <c r="J7" s="10">
        <v>2</v>
      </c>
    </row>
    <row r="8" spans="1:10" x14ac:dyDescent="0.35">
      <c r="A8" s="19" t="s">
        <v>195</v>
      </c>
      <c r="B8" s="21">
        <v>28.5</v>
      </c>
      <c r="C8" s="5">
        <v>0.25</v>
      </c>
      <c r="D8" s="5">
        <v>0.01</v>
      </c>
      <c r="E8" s="5">
        <v>0.71299999999999997</v>
      </c>
      <c r="F8" s="20">
        <v>5</v>
      </c>
      <c r="G8" s="20">
        <v>18</v>
      </c>
      <c r="H8" s="5" t="s">
        <v>165</v>
      </c>
      <c r="I8" s="5">
        <v>0.95</v>
      </c>
      <c r="J8" s="10">
        <v>2</v>
      </c>
    </row>
    <row r="9" spans="1:10" x14ac:dyDescent="0.35">
      <c r="A9" s="19" t="s">
        <v>196</v>
      </c>
      <c r="B9" s="21">
        <v>29</v>
      </c>
      <c r="C9" s="5">
        <v>0.25</v>
      </c>
      <c r="D9" s="5">
        <v>0.01</v>
      </c>
      <c r="E9" s="5">
        <v>0.74299999999999999</v>
      </c>
      <c r="F9" s="20">
        <v>5</v>
      </c>
      <c r="G9" s="20">
        <v>18</v>
      </c>
      <c r="H9" s="5" t="s">
        <v>165</v>
      </c>
      <c r="I9" s="5">
        <v>0.95</v>
      </c>
      <c r="J9" s="10">
        <v>2</v>
      </c>
    </row>
    <row r="10" spans="1:10" x14ac:dyDescent="0.35">
      <c r="A10" s="19" t="s">
        <v>197</v>
      </c>
      <c r="B10" s="21">
        <v>35.5</v>
      </c>
      <c r="C10" s="5">
        <v>0.25</v>
      </c>
      <c r="D10" s="5">
        <v>0.01</v>
      </c>
      <c r="E10" s="5">
        <v>0.67099999999999993</v>
      </c>
      <c r="F10" s="20">
        <v>5</v>
      </c>
      <c r="G10" s="20">
        <v>18</v>
      </c>
      <c r="H10" s="5" t="s">
        <v>165</v>
      </c>
      <c r="I10" s="5">
        <v>0.95</v>
      </c>
      <c r="J10" s="10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K23" sqref="K23"/>
    </sheetView>
  </sheetViews>
  <sheetFormatPr defaultColWidth="8.81640625" defaultRowHeight="14.5" x14ac:dyDescent="0.35"/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age_sex</vt:lpstr>
      <vt:lpstr>households</vt:lpstr>
      <vt:lpstr>tracing_policies</vt:lpstr>
      <vt:lpstr>policies</vt:lpstr>
      <vt:lpstr>layer-H</vt:lpstr>
      <vt:lpstr>layer-C</vt:lpstr>
      <vt:lpstr>layer-W</vt:lpstr>
      <vt:lpstr>layer-S</vt:lpstr>
      <vt:lpstr>layers-C1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2020-05-05T03:05:44Z</dcterms:created>
  <dcterms:modified xsi:type="dcterms:W3CDTF">2020-07-15T07:53:16Z</dcterms:modified>
</cp:coreProperties>
</file>