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810F16EF-6E97-4624-812F-A3993E04A93C}" xr6:coauthVersionLast="45" xr6:coauthVersionMax="45" xr10:uidLastSave="{00000000-0000-0000-0000-000000000000}"/>
  <bookViews>
    <workbookView xWindow="-14610" yWindow="-163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5" l="1"/>
  <c r="N26" i="5"/>
  <c r="N25" i="5"/>
  <c r="N18" i="5" l="1"/>
  <c r="N19" i="5" l="1"/>
  <c r="N20" i="5"/>
  <c r="F5" i="6"/>
  <c r="F4" i="6"/>
  <c r="C5" i="6"/>
  <c r="C4" i="6"/>
  <c r="F4" i="2"/>
  <c r="G4" i="2"/>
  <c r="E4" i="2"/>
  <c r="F5" i="2"/>
  <c r="G5" i="2"/>
  <c r="E5" i="2"/>
  <c r="C16" i="1"/>
  <c r="C1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S1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S10" i="1"/>
  <c r="S16" i="1" l="1"/>
  <c r="C17" i="1" s="1"/>
  <c r="S12" i="1"/>
  <c r="N13" i="1" s="1"/>
  <c r="S17" i="1"/>
  <c r="Q17" i="1"/>
  <c r="D17" i="1"/>
  <c r="L17" i="1"/>
  <c r="I17" i="1"/>
  <c r="R17" i="1"/>
  <c r="K17" i="1"/>
  <c r="P17" i="1"/>
  <c r="E17" i="1"/>
  <c r="N17" i="1"/>
  <c r="H17" i="1"/>
  <c r="J17" i="1"/>
  <c r="M17" i="1"/>
  <c r="F17" i="1"/>
  <c r="G17" i="1"/>
  <c r="O17" i="1"/>
  <c r="I13" i="1"/>
  <c r="C2" i="6"/>
  <c r="C3" i="6"/>
  <c r="S13" i="1" l="1"/>
  <c r="C13" i="1"/>
  <c r="O13" i="1"/>
  <c r="L13" i="1"/>
  <c r="E13" i="1"/>
  <c r="F13" i="1"/>
  <c r="R13" i="1"/>
  <c r="D13" i="1"/>
  <c r="J13" i="1"/>
  <c r="K13" i="1"/>
  <c r="Q13" i="1"/>
  <c r="P13" i="1"/>
  <c r="H13" i="1"/>
  <c r="M13" i="1"/>
  <c r="G13" i="1"/>
  <c r="N13" i="5"/>
  <c r="N12" i="5"/>
  <c r="N11" i="5"/>
  <c r="N10" i="5"/>
  <c r="F2" i="6"/>
  <c r="F3" i="6"/>
  <c r="F3" i="2"/>
  <c r="G3" i="2"/>
  <c r="E3" i="2"/>
  <c r="S7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 l="1"/>
  <c r="N2" i="5"/>
  <c r="N3" i="5"/>
  <c r="N4" i="5"/>
  <c r="N5" i="5"/>
  <c r="P9" i="1" l="1"/>
  <c r="C9" i="1"/>
  <c r="I9" i="1"/>
  <c r="S9" i="1"/>
  <c r="M9" i="1"/>
  <c r="E9" i="1"/>
  <c r="N9" i="1"/>
  <c r="G9" i="1"/>
  <c r="H9" i="1"/>
  <c r="D9" i="1"/>
  <c r="K9" i="1"/>
  <c r="Q9" i="1"/>
  <c r="O9" i="1"/>
  <c r="F9" i="1"/>
  <c r="L9" i="1"/>
  <c r="R9" i="1"/>
  <c r="J9" i="1"/>
  <c r="E2" i="2"/>
  <c r="S5" i="1" l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<sst xmlns="http://schemas.openxmlformats.org/spreadsheetml/2006/main" count="351" uniqueCount="110">
  <si>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</si>
  <si>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</si>
  <si>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</si>
  <si>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</si>
  <si>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</si>
  <si>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</si>
  <si>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</si>
  <si>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</si>
  <si>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</si>
  <si>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</si>
  <si>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</si>
  <si>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</si>
  <si>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</si>
  <si>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</si>
  <si>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</si>
  <si>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</si>
  <si>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</si>
  <si>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</si>
  <si>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</si>
  <si>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</si>
  <si>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</si>
  <si>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</si>
  <si>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</si>
  <si>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</si>
  <si>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</si>
  <si>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</si>
  <si>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</si>
  <si>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</si>
  <si>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</si>
  <si>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</si>
  <si>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</si>
  <si>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</si>
  <si>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</si>
  <si>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</si>
  <si>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</si>
  <si>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</si>
  <si>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</si>
  <si>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</si>
  <si>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</si>
  <si>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</si>
  <si>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</si>
  <si>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</si>
  <si>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</si>
  <si>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</si>
  <si>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</si>
  <si>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</si>
  <si>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</si>
  <si>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</si>
  <si>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</si>
  <si>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</si>
  <si>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</si>
  <si>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</si>
  <si>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</si>
  <si>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</si>
  <si>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</si>
  <si>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</si>
  <si>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</si>
  <si>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</si>
  <si>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</si>
  <si>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</si>
  <si>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</si>
  <si>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</si>
  <si>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</si>
  <si>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</si>
  <si>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</si>
  <si>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</si>
  <si>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</si>
  <si>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</si>
  <si>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</si>
  <si>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</si>
  <si>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</si>
  <si>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</si>
  <si>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</si>
  <si>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</si>
  <si>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</si>
  <si>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</si>
  <si>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Non-essential business restrictions, stay at home orders</t>
  </si>
  <si>
    <t>lockdown4</t>
  </si>
  <si>
    <t>Lockdown re-introduced</t>
  </si>
  <si>
    <t>relax4</t>
  </si>
  <si>
    <t>Boston</t>
  </si>
  <si>
    <t>School closure</t>
  </si>
  <si>
    <t>Limits on gatherings</t>
  </si>
  <si>
    <t>Some non-essential business resumes</t>
  </si>
  <si>
    <t>Further lifting of restrictions</t>
  </si>
  <si>
    <t>Birmingham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</si>
  <si>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</si>
  <si>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</si>
  <si>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</si>
  <si>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</si>
  <si>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</si>
  <si>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</si>
  <si>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</si>
  <si>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</si>
  <si>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0.2, 0.4</t>
  </si>
  <si>
    <t>14, 20</t>
  </si>
  <si>
    <t>layers</t>
  </si>
  <si>
    <t>coverage</t>
  </si>
  <si>
    <t>days_changed</t>
  </si>
  <si>
    <t>Cleveland</t>
  </si>
  <si>
    <t>Columbus</t>
  </si>
  <si>
    <t>Schools closed, gatherings of no more than 25 people</t>
  </si>
  <si>
    <t>Non essential businesses closed, gatherings of no more than 10 people</t>
  </si>
  <si>
    <t>Step 2 of phase II re-opening began, further opening of non-essential businesses with lesser restrictions</t>
  </si>
  <si>
    <t>Step 1 of phase II re-opening of the state began, some non-essential businesses opened with restrictions (e.g. hospitality and retail), outdoor recreation opened etc.</t>
  </si>
  <si>
    <t>Facial masks made compulsory in public areas</t>
  </si>
  <si>
    <t>Schools closed, bars and restaurants take out only</t>
  </si>
  <si>
    <t>State-wide stay at home order issued</t>
  </si>
  <si>
    <t>Stay Safe Ohio Order comes into effect, some lifting of restrictions and re-opening of businesses, such as sports and public fitness centres</t>
  </si>
  <si>
    <t>Further re-opening of business, including casinos and amusement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</si>
</sst>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164" fontId="0" fillId="2" borderId="13" xfId="0" applyNumberFormat="1" applyFill="1" applyBorder="1"/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/>
    <xf numFmtId="0" fontId="0" fillId="2" borderId="13" xfId="0" applyFill="1" applyBorder="1"/>
    <xf numFmtId="0" fontId="2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" xfId="0" applyBorder="1"/>
    <xf numFmtId="0" fontId="0" fillId="2" borderId="12" xfId="0" applyFont="1" applyFill="1" applyBorder="1" applyAlignment="1">
      <alignment horizontal="center" vertical="top" wrapText="1"/>
    </xf>
    <xf numFmtId="0" fontId="0" fillId="2" borderId="12" xfId="0" applyFill="1" applyBorder="1" applyAlignment="1">
      <alignment wrapText="1"/>
    </xf>
    <xf numFmtId="0" fontId="0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2" xfId="0" applyFill="1" applyBorder="1" applyAlignment="1">
      <alignment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2" fillId="2" borderId="0" xfId="0" applyFon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3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wrapText="1"/>
    </xf>
    <xf numFmtId="0" fontId="0" fillId="2" borderId="11" xfId="0" applyFill="1" applyBorder="1" applyAlignment="1">
      <alignment wrapText="1"/>
    </xf>
    <xf numFmtId="164" fontId="0" fillId="2" borderId="12" xfId="0" applyNumberForma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Fill="1" applyBorder="1" applyAlignment="1">
      <alignment wrapText="1"/>
    </xf>
    <xf numFmtId="164" fontId="0" fillId="0" borderId="12" xfId="0" applyNumberForma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N35" sqref="N3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49" t="s">
        <v>80</v>
      </c>
      <c r="B2" s="1" t="s">
        <v>19</v>
      </c>
      <c r="C2" s="24">
        <v>17198</v>
      </c>
      <c r="D2" s="24">
        <v>14654</v>
      </c>
      <c r="E2" s="24">
        <v>13740</v>
      </c>
      <c r="F2" s="24">
        <v>25263</v>
      </c>
      <c r="G2" s="24">
        <v>37177</v>
      </c>
      <c r="H2" s="24">
        <v>47742</v>
      </c>
      <c r="I2" s="24">
        <v>35376</v>
      </c>
      <c r="J2" s="24">
        <v>23684</v>
      </c>
      <c r="K2" s="24">
        <v>19307</v>
      </c>
      <c r="L2" s="24">
        <v>19112</v>
      </c>
      <c r="M2" s="24">
        <v>19363</v>
      </c>
      <c r="N2" s="24">
        <v>18853</v>
      </c>
      <c r="O2" s="24">
        <v>17087</v>
      </c>
      <c r="P2" s="24">
        <v>13576</v>
      </c>
      <c r="Q2" s="24">
        <v>10304</v>
      </c>
      <c r="R2" s="24">
        <v>20218</v>
      </c>
      <c r="S2" s="24">
        <f>SUM(C2:R2)</f>
        <v>352654</v>
      </c>
    </row>
    <row r="3" spans="1:22" x14ac:dyDescent="0.35">
      <c r="A3" s="49"/>
      <c r="B3" s="1" t="s">
        <v>20</v>
      </c>
      <c r="C3" s="24">
        <v>17581</v>
      </c>
      <c r="D3" s="24">
        <v>14619</v>
      </c>
      <c r="E3" s="24">
        <v>14216</v>
      </c>
      <c r="F3" s="24">
        <v>23178</v>
      </c>
      <c r="G3" s="24">
        <v>34701</v>
      </c>
      <c r="H3" s="24">
        <v>47051</v>
      </c>
      <c r="I3" s="24">
        <v>34408</v>
      </c>
      <c r="J3" s="24">
        <v>23012</v>
      </c>
      <c r="K3" s="24">
        <v>18316</v>
      </c>
      <c r="L3" s="24">
        <v>17852</v>
      </c>
      <c r="M3" s="24">
        <v>17978</v>
      </c>
      <c r="N3" s="24">
        <v>17255</v>
      </c>
      <c r="O3" s="24">
        <v>14570</v>
      </c>
      <c r="P3" s="24">
        <v>11068</v>
      </c>
      <c r="Q3" s="24">
        <v>8452</v>
      </c>
      <c r="R3" s="24">
        <v>12502</v>
      </c>
      <c r="S3" s="24">
        <f>SUM(C3:R3)</f>
        <v>326759</v>
      </c>
    </row>
    <row r="4" spans="1:22" x14ac:dyDescent="0.35">
      <c r="A4" s="49" t="s">
        <v>80</v>
      </c>
      <c r="B4" s="1" t="s">
        <v>16</v>
      </c>
      <c r="C4" s="24">
        <f>SUM(C2:C3)</f>
        <v>34779</v>
      </c>
      <c r="D4" s="24">
        <f t="shared" ref="D4:S4" si="0">SUM(D2:D3)</f>
        <v>29273</v>
      </c>
      <c r="E4" s="24">
        <f t="shared" si="0"/>
        <v>27956</v>
      </c>
      <c r="F4" s="24">
        <f t="shared" si="0"/>
        <v>48441</v>
      </c>
      <c r="G4" s="24">
        <f t="shared" si="0"/>
        <v>71878</v>
      </c>
      <c r="H4" s="24">
        <f t="shared" si="0"/>
        <v>94793</v>
      </c>
      <c r="I4" s="24">
        <f t="shared" si="0"/>
        <v>69784</v>
      </c>
      <c r="J4" s="24">
        <f t="shared" si="0"/>
        <v>46696</v>
      </c>
      <c r="K4" s="24">
        <f t="shared" si="0"/>
        <v>37623</v>
      </c>
      <c r="L4" s="24">
        <f t="shared" si="0"/>
        <v>36964</v>
      </c>
      <c r="M4" s="24">
        <f t="shared" si="0"/>
        <v>37341</v>
      </c>
      <c r="N4" s="24">
        <f t="shared" si="0"/>
        <v>36108</v>
      </c>
      <c r="O4" s="24">
        <f t="shared" si="0"/>
        <v>31657</v>
      </c>
      <c r="P4" s="24">
        <f t="shared" si="0"/>
        <v>24644</v>
      </c>
      <c r="Q4" s="24">
        <f t="shared" si="0"/>
        <v>18756</v>
      </c>
      <c r="R4" s="24">
        <f t="shared" si="0"/>
        <v>32720</v>
      </c>
      <c r="S4" s="24">
        <f t="shared" si="0"/>
        <v>679413</v>
      </c>
    </row>
    <row r="5" spans="1:22" x14ac:dyDescent="0.35">
      <c r="A5" s="49"/>
      <c r="B5" s="1" t="s">
        <v>21</v>
      </c>
      <c r="C5">
        <f>C4/S4</f>
        <v>5.1189777057548208E-2</v>
      </c>
      <c r="D5">
        <f>D4/S4</f>
        <v>4.3085722528123545E-2</v>
      </c>
      <c r="E5">
        <f>E4/S4</f>
        <v>4.1147284494114769E-2</v>
      </c>
      <c r="F5">
        <f>F4/S4</f>
        <v>7.1298311925147143E-2</v>
      </c>
      <c r="G5">
        <f>G4/S4</f>
        <v>0.10579426652124702</v>
      </c>
      <c r="H5">
        <f>H4/S4</f>
        <v>0.13952191082596299</v>
      </c>
      <c r="I5">
        <f>I4/S4</f>
        <v>0.10271219420293695</v>
      </c>
      <c r="J5">
        <f>J4/S4</f>
        <v>6.8729918326555423E-2</v>
      </c>
      <c r="K5">
        <f>K4/S4</f>
        <v>5.5375743472674203E-2</v>
      </c>
      <c r="L5">
        <f>L4/S4</f>
        <v>5.4405788526271946E-2</v>
      </c>
      <c r="M5">
        <f>M4/S4</f>
        <v>5.4960679292271414E-2</v>
      </c>
      <c r="N5">
        <f>N4/S4</f>
        <v>5.314587739710603E-2</v>
      </c>
      <c r="O5">
        <f>O4/S4</f>
        <v>4.6594633897202441E-2</v>
      </c>
      <c r="P5">
        <f>P4/S4</f>
        <v>3.6272488162575632E-2</v>
      </c>
      <c r="Q5">
        <f>Q4/S4</f>
        <v>2.7606183573172724E-2</v>
      </c>
      <c r="R5">
        <f>R4/S4</f>
        <v>4.8159219797089543E-2</v>
      </c>
      <c r="S5">
        <f>S4/S4</f>
        <v>1</v>
      </c>
    </row>
    <row r="6" spans="1:22" x14ac:dyDescent="0.35">
      <c r="A6" s="49" t="s">
        <v>85</v>
      </c>
      <c r="B6" s="25" t="s">
        <v>19</v>
      </c>
      <c r="C6" s="24">
        <v>7665</v>
      </c>
      <c r="D6" s="24">
        <v>5519</v>
      </c>
      <c r="E6" s="24">
        <v>4942</v>
      </c>
      <c r="F6" s="24">
        <v>6545</v>
      </c>
      <c r="G6" s="24">
        <v>9145</v>
      </c>
      <c r="H6" s="24">
        <v>11561</v>
      </c>
      <c r="I6" s="24">
        <v>8053</v>
      </c>
      <c r="J6" s="24">
        <v>5398</v>
      </c>
      <c r="K6" s="24">
        <v>6489</v>
      </c>
      <c r="L6" s="24">
        <v>5758</v>
      </c>
      <c r="M6" s="24">
        <v>6307</v>
      </c>
      <c r="N6" s="24">
        <v>7694</v>
      </c>
      <c r="O6" s="24">
        <v>8226</v>
      </c>
      <c r="P6" s="24">
        <v>6288</v>
      </c>
      <c r="Q6" s="24">
        <v>4529</v>
      </c>
      <c r="R6" s="24">
        <v>8541</v>
      </c>
      <c r="S6" s="24">
        <f>SUM(C6:R6)</f>
        <v>112660</v>
      </c>
    </row>
    <row r="7" spans="1:22" x14ac:dyDescent="0.35">
      <c r="A7" s="49"/>
      <c r="B7" s="25" t="s">
        <v>20</v>
      </c>
      <c r="C7" s="24">
        <v>6689</v>
      </c>
      <c r="D7" s="24">
        <v>7272</v>
      </c>
      <c r="E7" s="24">
        <v>4968</v>
      </c>
      <c r="F7" s="24">
        <v>5707</v>
      </c>
      <c r="G7" s="24">
        <v>6596</v>
      </c>
      <c r="H7" s="24">
        <v>9928</v>
      </c>
      <c r="I7" s="24">
        <v>5849</v>
      </c>
      <c r="J7" s="24">
        <v>7778</v>
      </c>
      <c r="K7" s="24">
        <v>5528</v>
      </c>
      <c r="L7" s="24">
        <v>4905</v>
      </c>
      <c r="M7" s="24">
        <v>6089</v>
      </c>
      <c r="N7" s="24">
        <v>5267</v>
      </c>
      <c r="O7" s="24">
        <v>7055</v>
      </c>
      <c r="P7" s="24">
        <v>5719</v>
      </c>
      <c r="Q7" s="24">
        <v>2885</v>
      </c>
      <c r="R7" s="24">
        <v>4399</v>
      </c>
      <c r="S7" s="24">
        <f>SUM(C7:R7)</f>
        <v>96634</v>
      </c>
    </row>
    <row r="8" spans="1:22" x14ac:dyDescent="0.35">
      <c r="A8" s="49" t="s">
        <v>85</v>
      </c>
      <c r="B8" s="25" t="s">
        <v>16</v>
      </c>
      <c r="C8" s="24">
        <f t="shared" ref="C8:R8" si="1">SUM(C6:C7)</f>
        <v>14354</v>
      </c>
      <c r="D8" s="24">
        <f t="shared" si="1"/>
        <v>12791</v>
      </c>
      <c r="E8" s="24">
        <f t="shared" si="1"/>
        <v>9910</v>
      </c>
      <c r="F8" s="24">
        <f t="shared" si="1"/>
        <v>12252</v>
      </c>
      <c r="G8" s="24">
        <f t="shared" si="1"/>
        <v>15741</v>
      </c>
      <c r="H8" s="24">
        <f t="shared" si="1"/>
        <v>21489</v>
      </c>
      <c r="I8" s="24">
        <f t="shared" si="1"/>
        <v>13902</v>
      </c>
      <c r="J8" s="24">
        <f t="shared" si="1"/>
        <v>13176</v>
      </c>
      <c r="K8" s="24">
        <f t="shared" si="1"/>
        <v>12017</v>
      </c>
      <c r="L8" s="24">
        <f t="shared" si="1"/>
        <v>10663</v>
      </c>
      <c r="M8" s="24">
        <f t="shared" si="1"/>
        <v>12396</v>
      </c>
      <c r="N8" s="24">
        <f t="shared" si="1"/>
        <v>12961</v>
      </c>
      <c r="O8" s="24">
        <f t="shared" si="1"/>
        <v>15281</v>
      </c>
      <c r="P8" s="24">
        <f t="shared" si="1"/>
        <v>12007</v>
      </c>
      <c r="Q8" s="24">
        <f t="shared" si="1"/>
        <v>7414</v>
      </c>
      <c r="R8" s="24">
        <f t="shared" si="1"/>
        <v>12940</v>
      </c>
      <c r="S8" s="24">
        <f t="shared" ref="S8" si="2">SUM(S6:S7)</f>
        <v>209294</v>
      </c>
    </row>
    <row r="9" spans="1:22" x14ac:dyDescent="0.35">
      <c r="A9" s="49"/>
      <c r="B9" s="25" t="s">
        <v>21</v>
      </c>
      <c r="C9">
        <f>C8/S8</f>
        <v>6.8582950299578588E-2</v>
      </c>
      <c r="D9">
        <f>D8/S8</f>
        <v>6.1114986573910388E-2</v>
      </c>
      <c r="E9">
        <f>E8/S8</f>
        <v>4.7349661242080517E-2</v>
      </c>
      <c r="F9">
        <f>F8/S8</f>
        <v>5.8539661910996015E-2</v>
      </c>
      <c r="G9">
        <f>G8/S8</f>
        <v>7.5209991686335964E-2</v>
      </c>
      <c r="H9">
        <f>H8/S8</f>
        <v>0.10267375080030962</v>
      </c>
      <c r="I9">
        <f>I8/S8</f>
        <v>6.64233088382849E-2</v>
      </c>
      <c r="J9">
        <f>J8/S8</f>
        <v>6.2954504190277788E-2</v>
      </c>
      <c r="K9">
        <f>K8/S8</f>
        <v>5.7416839469836688E-2</v>
      </c>
      <c r="L9">
        <f>L8/S8</f>
        <v>5.0947471021625085E-2</v>
      </c>
      <c r="M9">
        <f>M8/S8</f>
        <v>5.9227689279195771E-2</v>
      </c>
      <c r="N9">
        <f>N8/S8</f>
        <v>6.1927241105812873E-2</v>
      </c>
      <c r="O9">
        <f>O8/S8</f>
        <v>7.301212648236452E-2</v>
      </c>
      <c r="P9">
        <f>P8/S8</f>
        <v>5.7369059791489485E-2</v>
      </c>
      <c r="Q9">
        <f>Q8/S8</f>
        <v>3.542385352661806E-2</v>
      </c>
      <c r="R9">
        <f>R8/S8</f>
        <v>6.1826903781283742E-2</v>
      </c>
      <c r="S9">
        <f>S8/S8</f>
        <v>1</v>
      </c>
    </row>
    <row r="10" spans="1:22" x14ac:dyDescent="0.35">
      <c r="A10" s="49" t="s">
        <v>99</v>
      </c>
      <c r="B10" s="28" t="s">
        <v>19</v>
      </c>
      <c r="C10" s="24">
        <v>11294</v>
      </c>
      <c r="D10" s="24">
        <v>12657</v>
      </c>
      <c r="E10" s="24">
        <v>9864</v>
      </c>
      <c r="F10" s="24">
        <v>11603</v>
      </c>
      <c r="G10" s="24">
        <v>15089</v>
      </c>
      <c r="H10" s="24">
        <v>17383</v>
      </c>
      <c r="I10" s="24">
        <v>14409</v>
      </c>
      <c r="J10" s="24">
        <v>10626</v>
      </c>
      <c r="K10" s="24">
        <v>9934</v>
      </c>
      <c r="L10" s="24">
        <v>11297</v>
      </c>
      <c r="M10" s="24">
        <v>12876</v>
      </c>
      <c r="N10" s="24">
        <v>14713</v>
      </c>
      <c r="O10" s="24">
        <v>12912</v>
      </c>
      <c r="P10" s="24">
        <v>10163</v>
      </c>
      <c r="Q10" s="24">
        <v>7064</v>
      </c>
      <c r="R10" s="24">
        <v>13416</v>
      </c>
      <c r="S10" s="24">
        <f>SUM(C10:R10)</f>
        <v>195300</v>
      </c>
    </row>
    <row r="11" spans="1:22" x14ac:dyDescent="0.35">
      <c r="A11" s="49"/>
      <c r="B11" s="28" t="s">
        <v>20</v>
      </c>
      <c r="C11" s="24">
        <v>12550</v>
      </c>
      <c r="D11" s="24">
        <v>8948</v>
      </c>
      <c r="E11" s="24">
        <v>12505</v>
      </c>
      <c r="F11" s="24">
        <v>12851</v>
      </c>
      <c r="G11" s="24">
        <v>15438</v>
      </c>
      <c r="H11" s="24">
        <v>17098</v>
      </c>
      <c r="I11" s="24">
        <v>13838</v>
      </c>
      <c r="J11" s="24">
        <v>11521</v>
      </c>
      <c r="K11" s="24">
        <v>10452</v>
      </c>
      <c r="L11" s="24">
        <v>9906</v>
      </c>
      <c r="M11" s="24">
        <v>11526</v>
      </c>
      <c r="N11" s="24">
        <v>14819</v>
      </c>
      <c r="O11" s="24">
        <v>12937</v>
      </c>
      <c r="P11" s="24">
        <v>8989</v>
      </c>
      <c r="Q11" s="24">
        <v>6439</v>
      </c>
      <c r="R11" s="24">
        <v>8664</v>
      </c>
      <c r="S11" s="24">
        <f>SUM(C11:R11)</f>
        <v>188481</v>
      </c>
    </row>
    <row r="12" spans="1:22" x14ac:dyDescent="0.35">
      <c r="A12" s="49" t="s">
        <v>99</v>
      </c>
      <c r="B12" s="28" t="s">
        <v>16</v>
      </c>
      <c r="C12" s="24">
        <f t="shared" ref="C12:S12" si="3">SUM(C10:C11)</f>
        <v>23844</v>
      </c>
      <c r="D12" s="24">
        <f t="shared" si="3"/>
        <v>21605</v>
      </c>
      <c r="E12" s="24">
        <f t="shared" si="3"/>
        <v>22369</v>
      </c>
      <c r="F12" s="24">
        <f t="shared" si="3"/>
        <v>24454</v>
      </c>
      <c r="G12" s="24">
        <f t="shared" si="3"/>
        <v>30527</v>
      </c>
      <c r="H12" s="24">
        <f t="shared" si="3"/>
        <v>34481</v>
      </c>
      <c r="I12" s="24">
        <f t="shared" si="3"/>
        <v>28247</v>
      </c>
      <c r="J12" s="24">
        <f t="shared" si="3"/>
        <v>22147</v>
      </c>
      <c r="K12" s="24">
        <f t="shared" si="3"/>
        <v>20386</v>
      </c>
      <c r="L12" s="24">
        <f t="shared" si="3"/>
        <v>21203</v>
      </c>
      <c r="M12" s="24">
        <f t="shared" si="3"/>
        <v>24402</v>
      </c>
      <c r="N12" s="24">
        <f t="shared" si="3"/>
        <v>29532</v>
      </c>
      <c r="O12" s="24">
        <f t="shared" si="3"/>
        <v>25849</v>
      </c>
      <c r="P12" s="24">
        <f t="shared" si="3"/>
        <v>19152</v>
      </c>
      <c r="Q12" s="24">
        <f t="shared" si="3"/>
        <v>13503</v>
      </c>
      <c r="R12" s="24">
        <f t="shared" si="3"/>
        <v>22080</v>
      </c>
      <c r="S12" s="24">
        <f t="shared" si="3"/>
        <v>383781</v>
      </c>
    </row>
    <row r="13" spans="1:22" x14ac:dyDescent="0.35">
      <c r="A13" s="49"/>
      <c r="B13" s="28" t="s">
        <v>21</v>
      </c>
      <c r="C13">
        <f>C12/S12</f>
        <v>6.2129183049708034E-2</v>
      </c>
      <c r="D13">
        <f>D12/S12</f>
        <v>5.6295126647749626E-2</v>
      </c>
      <c r="E13">
        <f>E12/S12</f>
        <v>5.8285845312821633E-2</v>
      </c>
      <c r="F13">
        <f>F12/S12</f>
        <v>6.3718631198522072E-2</v>
      </c>
      <c r="G13">
        <f>G12/S12</f>
        <v>7.9542760063682147E-2</v>
      </c>
      <c r="H13">
        <f>H12/S12</f>
        <v>8.9845510851240679E-2</v>
      </c>
      <c r="I13">
        <f>I12/S12</f>
        <v>7.3601871900901811E-2</v>
      </c>
      <c r="J13">
        <f>J12/S12</f>
        <v>5.7707390412761447E-2</v>
      </c>
      <c r="K13">
        <f>K12/S12</f>
        <v>5.3118836002824528E-2</v>
      </c>
      <c r="L13">
        <f>L12/S12</f>
        <v>5.5247654261154147E-2</v>
      </c>
      <c r="M13">
        <f>M12/S12</f>
        <v>6.3583137257967437E-2</v>
      </c>
      <c r="N13">
        <f>N12/S12</f>
        <v>7.695013562422319E-2</v>
      </c>
      <c r="O13">
        <f>O12/S12</f>
        <v>6.7353516719170572E-2</v>
      </c>
      <c r="P13">
        <f>P12/S12</f>
        <v>4.990346056735482E-2</v>
      </c>
      <c r="Q13">
        <f>Q12/S12</f>
        <v>3.5184128448255643E-2</v>
      </c>
      <c r="R13">
        <f>R12/S12</f>
        <v>5.7532811681662195E-2</v>
      </c>
      <c r="S13">
        <f>S12/S12</f>
        <v>1</v>
      </c>
    </row>
    <row r="14" spans="1:22" x14ac:dyDescent="0.35">
      <c r="A14" s="49" t="s">
        <v>100</v>
      </c>
      <c r="B14" s="28" t="s">
        <v>19</v>
      </c>
      <c r="C14" s="24">
        <v>30935</v>
      </c>
      <c r="D14" s="24">
        <v>26456</v>
      </c>
      <c r="E14" s="24">
        <v>24719</v>
      </c>
      <c r="F14" s="24">
        <v>31095</v>
      </c>
      <c r="G14" s="24">
        <v>37110</v>
      </c>
      <c r="H14" s="24">
        <v>52141</v>
      </c>
      <c r="I14" s="24">
        <v>41235</v>
      </c>
      <c r="J14" s="24">
        <v>29921</v>
      </c>
      <c r="K14" s="24">
        <v>28163</v>
      </c>
      <c r="L14" s="24">
        <v>25564</v>
      </c>
      <c r="M14" s="24">
        <v>26006</v>
      </c>
      <c r="N14" s="24">
        <v>23651</v>
      </c>
      <c r="O14" s="24">
        <v>25581</v>
      </c>
      <c r="P14" s="24">
        <v>19552</v>
      </c>
      <c r="Q14" s="24">
        <v>14222</v>
      </c>
      <c r="R14" s="24">
        <v>22313</v>
      </c>
      <c r="S14" s="24">
        <f>SUM(C14:R14)</f>
        <v>458664</v>
      </c>
      <c r="U14" s="24"/>
      <c r="V14" s="24"/>
    </row>
    <row r="15" spans="1:22" x14ac:dyDescent="0.35">
      <c r="A15" s="49"/>
      <c r="B15" s="28" t="s">
        <v>20</v>
      </c>
      <c r="C15" s="24">
        <v>33219</v>
      </c>
      <c r="D15" s="24">
        <v>26542</v>
      </c>
      <c r="E15" s="24">
        <v>28311</v>
      </c>
      <c r="F15" s="24">
        <v>30253</v>
      </c>
      <c r="G15" s="24">
        <v>33373</v>
      </c>
      <c r="H15" s="24">
        <v>51151</v>
      </c>
      <c r="I15" s="24">
        <v>42731</v>
      </c>
      <c r="J15" s="24">
        <v>32786</v>
      </c>
      <c r="K15" s="24">
        <v>25905</v>
      </c>
      <c r="L15" s="24">
        <v>25564</v>
      </c>
      <c r="M15" s="24">
        <v>22967</v>
      </c>
      <c r="N15" s="24">
        <v>22261</v>
      </c>
      <c r="O15" s="24">
        <v>22092</v>
      </c>
      <c r="P15" s="24">
        <v>16283</v>
      </c>
      <c r="Q15" s="24">
        <v>10331</v>
      </c>
      <c r="R15" s="24">
        <v>13444</v>
      </c>
      <c r="S15" s="24">
        <f>SUM(C15:R15)</f>
        <v>437213</v>
      </c>
      <c r="T15" s="24"/>
    </row>
    <row r="16" spans="1:22" x14ac:dyDescent="0.35">
      <c r="A16" s="49" t="s">
        <v>100</v>
      </c>
      <c r="B16" s="28" t="s">
        <v>16</v>
      </c>
      <c r="C16" s="24">
        <f t="shared" ref="C16:S16" si="4">SUM(C14:C15)</f>
        <v>64154</v>
      </c>
      <c r="D16" s="24">
        <f t="shared" si="4"/>
        <v>52998</v>
      </c>
      <c r="E16" s="24">
        <f t="shared" si="4"/>
        <v>53030</v>
      </c>
      <c r="F16" s="24">
        <f t="shared" si="4"/>
        <v>61348</v>
      </c>
      <c r="G16" s="24">
        <f t="shared" si="4"/>
        <v>70483</v>
      </c>
      <c r="H16" s="24">
        <f t="shared" si="4"/>
        <v>103292</v>
      </c>
      <c r="I16" s="24">
        <f t="shared" si="4"/>
        <v>83966</v>
      </c>
      <c r="J16" s="24">
        <f t="shared" si="4"/>
        <v>62707</v>
      </c>
      <c r="K16" s="24">
        <f t="shared" si="4"/>
        <v>54068</v>
      </c>
      <c r="L16" s="24">
        <f t="shared" si="4"/>
        <v>51128</v>
      </c>
      <c r="M16" s="24">
        <f t="shared" si="4"/>
        <v>48973</v>
      </c>
      <c r="N16" s="24">
        <f t="shared" si="4"/>
        <v>45912</v>
      </c>
      <c r="O16" s="24">
        <f t="shared" si="4"/>
        <v>47673</v>
      </c>
      <c r="P16" s="24">
        <f t="shared" si="4"/>
        <v>35835</v>
      </c>
      <c r="Q16" s="24">
        <f t="shared" si="4"/>
        <v>24553</v>
      </c>
      <c r="R16" s="24">
        <f t="shared" si="4"/>
        <v>35757</v>
      </c>
      <c r="S16" s="24">
        <f t="shared" si="4"/>
        <v>895877</v>
      </c>
      <c r="T16" s="24"/>
    </row>
    <row r="17" spans="1:22" x14ac:dyDescent="0.35">
      <c r="A17" s="49"/>
      <c r="B17" s="28" t="s">
        <v>21</v>
      </c>
      <c r="C17">
        <f>C16/S16</f>
        <v>7.161027685720249E-2</v>
      </c>
      <c r="D17">
        <f>D16/S16</f>
        <v>5.9157674546840691E-2</v>
      </c>
      <c r="E17">
        <f>E16/S16</f>
        <v>5.9193393735970448E-2</v>
      </c>
      <c r="F17">
        <f>F16/S16</f>
        <v>6.8478150460386855E-2</v>
      </c>
      <c r="G17">
        <f>G16/S16</f>
        <v>7.8674862732272394E-2</v>
      </c>
      <c r="H17">
        <f>H16/S16</f>
        <v>0.11529707761221686</v>
      </c>
      <c r="I17">
        <f>I16/S16</f>
        <v>9.3724919827163772E-2</v>
      </c>
      <c r="J17">
        <f>J16/S16</f>
        <v>6.9995099773741257E-2</v>
      </c>
      <c r="K17">
        <f>K16/S16</f>
        <v>6.0352034933366966E-2</v>
      </c>
      <c r="L17">
        <f>L16/S16</f>
        <v>5.7070334432070477E-2</v>
      </c>
      <c r="M17">
        <f>M16/S16</f>
        <v>5.4664870289113349E-2</v>
      </c>
      <c r="N17">
        <f>N16/S16</f>
        <v>5.1248106603919957E-2</v>
      </c>
      <c r="O17">
        <f>O16/S16</f>
        <v>5.3213778230716942E-2</v>
      </c>
      <c r="P17">
        <f>P16/S16</f>
        <v>3.9999910702027172E-2</v>
      </c>
      <c r="Q17">
        <f>Q16/S16</f>
        <v>2.7406664084466952E-2</v>
      </c>
      <c r="R17">
        <f>R16/S16</f>
        <v>3.9912845178523393E-2</v>
      </c>
      <c r="S17">
        <f>S16/S16</f>
        <v>1</v>
      </c>
      <c r="T17" s="24"/>
      <c r="U17" s="24"/>
      <c r="V17" s="24"/>
    </row>
    <row r="18" spans="1:22" x14ac:dyDescent="0.35">
      <c r="C18" s="24"/>
    </row>
    <row r="19" spans="1:22" x14ac:dyDescent="0.35">
      <c r="C19" s="24"/>
    </row>
    <row r="20" spans="1:22" x14ac:dyDescent="0.35">
      <c r="C20" s="24"/>
    </row>
    <row r="21" spans="1:22" x14ac:dyDescent="0.35">
      <c r="C21" s="24"/>
      <c r="S21" s="24"/>
    </row>
    <row r="22" spans="1:22" x14ac:dyDescent="0.35">
      <c r="C22" s="24"/>
    </row>
    <row r="23" spans="1:22" x14ac:dyDescent="0.35">
      <c r="C23" s="24"/>
    </row>
    <row r="24" spans="1:22" x14ac:dyDescent="0.35">
      <c r="C24" s="24"/>
    </row>
    <row r="25" spans="1:22" x14ac:dyDescent="0.35">
      <c r="C25" s="24"/>
    </row>
    <row r="26" spans="1:22" x14ac:dyDescent="0.35">
      <c r="C26" s="24"/>
    </row>
    <row r="27" spans="1:22" x14ac:dyDescent="0.35">
      <c r="C27" s="24"/>
    </row>
    <row r="28" spans="1:22" x14ac:dyDescent="0.35">
      <c r="C28" s="24"/>
    </row>
    <row r="29" spans="1:22" x14ac:dyDescent="0.35">
      <c r="C29" s="24"/>
    </row>
    <row r="30" spans="1:22" x14ac:dyDescent="0.35">
      <c r="C30" s="24"/>
    </row>
    <row r="31" spans="1:22" x14ac:dyDescent="0.35">
      <c r="C31" s="24"/>
    </row>
    <row r="32" spans="1:22" x14ac:dyDescent="0.35">
      <c r="C32" s="24"/>
    </row>
    <row r="33" spans="3:5" x14ac:dyDescent="0.35">
      <c r="C33" s="24"/>
    </row>
    <row r="34" spans="3:5" x14ac:dyDescent="0.35">
      <c r="C34" s="24"/>
    </row>
    <row r="35" spans="3:5" x14ac:dyDescent="0.35">
      <c r="C35" s="24"/>
    </row>
    <row r="36" spans="3:5" x14ac:dyDescent="0.35">
      <c r="C36" s="24"/>
    </row>
    <row r="37" spans="3:5" x14ac:dyDescent="0.35">
      <c r="C37" s="24"/>
      <c r="D37" s="24"/>
    </row>
    <row r="38" spans="3:5" x14ac:dyDescent="0.35">
      <c r="C38" s="24"/>
      <c r="D38" s="24"/>
      <c r="E38" s="24"/>
    </row>
    <row r="39" spans="3:5" x14ac:dyDescent="0.35">
      <c r="C39" s="24"/>
      <c r="D39" s="24"/>
    </row>
    <row r="40" spans="3:5" x14ac:dyDescent="0.35">
      <c r="C40" s="24"/>
    </row>
    <row r="41" spans="3:5" x14ac:dyDescent="0.35">
      <c r="C41" s="24"/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5"/>
  <sheetViews>
    <sheetView topLeftCell="A19" workbookViewId="0">
      <selection activeCell="A66" sqref="A66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49" t="s">
        <v>80</v>
      </c>
      <c r="B2" s="22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49"/>
      <c r="B3" s="22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49"/>
      <c r="B4" s="22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49"/>
      <c r="B5" s="22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49"/>
      <c r="B6" s="22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49"/>
      <c r="B7" s="22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49"/>
      <c r="B8" s="22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49"/>
      <c r="B9" s="22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49"/>
      <c r="B10" s="22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49"/>
      <c r="B11" s="22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49"/>
      <c r="B12" s="22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49"/>
      <c r="B13" s="22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49"/>
      <c r="B14" s="22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49"/>
      <c r="B15" s="22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49"/>
      <c r="B16" s="22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49"/>
      <c r="B17" s="22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49" t="s">
        <v>85</v>
      </c>
      <c r="B18" s="25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49"/>
      <c r="B19" s="25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49"/>
      <c r="B20" s="25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49"/>
      <c r="B21" s="25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49"/>
      <c r="B22" s="25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49"/>
      <c r="B23" s="25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49"/>
      <c r="B24" s="25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49"/>
      <c r="B25" s="25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49"/>
      <c r="B26" s="25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49"/>
      <c r="B27" s="25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49"/>
      <c r="B28" s="25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49"/>
      <c r="B29" s="25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49"/>
      <c r="B30" s="25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49"/>
      <c r="B31" s="25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49"/>
      <c r="B32" s="25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49"/>
      <c r="B33" s="25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49" t="s">
        <v>99</v>
      </c>
      <c r="B34" s="2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49"/>
      <c r="B35" s="2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49"/>
      <c r="B36" s="2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49"/>
      <c r="B37" s="2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49"/>
      <c r="B38" s="2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49"/>
      <c r="B39" s="2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49"/>
      <c r="B40" s="2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49"/>
      <c r="B41" s="2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49"/>
      <c r="B42" s="2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49"/>
      <c r="B43" s="2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49"/>
      <c r="B44" s="2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49"/>
      <c r="B45" s="2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49"/>
      <c r="B46" s="2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49"/>
      <c r="B47" s="2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49"/>
      <c r="B48" s="2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49"/>
      <c r="B49" s="2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49" t="s">
        <v>100</v>
      </c>
      <c r="B50" s="28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49"/>
      <c r="B51" s="28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49"/>
      <c r="B52" s="28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49"/>
      <c r="B53" s="28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49"/>
      <c r="B54" s="28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49"/>
      <c r="B55" s="28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49"/>
      <c r="B56" s="28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49"/>
      <c r="B57" s="28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49"/>
      <c r="B58" s="28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49"/>
      <c r="B59" s="28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49"/>
      <c r="B60" s="28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49"/>
      <c r="B61" s="28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49"/>
      <c r="B62" s="28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49"/>
      <c r="B63" s="28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49"/>
      <c r="B64" s="28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49"/>
      <c r="B65" s="28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12" sqref="H12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80</v>
      </c>
      <c r="B2" s="27">
        <v>35.9</v>
      </c>
      <c r="C2">
        <v>33.200000000000003</v>
      </c>
      <c r="D2">
        <v>14.4</v>
      </c>
      <c r="E2">
        <f>16.5/3</f>
        <v>5.5</v>
      </c>
      <c r="F2">
        <v>5.5</v>
      </c>
      <c r="G2">
        <v>5.5</v>
      </c>
    </row>
    <row r="3" spans="1:7" x14ac:dyDescent="0.35">
      <c r="A3" s="25" t="s">
        <v>85</v>
      </c>
      <c r="B3" s="27">
        <v>41.7</v>
      </c>
      <c r="C3">
        <v>31.7</v>
      </c>
      <c r="D3">
        <v>13.5</v>
      </c>
      <c r="E3">
        <f>13.2/3</f>
        <v>4.3999999999999995</v>
      </c>
      <c r="F3">
        <f t="shared" ref="F3:G3" si="0">13.2/3</f>
        <v>4.3999999999999995</v>
      </c>
      <c r="G3">
        <f t="shared" si="0"/>
        <v>4.3999999999999995</v>
      </c>
    </row>
    <row r="4" spans="1:7" x14ac:dyDescent="0.35">
      <c r="A4" s="28" t="s">
        <v>99</v>
      </c>
      <c r="B4" s="27">
        <v>47.4</v>
      </c>
      <c r="C4">
        <v>25.9</v>
      </c>
      <c r="D4">
        <v>12.6</v>
      </c>
      <c r="E4">
        <f>14.1/3</f>
        <v>4.7</v>
      </c>
      <c r="F4">
        <f t="shared" ref="F4:G4" si="1">14.1/3</f>
        <v>4.7</v>
      </c>
      <c r="G4">
        <f t="shared" si="1"/>
        <v>4.7</v>
      </c>
    </row>
    <row r="5" spans="1:7" x14ac:dyDescent="0.35">
      <c r="A5" s="28" t="s">
        <v>100</v>
      </c>
      <c r="B5" s="27">
        <v>35.5</v>
      </c>
      <c r="C5">
        <v>34.700000000000003</v>
      </c>
      <c r="D5">
        <v>13.5</v>
      </c>
      <c r="E5">
        <f>16.3/3</f>
        <v>5.4333333333333336</v>
      </c>
      <c r="F5">
        <f t="shared" ref="F5:G5" si="2">16.3/3</f>
        <v>5.4333333333333336</v>
      </c>
      <c r="G5">
        <f t="shared" si="2"/>
        <v>5.4333333333333336</v>
      </c>
    </row>
    <row r="6" spans="1:7" x14ac:dyDescent="0.35">
      <c r="B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A6" sqref="A6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80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41</v>
      </c>
      <c r="I2" s="5">
        <v>1</v>
      </c>
      <c r="J2" s="10">
        <v>1</v>
      </c>
    </row>
    <row r="3" spans="1:10" x14ac:dyDescent="0.35">
      <c r="A3" s="6" t="s">
        <v>85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41</v>
      </c>
      <c r="I3" s="5">
        <v>1</v>
      </c>
      <c r="J3" s="10">
        <v>1</v>
      </c>
    </row>
    <row r="4" spans="1:10" x14ac:dyDescent="0.35">
      <c r="A4" s="6" t="s">
        <v>99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41</v>
      </c>
      <c r="I4" s="5">
        <v>1</v>
      </c>
      <c r="J4" s="10">
        <v>1</v>
      </c>
    </row>
    <row r="5" spans="1:10" x14ac:dyDescent="0.35">
      <c r="A5" s="6" t="s">
        <v>100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41</v>
      </c>
      <c r="I5" s="5">
        <v>1</v>
      </c>
      <c r="J5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5"/>
  <sheetViews>
    <sheetView workbookViewId="0">
      <selection activeCell="K17" sqref="K17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7">
        <v>20</v>
      </c>
    </row>
    <row r="3" spans="1:10" x14ac:dyDescent="0.35">
      <c r="A3" s="6" t="s">
        <v>85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7">
        <v>20</v>
      </c>
    </row>
    <row r="4" spans="1:10" x14ac:dyDescent="0.35">
      <c r="A4" s="6" t="s">
        <v>99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7">
        <v>20</v>
      </c>
    </row>
    <row r="5" spans="1:10" x14ac:dyDescent="0.35">
      <c r="A5" s="6" t="s">
        <v>100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22" t="s">
        <v>80</v>
      </c>
      <c r="B2" s="9">
        <v>18</v>
      </c>
      <c r="C2" s="5">
        <v>0.5</v>
      </c>
      <c r="D2" s="5">
        <v>0</v>
      </c>
      <c r="E2" s="23">
        <v>1</v>
      </c>
      <c r="F2" s="23">
        <v>5</v>
      </c>
      <c r="G2" s="23">
        <v>18</v>
      </c>
      <c r="H2" s="5" t="s">
        <v>41</v>
      </c>
      <c r="I2" s="23">
        <v>0.8</v>
      </c>
      <c r="J2" s="10">
        <v>2</v>
      </c>
    </row>
    <row r="3" spans="1:10" x14ac:dyDescent="0.35">
      <c r="A3" s="25" t="s">
        <v>85</v>
      </c>
      <c r="B3" s="9">
        <v>18</v>
      </c>
      <c r="C3" s="5">
        <v>0.5</v>
      </c>
      <c r="D3" s="5">
        <v>0</v>
      </c>
      <c r="E3" s="23">
        <v>1</v>
      </c>
      <c r="F3" s="23">
        <v>5</v>
      </c>
      <c r="G3" s="23">
        <v>18</v>
      </c>
      <c r="H3" s="5" t="s">
        <v>41</v>
      </c>
      <c r="I3" s="23">
        <v>0.8</v>
      </c>
      <c r="J3" s="10">
        <v>2</v>
      </c>
    </row>
    <row r="4" spans="1:10" x14ac:dyDescent="0.35">
      <c r="A4" s="28" t="s">
        <v>100</v>
      </c>
      <c r="B4" s="9">
        <v>18</v>
      </c>
      <c r="C4" s="5">
        <v>0.5</v>
      </c>
      <c r="D4" s="5">
        <v>0</v>
      </c>
      <c r="E4" s="23">
        <v>1</v>
      </c>
      <c r="F4" s="23">
        <v>5</v>
      </c>
      <c r="G4" s="23">
        <v>18</v>
      </c>
      <c r="H4" s="5" t="s">
        <v>41</v>
      </c>
      <c r="I4" s="23">
        <v>0.8</v>
      </c>
      <c r="J4" s="10">
        <v>2</v>
      </c>
    </row>
    <row r="5" spans="1:10" x14ac:dyDescent="0.35">
      <c r="A5" s="28" t="s">
        <v>99</v>
      </c>
      <c r="B5" s="9">
        <v>18</v>
      </c>
      <c r="C5" s="5">
        <v>0.5</v>
      </c>
      <c r="D5" s="5">
        <v>0</v>
      </c>
      <c r="E5" s="23">
        <v>1</v>
      </c>
      <c r="F5" s="23">
        <v>5</v>
      </c>
      <c r="G5" s="23">
        <v>18</v>
      </c>
      <c r="H5" s="5" t="s">
        <v>41</v>
      </c>
      <c r="I5" s="23">
        <v>0.8</v>
      </c>
      <c r="J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41</v>
      </c>
      <c r="I2" s="12">
        <v>0.5</v>
      </c>
      <c r="J2" s="17">
        <v>2</v>
      </c>
    </row>
    <row r="3" spans="1:10" x14ac:dyDescent="0.35">
      <c r="A3" s="6" t="s">
        <v>85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41</v>
      </c>
      <c r="I3" s="12">
        <v>0.5</v>
      </c>
      <c r="J3" s="17">
        <v>2</v>
      </c>
    </row>
    <row r="4" spans="1:10" x14ac:dyDescent="0.35">
      <c r="A4" s="6" t="s">
        <v>99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41</v>
      </c>
      <c r="I4" s="12">
        <v>0.5</v>
      </c>
      <c r="J4" s="17">
        <v>2</v>
      </c>
    </row>
    <row r="5" spans="1:10" x14ac:dyDescent="0.35">
      <c r="A5" s="6" t="s">
        <v>100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41</v>
      </c>
      <c r="I5" s="12">
        <v>0.5</v>
      </c>
      <c r="J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5"/>
  <sheetViews>
    <sheetView workbookViewId="0">
      <selection activeCell="A6" sqref="A6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33" t="s">
        <v>17</v>
      </c>
      <c r="B1" s="19" t="s">
        <v>42</v>
      </c>
      <c r="C1" s="19" t="s">
        <v>43</v>
      </c>
      <c r="D1" s="21" t="s">
        <v>96</v>
      </c>
      <c r="E1" s="21" t="s">
        <v>39</v>
      </c>
      <c r="F1" s="21" t="s">
        <v>97</v>
      </c>
      <c r="G1" s="21" t="s">
        <v>98</v>
      </c>
      <c r="H1" s="21" t="s">
        <v>66</v>
      </c>
      <c r="I1" s="20" t="s">
        <v>67</v>
      </c>
    </row>
    <row r="2" spans="1:9" x14ac:dyDescent="0.35">
      <c r="A2" s="32" t="s">
        <v>80</v>
      </c>
      <c r="B2" s="29" t="s">
        <v>91</v>
      </c>
      <c r="C2" s="30" t="s">
        <v>92</v>
      </c>
      <c r="D2" s="31" t="s">
        <v>93</v>
      </c>
      <c r="E2" s="31">
        <v>0</v>
      </c>
      <c r="F2" s="31" t="s">
        <v>94</v>
      </c>
      <c r="G2" s="31" t="s">
        <v>95</v>
      </c>
      <c r="H2" s="18"/>
      <c r="I2" s="30"/>
    </row>
    <row r="3" spans="1:9" x14ac:dyDescent="0.35">
      <c r="A3" s="34" t="s">
        <v>85</v>
      </c>
      <c r="B3" s="35" t="s">
        <v>91</v>
      </c>
      <c r="C3" s="36" t="s">
        <v>92</v>
      </c>
      <c r="D3" s="36" t="s">
        <v>93</v>
      </c>
      <c r="E3" s="36">
        <v>0</v>
      </c>
      <c r="F3" s="36" t="s">
        <v>94</v>
      </c>
      <c r="G3" s="36" t="s">
        <v>95</v>
      </c>
      <c r="H3" s="37"/>
      <c r="I3" s="38"/>
    </row>
    <row r="4" spans="1:9" x14ac:dyDescent="0.35">
      <c r="A4" s="32" t="s">
        <v>99</v>
      </c>
      <c r="B4" s="29" t="s">
        <v>91</v>
      </c>
      <c r="C4" s="30" t="s">
        <v>92</v>
      </c>
      <c r="D4" s="31" t="s">
        <v>93</v>
      </c>
      <c r="E4" s="31">
        <v>0</v>
      </c>
      <c r="F4" s="31" t="s">
        <v>94</v>
      </c>
      <c r="G4" s="31" t="s">
        <v>95</v>
      </c>
      <c r="H4" s="18"/>
      <c r="I4" s="30"/>
    </row>
    <row r="5" spans="1:9" x14ac:dyDescent="0.35">
      <c r="A5" s="34" t="s">
        <v>100</v>
      </c>
      <c r="B5" s="35" t="s">
        <v>91</v>
      </c>
      <c r="C5" s="36" t="s">
        <v>92</v>
      </c>
      <c r="D5" s="36" t="s">
        <v>93</v>
      </c>
      <c r="E5" s="36">
        <v>0</v>
      </c>
      <c r="F5" s="36" t="s">
        <v>94</v>
      </c>
      <c r="G5" s="36" t="s">
        <v>95</v>
      </c>
      <c r="H5" s="37"/>
      <c r="I5" s="3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H9" sqref="H9"/>
    </sheetView>
  </sheetViews>
  <sheetFormatPr defaultColWidth="8.81640625" defaultRowHeight="14.5" x14ac:dyDescent="0.35"/>
  <cols>
    <col min="1" max="1" width="27.81640625" style="52" bestFit="1" customWidth="1"/>
    <col min="2" max="2" width="18.26953125" style="57" bestFit="1" customWidth="1"/>
    <col min="3" max="3" width="51.81640625" style="52" bestFit="1" customWidth="1"/>
    <col min="4" max="4" width="12.7265625" style="59" customWidth="1"/>
    <col min="5" max="5" width="5.1796875" style="52" bestFit="1" customWidth="1"/>
    <col min="6" max="6" width="2.1796875" style="52" bestFit="1" customWidth="1"/>
    <col min="7" max="7" width="2.81640625" style="52" bestFit="1" customWidth="1"/>
    <col min="8" max="8" width="5.1796875" style="52" bestFit="1" customWidth="1"/>
    <col min="9" max="9" width="4.1796875" style="52" bestFit="1" customWidth="1"/>
    <col min="10" max="10" width="17.1796875" style="52" bestFit="1" customWidth="1"/>
    <col min="11" max="11" width="14" style="52" bestFit="1" customWidth="1"/>
    <col min="12" max="12" width="9.26953125" style="52" bestFit="1" customWidth="1"/>
    <col min="13" max="13" width="34.7265625" style="52" bestFit="1" customWidth="1"/>
    <col min="14" max="14" width="18.26953125" style="52" bestFit="1" customWidth="1"/>
    <col min="15" max="16384" width="8.81640625" style="52"/>
  </cols>
  <sheetData>
    <row r="1" spans="1:14" ht="29" x14ac:dyDescent="0.35">
      <c r="A1" s="50" t="s">
        <v>17</v>
      </c>
      <c r="B1" s="51" t="s">
        <v>42</v>
      </c>
      <c r="C1" s="51" t="s">
        <v>43</v>
      </c>
      <c r="D1" s="58" t="s">
        <v>44</v>
      </c>
      <c r="E1" s="51" t="s">
        <v>28</v>
      </c>
      <c r="F1" s="51" t="s">
        <v>29</v>
      </c>
      <c r="G1" s="51" t="s">
        <v>30</v>
      </c>
      <c r="H1" s="51" t="s">
        <v>31</v>
      </c>
      <c r="I1" s="51" t="s">
        <v>40</v>
      </c>
      <c r="J1" s="51" t="s">
        <v>45</v>
      </c>
      <c r="K1" s="51" t="s">
        <v>46</v>
      </c>
      <c r="L1" s="51" t="s">
        <v>47</v>
      </c>
      <c r="M1" s="51" t="s">
        <v>66</v>
      </c>
      <c r="N1" s="51" t="s">
        <v>67</v>
      </c>
    </row>
    <row r="2" spans="1:14" s="62" customFormat="1" x14ac:dyDescent="0.35">
      <c r="A2" s="65" t="s">
        <v>80</v>
      </c>
      <c r="B2" s="39" t="s">
        <v>70</v>
      </c>
      <c r="C2" s="40" t="s">
        <v>101</v>
      </c>
      <c r="D2" s="60">
        <v>0.9</v>
      </c>
      <c r="E2" s="40">
        <v>1</v>
      </c>
      <c r="F2" s="40">
        <v>1</v>
      </c>
      <c r="G2" s="40">
        <v>1</v>
      </c>
      <c r="H2" s="40">
        <v>1</v>
      </c>
      <c r="I2" s="40">
        <v>1</v>
      </c>
      <c r="J2" s="40">
        <v>0</v>
      </c>
      <c r="K2" s="40"/>
      <c r="L2" s="40"/>
      <c r="M2" s="61">
        <v>43905</v>
      </c>
      <c r="N2" s="61">
        <f>M3</f>
        <v>43913</v>
      </c>
    </row>
    <row r="3" spans="1:14" ht="29" x14ac:dyDescent="0.35">
      <c r="A3" s="53"/>
      <c r="B3" s="41" t="s">
        <v>71</v>
      </c>
      <c r="C3" s="42" t="s">
        <v>102</v>
      </c>
      <c r="D3" s="43">
        <v>0.6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0</v>
      </c>
      <c r="K3" s="42"/>
      <c r="L3" s="42"/>
      <c r="M3" s="54">
        <v>43913</v>
      </c>
      <c r="N3" s="54">
        <f>M4</f>
        <v>43931</v>
      </c>
    </row>
    <row r="4" spans="1:14" x14ac:dyDescent="0.35">
      <c r="A4" s="53"/>
      <c r="B4" s="41" t="s">
        <v>72</v>
      </c>
      <c r="C4" s="42" t="s">
        <v>105</v>
      </c>
      <c r="D4" s="43">
        <v>0.2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0</v>
      </c>
      <c r="K4" s="42"/>
      <c r="L4" s="42"/>
      <c r="M4" s="54">
        <v>43931</v>
      </c>
      <c r="N4" s="54">
        <f>M5</f>
        <v>43990</v>
      </c>
    </row>
    <row r="5" spans="1:14" ht="43.5" x14ac:dyDescent="0.35">
      <c r="A5" s="53"/>
      <c r="B5" s="41" t="s">
        <v>73</v>
      </c>
      <c r="C5" s="42" t="s">
        <v>104</v>
      </c>
      <c r="D5" s="43">
        <v>0.22</v>
      </c>
      <c r="E5" s="42">
        <v>1</v>
      </c>
      <c r="F5" s="42">
        <v>1</v>
      </c>
      <c r="G5" s="42">
        <v>1</v>
      </c>
      <c r="H5" s="42">
        <v>1</v>
      </c>
      <c r="I5" s="42">
        <v>1</v>
      </c>
      <c r="J5" s="42">
        <v>0</v>
      </c>
      <c r="K5" s="42"/>
      <c r="L5" s="42"/>
      <c r="M5" s="54">
        <v>43990</v>
      </c>
      <c r="N5" s="54">
        <f>M6</f>
        <v>44004</v>
      </c>
    </row>
    <row r="6" spans="1:14" ht="29" x14ac:dyDescent="0.35">
      <c r="A6" s="53"/>
      <c r="B6" s="41" t="s">
        <v>74</v>
      </c>
      <c r="C6" s="42" t="s">
        <v>103</v>
      </c>
      <c r="D6" s="43">
        <v>0.25</v>
      </c>
      <c r="E6" s="42">
        <v>1</v>
      </c>
      <c r="F6" s="42">
        <v>1</v>
      </c>
      <c r="G6" s="42">
        <v>1</v>
      </c>
      <c r="H6" s="42">
        <v>1</v>
      </c>
      <c r="I6" s="42">
        <v>1</v>
      </c>
      <c r="J6" s="42">
        <v>0</v>
      </c>
      <c r="K6" s="42"/>
      <c r="L6" s="42"/>
      <c r="M6" s="54">
        <v>44004</v>
      </c>
      <c r="N6" s="54"/>
    </row>
    <row r="7" spans="1:14" x14ac:dyDescent="0.35">
      <c r="A7" s="53"/>
      <c r="B7" s="41" t="s">
        <v>77</v>
      </c>
      <c r="C7" s="42" t="s">
        <v>78</v>
      </c>
      <c r="D7" s="43">
        <v>0.3</v>
      </c>
      <c r="E7" s="42">
        <v>1</v>
      </c>
      <c r="F7" s="42">
        <v>1</v>
      </c>
      <c r="G7" s="42">
        <v>1</v>
      </c>
      <c r="H7" s="42">
        <v>1</v>
      </c>
      <c r="I7" s="42">
        <v>1</v>
      </c>
      <c r="J7" s="42">
        <v>0</v>
      </c>
      <c r="K7" s="42"/>
      <c r="L7" s="42"/>
      <c r="M7" s="54"/>
      <c r="N7" s="54"/>
    </row>
    <row r="8" spans="1:14" x14ac:dyDescent="0.35">
      <c r="A8" s="53"/>
      <c r="B8" s="41" t="s">
        <v>79</v>
      </c>
      <c r="C8" s="42" t="s">
        <v>65</v>
      </c>
      <c r="D8" s="43">
        <v>0.6</v>
      </c>
      <c r="E8" s="42">
        <v>1</v>
      </c>
      <c r="F8" s="42">
        <v>1</v>
      </c>
      <c r="G8" s="42">
        <v>1</v>
      </c>
      <c r="H8" s="42">
        <v>1</v>
      </c>
      <c r="I8" s="42">
        <v>1</v>
      </c>
      <c r="J8" s="42">
        <v>0</v>
      </c>
      <c r="K8" s="42"/>
      <c r="L8" s="42"/>
      <c r="M8" s="54"/>
      <c r="N8" s="42"/>
    </row>
    <row r="9" spans="1:14" x14ac:dyDescent="0.35">
      <c r="A9" s="53"/>
      <c r="B9" s="41" t="s">
        <v>75</v>
      </c>
      <c r="C9" s="42" t="s">
        <v>65</v>
      </c>
      <c r="D9" s="43">
        <v>0.5</v>
      </c>
      <c r="E9" s="42">
        <v>1</v>
      </c>
      <c r="F9" s="42">
        <v>1</v>
      </c>
      <c r="G9" s="42">
        <v>1</v>
      </c>
      <c r="H9" s="42">
        <v>1</v>
      </c>
      <c r="I9" s="42">
        <v>1</v>
      </c>
      <c r="J9" s="42">
        <v>0</v>
      </c>
      <c r="K9" s="42"/>
      <c r="L9" s="42"/>
      <c r="M9" s="54"/>
      <c r="N9" s="42"/>
    </row>
    <row r="10" spans="1:14" s="62" customFormat="1" x14ac:dyDescent="0.35">
      <c r="A10" s="66" t="s">
        <v>85</v>
      </c>
      <c r="B10" s="44" t="s">
        <v>70</v>
      </c>
      <c r="C10" s="45" t="s">
        <v>81</v>
      </c>
      <c r="D10" s="63">
        <v>0.9</v>
      </c>
      <c r="E10" s="45">
        <v>1</v>
      </c>
      <c r="F10" s="45">
        <v>1</v>
      </c>
      <c r="G10" s="45">
        <v>1</v>
      </c>
      <c r="H10" s="45">
        <v>1</v>
      </c>
      <c r="I10" s="45">
        <v>1</v>
      </c>
      <c r="J10" s="45">
        <v>0</v>
      </c>
      <c r="K10" s="45"/>
      <c r="L10" s="45"/>
      <c r="M10" s="64">
        <v>43908</v>
      </c>
      <c r="N10" s="64">
        <f>M11</f>
        <v>43917</v>
      </c>
    </row>
    <row r="11" spans="1:14" x14ac:dyDescent="0.35">
      <c r="A11" s="55"/>
      <c r="B11" s="46" t="s">
        <v>71</v>
      </c>
      <c r="C11" s="47" t="s">
        <v>82</v>
      </c>
      <c r="D11" s="48">
        <v>0.6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0</v>
      </c>
      <c r="K11" s="47"/>
      <c r="L11" s="47"/>
      <c r="M11" s="56">
        <v>43917</v>
      </c>
      <c r="N11" s="56">
        <f>M12</f>
        <v>43924</v>
      </c>
    </row>
    <row r="12" spans="1:14" x14ac:dyDescent="0.35">
      <c r="A12" s="55"/>
      <c r="B12" s="46" t="s">
        <v>72</v>
      </c>
      <c r="C12" s="47" t="s">
        <v>76</v>
      </c>
      <c r="D12" s="48">
        <v>0.3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47">
        <v>0</v>
      </c>
      <c r="K12" s="47"/>
      <c r="L12" s="47"/>
      <c r="M12" s="56">
        <v>43924</v>
      </c>
      <c r="N12" s="56">
        <f>M13</f>
        <v>43962</v>
      </c>
    </row>
    <row r="13" spans="1:14" x14ac:dyDescent="0.35">
      <c r="A13" s="55"/>
      <c r="B13" s="46" t="s">
        <v>73</v>
      </c>
      <c r="C13" s="47" t="s">
        <v>83</v>
      </c>
      <c r="D13" s="48">
        <v>0.5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0</v>
      </c>
      <c r="K13" s="47"/>
      <c r="L13" s="47"/>
      <c r="M13" s="56">
        <v>43962</v>
      </c>
      <c r="N13" s="56">
        <f>M14</f>
        <v>43973</v>
      </c>
    </row>
    <row r="14" spans="1:14" x14ac:dyDescent="0.35">
      <c r="A14" s="55"/>
      <c r="B14" s="46" t="s">
        <v>74</v>
      </c>
      <c r="C14" s="47" t="s">
        <v>84</v>
      </c>
      <c r="D14" s="48">
        <v>0.6</v>
      </c>
      <c r="E14" s="47">
        <v>1</v>
      </c>
      <c r="F14" s="47">
        <v>1</v>
      </c>
      <c r="G14" s="47">
        <v>1</v>
      </c>
      <c r="H14" s="47">
        <v>1</v>
      </c>
      <c r="I14" s="47">
        <v>1</v>
      </c>
      <c r="J14" s="47">
        <v>0</v>
      </c>
      <c r="K14" s="47"/>
      <c r="L14" s="47"/>
      <c r="M14" s="56">
        <v>43973</v>
      </c>
      <c r="N14" s="56"/>
    </row>
    <row r="15" spans="1:14" x14ac:dyDescent="0.35">
      <c r="A15" s="55"/>
      <c r="B15" s="46" t="s">
        <v>77</v>
      </c>
      <c r="C15" s="47" t="s">
        <v>78</v>
      </c>
      <c r="D15" s="48">
        <v>0.3</v>
      </c>
      <c r="E15" s="47">
        <v>1</v>
      </c>
      <c r="F15" s="47">
        <v>1</v>
      </c>
      <c r="G15" s="47">
        <v>1</v>
      </c>
      <c r="H15" s="47">
        <v>1</v>
      </c>
      <c r="I15" s="47">
        <v>1</v>
      </c>
      <c r="J15" s="47">
        <v>0</v>
      </c>
      <c r="K15" s="47"/>
      <c r="L15" s="47"/>
      <c r="M15" s="56"/>
      <c r="N15" s="56"/>
    </row>
    <row r="16" spans="1:14" x14ac:dyDescent="0.35">
      <c r="A16" s="55"/>
      <c r="B16" s="46" t="s">
        <v>79</v>
      </c>
      <c r="C16" s="47" t="s">
        <v>65</v>
      </c>
      <c r="D16" s="48">
        <v>0.8</v>
      </c>
      <c r="E16" s="47">
        <v>1</v>
      </c>
      <c r="F16" s="47">
        <v>1</v>
      </c>
      <c r="G16" s="47">
        <v>1</v>
      </c>
      <c r="H16" s="47">
        <v>1</v>
      </c>
      <c r="I16" s="47">
        <v>1</v>
      </c>
      <c r="J16" s="47">
        <v>0</v>
      </c>
      <c r="K16" s="47"/>
      <c r="L16" s="47"/>
      <c r="M16" s="56"/>
      <c r="N16" s="47"/>
    </row>
    <row r="17" spans="1:14" x14ac:dyDescent="0.35">
      <c r="A17" s="55"/>
      <c r="B17" s="46" t="s">
        <v>75</v>
      </c>
      <c r="C17" s="47" t="s">
        <v>65</v>
      </c>
      <c r="D17" s="48">
        <v>0.7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0</v>
      </c>
      <c r="K17" s="47"/>
      <c r="L17" s="47"/>
      <c r="M17" s="56"/>
      <c r="N17" s="47"/>
    </row>
    <row r="18" spans="1:14" s="62" customFormat="1" x14ac:dyDescent="0.35">
      <c r="A18" s="65" t="s">
        <v>99</v>
      </c>
      <c r="B18" s="39" t="s">
        <v>70</v>
      </c>
      <c r="C18" s="40" t="s">
        <v>106</v>
      </c>
      <c r="D18" s="60">
        <v>0.9</v>
      </c>
      <c r="E18" s="40">
        <v>1</v>
      </c>
      <c r="F18" s="40">
        <v>1</v>
      </c>
      <c r="G18" s="40">
        <v>1</v>
      </c>
      <c r="H18" s="40">
        <v>1</v>
      </c>
      <c r="I18" s="40">
        <v>1</v>
      </c>
      <c r="J18" s="40">
        <v>0</v>
      </c>
      <c r="K18" s="40"/>
      <c r="L18" s="40"/>
      <c r="M18" s="61">
        <v>43906</v>
      </c>
      <c r="N18" s="61">
        <f>M19</f>
        <v>43912</v>
      </c>
    </row>
    <row r="19" spans="1:14" x14ac:dyDescent="0.35">
      <c r="A19" s="53"/>
      <c r="B19" s="41" t="s">
        <v>72</v>
      </c>
      <c r="C19" s="42" t="s">
        <v>107</v>
      </c>
      <c r="D19" s="43">
        <v>0.21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0</v>
      </c>
      <c r="K19" s="42"/>
      <c r="L19" s="42"/>
      <c r="M19" s="54">
        <v>43912</v>
      </c>
      <c r="N19" s="54">
        <f t="shared" ref="N19:N20" si="0">M20</f>
        <v>43952</v>
      </c>
    </row>
    <row r="20" spans="1:14" ht="43.5" x14ac:dyDescent="0.35">
      <c r="A20" s="53"/>
      <c r="B20" s="41" t="s">
        <v>73</v>
      </c>
      <c r="C20" s="42" t="s">
        <v>108</v>
      </c>
      <c r="D20" s="43">
        <v>0.28000000000000003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v>0</v>
      </c>
      <c r="K20" s="42"/>
      <c r="L20" s="42"/>
      <c r="M20" s="54">
        <v>43952</v>
      </c>
      <c r="N20" s="54">
        <f t="shared" si="0"/>
        <v>43987</v>
      </c>
    </row>
    <row r="21" spans="1:14" ht="29" x14ac:dyDescent="0.35">
      <c r="A21" s="53"/>
      <c r="B21" s="41" t="s">
        <v>74</v>
      </c>
      <c r="C21" s="42" t="s">
        <v>109</v>
      </c>
      <c r="D21" s="43">
        <v>0.3</v>
      </c>
      <c r="E21" s="42">
        <v>1</v>
      </c>
      <c r="F21" s="42">
        <v>1</v>
      </c>
      <c r="G21" s="42">
        <v>1</v>
      </c>
      <c r="H21" s="42">
        <v>1</v>
      </c>
      <c r="I21" s="42">
        <v>1</v>
      </c>
      <c r="J21" s="42">
        <v>0</v>
      </c>
      <c r="K21" s="42"/>
      <c r="L21" s="42"/>
      <c r="M21" s="54">
        <v>43987</v>
      </c>
      <c r="N21" s="54"/>
    </row>
    <row r="22" spans="1:14" x14ac:dyDescent="0.35">
      <c r="A22" s="53"/>
      <c r="B22" s="41" t="s">
        <v>77</v>
      </c>
      <c r="C22" s="42" t="s">
        <v>78</v>
      </c>
      <c r="D22" s="43">
        <v>0.3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0</v>
      </c>
      <c r="K22" s="42"/>
      <c r="L22" s="42"/>
      <c r="M22" s="54"/>
      <c r="N22" s="54"/>
    </row>
    <row r="23" spans="1:14" x14ac:dyDescent="0.35">
      <c r="A23" s="53"/>
      <c r="B23" s="41" t="s">
        <v>79</v>
      </c>
      <c r="C23" s="42" t="s">
        <v>65</v>
      </c>
      <c r="D23" s="43">
        <v>0.5</v>
      </c>
      <c r="E23" s="42">
        <v>1</v>
      </c>
      <c r="F23" s="42">
        <v>1</v>
      </c>
      <c r="G23" s="42">
        <v>1</v>
      </c>
      <c r="H23" s="42">
        <v>1</v>
      </c>
      <c r="I23" s="42">
        <v>1</v>
      </c>
      <c r="J23" s="42">
        <v>0</v>
      </c>
      <c r="K23" s="42"/>
      <c r="L23" s="42"/>
      <c r="M23" s="54"/>
      <c r="N23" s="42"/>
    </row>
    <row r="24" spans="1:14" x14ac:dyDescent="0.35">
      <c r="A24" s="53"/>
      <c r="B24" s="41" t="s">
        <v>75</v>
      </c>
      <c r="C24" s="42" t="s">
        <v>65</v>
      </c>
      <c r="D24" s="43">
        <v>0.45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0</v>
      </c>
      <c r="K24" s="42"/>
      <c r="L24" s="42"/>
      <c r="M24" s="54"/>
      <c r="N24" s="42"/>
    </row>
    <row r="25" spans="1:14" s="45" customFormat="1" x14ac:dyDescent="0.35">
      <c r="A25" s="66" t="s">
        <v>100</v>
      </c>
      <c r="B25" s="44" t="s">
        <v>70</v>
      </c>
      <c r="C25" s="45" t="s">
        <v>106</v>
      </c>
      <c r="D25" s="63">
        <v>0.9</v>
      </c>
      <c r="E25" s="45">
        <v>1</v>
      </c>
      <c r="F25" s="45">
        <v>1</v>
      </c>
      <c r="G25" s="45">
        <v>1</v>
      </c>
      <c r="H25" s="45">
        <v>1</v>
      </c>
      <c r="I25" s="45">
        <v>1</v>
      </c>
      <c r="J25" s="45">
        <v>0</v>
      </c>
      <c r="M25" s="64">
        <v>43906</v>
      </c>
      <c r="N25" s="64">
        <f>M26</f>
        <v>43912</v>
      </c>
    </row>
    <row r="26" spans="1:14" s="47" customFormat="1" x14ac:dyDescent="0.35">
      <c r="A26" s="55"/>
      <c r="B26" s="46" t="s">
        <v>72</v>
      </c>
      <c r="C26" s="47" t="s">
        <v>107</v>
      </c>
      <c r="D26" s="48">
        <v>0.21</v>
      </c>
      <c r="E26" s="47">
        <v>1</v>
      </c>
      <c r="F26" s="47">
        <v>1</v>
      </c>
      <c r="G26" s="47">
        <v>1</v>
      </c>
      <c r="H26" s="47">
        <v>1</v>
      </c>
      <c r="I26" s="47">
        <v>1</v>
      </c>
      <c r="J26" s="47">
        <v>0</v>
      </c>
      <c r="M26" s="56">
        <v>43912</v>
      </c>
      <c r="N26" s="56">
        <f t="shared" ref="N26:N27" si="1">M27</f>
        <v>43952</v>
      </c>
    </row>
    <row r="27" spans="1:14" s="47" customFormat="1" ht="43.5" x14ac:dyDescent="0.35">
      <c r="A27" s="55"/>
      <c r="B27" s="46" t="s">
        <v>73</v>
      </c>
      <c r="C27" s="47" t="s">
        <v>108</v>
      </c>
      <c r="D27" s="48">
        <v>0.28000000000000003</v>
      </c>
      <c r="E27" s="47">
        <v>1</v>
      </c>
      <c r="F27" s="47">
        <v>1</v>
      </c>
      <c r="G27" s="47">
        <v>1</v>
      </c>
      <c r="H27" s="47">
        <v>1</v>
      </c>
      <c r="I27" s="47">
        <v>1</v>
      </c>
      <c r="J27" s="47">
        <v>0</v>
      </c>
      <c r="M27" s="56">
        <v>43952</v>
      </c>
      <c r="N27" s="56">
        <f t="shared" si="1"/>
        <v>43987</v>
      </c>
    </row>
    <row r="28" spans="1:14" s="47" customFormat="1" ht="29" x14ac:dyDescent="0.35">
      <c r="A28" s="55"/>
      <c r="B28" s="46" t="s">
        <v>74</v>
      </c>
      <c r="C28" s="47" t="s">
        <v>109</v>
      </c>
      <c r="D28" s="48">
        <v>0.3</v>
      </c>
      <c r="E28" s="47">
        <v>1</v>
      </c>
      <c r="F28" s="47">
        <v>1</v>
      </c>
      <c r="G28" s="47">
        <v>1</v>
      </c>
      <c r="H28" s="47">
        <v>1</v>
      </c>
      <c r="I28" s="47">
        <v>1</v>
      </c>
      <c r="J28" s="47">
        <v>0</v>
      </c>
      <c r="M28" s="56">
        <v>43987</v>
      </c>
      <c r="N28" s="56"/>
    </row>
    <row r="29" spans="1:14" s="47" customFormat="1" x14ac:dyDescent="0.35">
      <c r="A29" s="55"/>
      <c r="B29" s="46" t="s">
        <v>77</v>
      </c>
      <c r="C29" s="47" t="s">
        <v>78</v>
      </c>
      <c r="D29" s="48">
        <v>0.3</v>
      </c>
      <c r="E29" s="47">
        <v>1</v>
      </c>
      <c r="F29" s="47">
        <v>1</v>
      </c>
      <c r="G29" s="47">
        <v>1</v>
      </c>
      <c r="H29" s="47">
        <v>1</v>
      </c>
      <c r="I29" s="47">
        <v>1</v>
      </c>
      <c r="J29" s="47">
        <v>0</v>
      </c>
      <c r="M29" s="56"/>
      <c r="N29" s="56"/>
    </row>
    <row r="30" spans="1:14" s="47" customFormat="1" x14ac:dyDescent="0.35">
      <c r="A30" s="55"/>
      <c r="B30" s="46" t="s">
        <v>79</v>
      </c>
      <c r="C30" s="47" t="s">
        <v>65</v>
      </c>
      <c r="D30" s="48">
        <v>0.4</v>
      </c>
      <c r="E30" s="47">
        <v>1</v>
      </c>
      <c r="F30" s="47">
        <v>1</v>
      </c>
      <c r="G30" s="47">
        <v>1</v>
      </c>
      <c r="H30" s="47">
        <v>1</v>
      </c>
      <c r="I30" s="47">
        <v>1</v>
      </c>
      <c r="J30" s="47">
        <v>0</v>
      </c>
      <c r="M30" s="56"/>
    </row>
    <row r="31" spans="1:14" s="47" customFormat="1" x14ac:dyDescent="0.35">
      <c r="A31" s="55"/>
      <c r="B31" s="46" t="s">
        <v>75</v>
      </c>
      <c r="C31" s="47" t="s">
        <v>65</v>
      </c>
      <c r="D31" s="48">
        <v>0.35</v>
      </c>
      <c r="E31" s="47">
        <v>1</v>
      </c>
      <c r="F31" s="47">
        <v>1</v>
      </c>
      <c r="G31" s="47">
        <v>1</v>
      </c>
      <c r="H31" s="47">
        <v>1</v>
      </c>
      <c r="I31" s="47">
        <v>1</v>
      </c>
      <c r="J31" s="47">
        <v>0</v>
      </c>
      <c r="M31" s="56"/>
    </row>
  </sheetData>
  <mergeCells count="4">
    <mergeCell ref="A2:A9"/>
    <mergeCell ref="A10:A17"/>
    <mergeCell ref="A18:A24"/>
    <mergeCell ref="A25:A3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tabSelected="1" workbookViewId="0">
      <selection activeCell="Q12" sqref="Q12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44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</row>
    <row r="2" spans="1:23" x14ac:dyDescent="0.35">
      <c r="A2" s="1" t="s">
        <v>80</v>
      </c>
      <c r="B2" s="2">
        <v>43886</v>
      </c>
      <c r="C2" s="2">
        <f>B2+400</f>
        <v>44286</v>
      </c>
      <c r="D2">
        <v>3</v>
      </c>
      <c r="E2">
        <v>100000</v>
      </c>
      <c r="F2">
        <f>age_sex!S4/other_par!E2</f>
        <v>6.79413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0.1</v>
      </c>
      <c r="N2">
        <v>0</v>
      </c>
      <c r="O2">
        <v>50</v>
      </c>
      <c r="P2">
        <v>173</v>
      </c>
      <c r="Q2">
        <v>1000</v>
      </c>
      <c r="R2">
        <v>1000</v>
      </c>
      <c r="S2">
        <v>15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25" t="s">
        <v>85</v>
      </c>
      <c r="B3" s="2">
        <v>43886</v>
      </c>
      <c r="C3" s="2">
        <f>B3+400</f>
        <v>44286</v>
      </c>
      <c r="D3">
        <v>3</v>
      </c>
      <c r="E3">
        <v>100000</v>
      </c>
      <c r="F3">
        <f>age_sex!S8/other_par!E3</f>
        <v>2.09294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173</v>
      </c>
      <c r="Q3">
        <v>150</v>
      </c>
      <c r="R3">
        <v>1000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28" t="s">
        <v>99</v>
      </c>
      <c r="B4" s="2">
        <v>43886</v>
      </c>
      <c r="C4" s="2">
        <f>B4+400</f>
        <v>44286</v>
      </c>
      <c r="D4">
        <v>3</v>
      </c>
      <c r="E4">
        <v>100000</v>
      </c>
      <c r="F4">
        <f>age_sex!S12/other_par!E4</f>
        <v>3.8378100000000002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173</v>
      </c>
      <c r="Q4">
        <v>150</v>
      </c>
      <c r="R4">
        <v>1000</v>
      </c>
      <c r="S4">
        <v>20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28" t="s">
        <v>100</v>
      </c>
      <c r="B5" s="2">
        <v>43886</v>
      </c>
      <c r="C5" s="2">
        <f>B5+400</f>
        <v>44286</v>
      </c>
      <c r="D5">
        <v>3</v>
      </c>
      <c r="E5">
        <v>100000</v>
      </c>
      <c r="F5">
        <f>age_sex!S16/other_par!E5</f>
        <v>8.9587699999999995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173</v>
      </c>
      <c r="Q5">
        <v>1000</v>
      </c>
      <c r="R5">
        <v>1000</v>
      </c>
      <c r="S5">
        <v>8</v>
      </c>
      <c r="T5">
        <v>1</v>
      </c>
      <c r="U5">
        <v>0.7</v>
      </c>
      <c r="V5">
        <v>3</v>
      </c>
      <c r="W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Anna Palmer</cp:lastModifiedBy>
  <dcterms:created xsi:type="dcterms:W3CDTF">2020-05-05T03:05:44Z</dcterms:created>
  <dcterms:modified xsi:type="dcterms:W3CDTF">2020-07-09T07:08:08Z</dcterms:modified>
</cp:coreProperties>
</file>