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04B84DF5-44DE-4D09-8160-CDE2DE7FF3C7}" xr6:coauthVersionLast="45" xr6:coauthVersionMax="45" xr10:uidLastSave="{00000000-0000-0000-0000-000000000000}"/>
  <bookViews>
    <workbookView xWindow="-110" yWindow="-110" windowWidth="19420" windowHeight="10420" tabRatio="839" activeTab="7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S" sheetId="11" r:id="rId5"/>
    <sheet name="layer-W" sheetId="12" r:id="rId6"/>
    <sheet name="tracing_policies" sheetId="14" r:id="rId7"/>
    <sheet name="policies" sheetId="5" r:id="rId8"/>
    <sheet name="other_par" sheetId="6" r:id="rId9"/>
    <sheet name="contact matrices-home" sheetId="7" r:id="rId10"/>
    <sheet name="contact matrices-school" sheetId="15" r:id="rId11"/>
    <sheet name="contact matrices-work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5" l="1"/>
  <c r="M4" i="5" l="1"/>
  <c r="M3" i="5"/>
  <c r="M5" i="5"/>
  <c r="M6" i="5"/>
  <c r="M2" i="5"/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3" i="1"/>
  <c r="C2" i="1"/>
  <c r="H5" i="1"/>
  <c r="P5" i="1"/>
  <c r="S4" i="1"/>
  <c r="S2" i="1" s="1"/>
  <c r="E5" i="1" l="1"/>
  <c r="D5" i="1"/>
  <c r="O5" i="1"/>
  <c r="G5" i="1"/>
  <c r="N5" i="1"/>
  <c r="F5" i="1"/>
  <c r="M5" i="1"/>
  <c r="C5" i="1"/>
  <c r="J5" i="1"/>
  <c r="L5" i="1"/>
  <c r="K5" i="1"/>
  <c r="R5" i="1"/>
  <c r="Q5" i="1"/>
  <c r="I5" i="1"/>
  <c r="S3" i="1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tc={B1C3BEE0-D7D8-4E76-BD65-AA803FFBCB0D}</author>
    <author>tc={0749A4AD-0048-4C3C-B625-BFE1D64E5CF7}</author>
  </authors>
  <commentList>
    <comment ref="E1" authorId="0" shapeId="0" xr:uid="{B1C3BEE0-D7D8-4E76-BD65-AA803FFBCB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0749A4AD-0048-4C3C-B625-BFE1D64E5C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<sst xmlns="http://schemas.openxmlformats.org/spreadsheetml/2006/main" count="257" uniqueCount="98">
  <si>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</si>
  <si>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</si>
  <si>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</si>
  <si>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</si>
  <si>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</si>
  <si>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</si>
  <si>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</si>
  <si>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</si>
  <si>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</si>
  <si>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</si>
  <si>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</si>
  <si>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</si>
  <si>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</si>
  <si>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</si>
  <si>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</si>
  <si>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</si>
  <si>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</si>
  <si>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</si>
  <si>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</si>
  <si>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</si>
  <si>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</si>
  <si>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</si>
  <si>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</si>
  <si>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</si>
  <si>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</si>
  <si>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</si>
  <si>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</si>
  <si>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</si>
  <si>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</si>
  <si>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</si>
  <si>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</si>
  <si>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</si>
  <si>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</si>
  <si>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</si>
  <si>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</si>
  <si>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</si>
  <si>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</si>
  <si>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</si>
  <si>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</si>
  <si>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</si>
  <si>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</si>
  <si>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</si>
  <si>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</si>
  <si>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</si>
  <si>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</si>
  <si>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</si>
  <si>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</si>
  <si>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</si>
  <si>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</si>
  <si>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</si>
  <si>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</si>
  <si>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</si>
  <si>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</si>
  <si>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</si>
  <si>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</si>
  <si>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</si>
  <si>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</si>
  <si>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</si>
  <si>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</si>
  <si>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</si>
  <si>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</si>
  <si>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</si>
  <si>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</si>
  <si>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</si>
  <si>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</si>
  <si>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</si>
  <si>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</si>
  <si>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</si>
  <si>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lockdown1</t>
  </si>
  <si>
    <t>lockdown2</t>
  </si>
  <si>
    <t>lockdown3</t>
  </si>
  <si>
    <t>relax1</t>
  </si>
  <si>
    <t>relax2</t>
  </si>
  <si>
    <t>relax3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</si>
  <si>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</si>
  <si>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</si>
  <si>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</si>
  <si>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</si>
  <si>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</si>
  <si>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</si>
  <si>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</si>
  <si>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</si>
  <si>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layers</t>
  </si>
  <si>
    <t>coverage</t>
  </si>
  <si>
    <t>days_changed</t>
  </si>
  <si>
    <t>Nashville</t>
  </si>
  <si>
    <t>id_checks</t>
  </si>
  <si>
    <t>IDs are checked and recorded in pubs/bars/restaurants</t>
  </si>
  <si>
    <t>pub_bar</t>
  </si>
  <si>
    <t>Gyms closed</t>
  </si>
  <si>
    <t>Stay at home order, gatherings limited to 10, non-essential work closed</t>
  </si>
  <si>
    <t>Retail, commerical, hospitality open to 75%, gatherings relaxed to 25, gyms and entertainment open to 50%</t>
  </si>
  <si>
    <t>Retail, commerical, hospitality open to 50%</t>
  </si>
  <si>
    <t>Gatherings relaxed to 250, large event spaces open to 50%</t>
  </si>
  <si>
    <t>Pubs/bars closed, food service capacity limited, schools closed</t>
  </si>
  <si>
    <t>New Brunswick</t>
  </si>
  <si>
    <t>lockdown4</t>
  </si>
  <si>
    <t>Retail, commerical, entertainment open to 75%, restaurants to 50%, gatherings limited to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</si>
</sst>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22" xfId="0" applyFill="1" applyBorder="1"/>
    <xf numFmtId="164" fontId="0" fillId="2" borderId="12" xfId="0" applyNumberFormat="1" applyFill="1" applyBorder="1"/>
    <xf numFmtId="3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2" borderId="12" xfId="0" applyFill="1" applyBorder="1" applyAlignment="1">
      <alignment horizontal="center" vertical="top"/>
    </xf>
    <xf numFmtId="0" fontId="0" fillId="2" borderId="12" xfId="0" applyFill="1" applyBorder="1"/>
    <xf numFmtId="0" fontId="0" fillId="2" borderId="18" xfId="0" applyFill="1" applyBorder="1"/>
    <xf numFmtId="0" fontId="2" fillId="3" borderId="1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0" fillId="2" borderId="9" xfId="0" applyFill="1" applyBorder="1"/>
    <xf numFmtId="164" fontId="0" fillId="2" borderId="0" xfId="0" applyNumberFormat="1" applyFill="1" applyBorder="1"/>
    <xf numFmtId="164" fontId="0" fillId="2" borderId="21" xfId="0" applyNumberFormat="1" applyFill="1" applyBorder="1"/>
    <xf numFmtId="164" fontId="0" fillId="2" borderId="19" xfId="0" applyNumberFormat="1" applyFill="1" applyBorder="1"/>
    <xf numFmtId="164" fontId="0" fillId="2" borderId="23" xfId="0" applyNumberFormat="1" applyFill="1" applyBorder="1"/>
    <xf numFmtId="164" fontId="0" fillId="2" borderId="9" xfId="0" applyNumberFormat="1" applyFill="1" applyBorder="1"/>
    <xf numFmtId="0" fontId="1" fillId="0" borderId="1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B1C3BEE0-D7D8-4E76-BD65-AA803FFBCB0D}">
    <text>The time to trace contacts, applied to all targeted layers for this policy</text>
  </threadedComment>
  <threadedComment ref="G1" dT="2020-06-23T02:35:41.17" personId="{4679D861-B034-6040-8B29-D0D5968F251B}" id="{0749A4AD-0048-4C3C-B625-BFE1D64E5CF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workbookViewId="0">
      <selection activeCell="C3" sqref="C3"/>
    </sheetView>
  </sheetViews>
  <sheetFormatPr defaultColWidth="8.81640625" defaultRowHeight="14.5" x14ac:dyDescent="0.35"/>
  <cols>
    <col min="1" max="1" width="14.7265625" bestFit="1" customWidth="1"/>
    <col min="2" max="2" width="10.54296875" bestFit="1" customWidth="1"/>
  </cols>
  <sheetData>
    <row r="1" spans="1:19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8" t="s">
        <v>85</v>
      </c>
      <c r="B2" s="1" t="s">
        <v>19</v>
      </c>
      <c r="C2" s="43">
        <f>0.476*C4</f>
        <v>160.88800000000001</v>
      </c>
      <c r="D2" s="43">
        <f t="shared" ref="D2:S2" si="0">0.476*D4</f>
        <v>183.26</v>
      </c>
      <c r="E2" s="43">
        <f t="shared" si="0"/>
        <v>169.93199999999999</v>
      </c>
      <c r="F2" s="43">
        <f t="shared" si="0"/>
        <v>96.152000000000001</v>
      </c>
      <c r="G2" s="43">
        <f t="shared" si="0"/>
        <v>129.47199999999998</v>
      </c>
      <c r="H2" s="43">
        <f t="shared" si="0"/>
        <v>151.84399999999999</v>
      </c>
      <c r="I2" s="43">
        <f t="shared" si="0"/>
        <v>151.84399999999999</v>
      </c>
      <c r="J2" s="43">
        <f t="shared" si="0"/>
        <v>155.65199999999999</v>
      </c>
      <c r="K2" s="43">
        <f t="shared" si="0"/>
        <v>155.65199999999999</v>
      </c>
      <c r="L2" s="43">
        <f t="shared" si="0"/>
        <v>145.65600000000001</v>
      </c>
      <c r="M2" s="43">
        <f t="shared" si="0"/>
        <v>145.65600000000001</v>
      </c>
      <c r="N2" s="43">
        <f t="shared" si="0"/>
        <v>117.09599999999999</v>
      </c>
      <c r="O2" s="43">
        <f t="shared" si="0"/>
        <v>82.823999999999998</v>
      </c>
      <c r="P2" s="43">
        <f t="shared" si="0"/>
        <v>144.22799999999998</v>
      </c>
      <c r="Q2" s="43">
        <f t="shared" si="0"/>
        <v>144.22799999999998</v>
      </c>
      <c r="R2" s="43">
        <f t="shared" si="0"/>
        <v>69.02</v>
      </c>
      <c r="S2" s="43">
        <f t="shared" si="0"/>
        <v>2203.404</v>
      </c>
    </row>
    <row r="3" spans="1:19" x14ac:dyDescent="0.35">
      <c r="A3" s="58"/>
      <c r="B3" s="1" t="s">
        <v>20</v>
      </c>
      <c r="C3" s="43">
        <f>0.524*C4</f>
        <v>177.11199999999999</v>
      </c>
      <c r="D3" s="43">
        <f t="shared" ref="D3:S3" si="1">0.524*D4</f>
        <v>201.74</v>
      </c>
      <c r="E3" s="43">
        <f t="shared" si="1"/>
        <v>187.06800000000001</v>
      </c>
      <c r="F3" s="43">
        <f t="shared" si="1"/>
        <v>105.848</v>
      </c>
      <c r="G3" s="43">
        <f t="shared" si="1"/>
        <v>142.52800000000002</v>
      </c>
      <c r="H3" s="43">
        <f t="shared" si="1"/>
        <v>167.15600000000001</v>
      </c>
      <c r="I3" s="43">
        <f t="shared" si="1"/>
        <v>167.15600000000001</v>
      </c>
      <c r="J3" s="43">
        <f t="shared" si="1"/>
        <v>171.34800000000001</v>
      </c>
      <c r="K3" s="43">
        <f t="shared" si="1"/>
        <v>171.34800000000001</v>
      </c>
      <c r="L3" s="43">
        <f t="shared" si="1"/>
        <v>160.34399999999999</v>
      </c>
      <c r="M3" s="43">
        <f t="shared" si="1"/>
        <v>160.34399999999999</v>
      </c>
      <c r="N3" s="43">
        <f t="shared" si="1"/>
        <v>128.904</v>
      </c>
      <c r="O3" s="43">
        <f t="shared" si="1"/>
        <v>91.176000000000002</v>
      </c>
      <c r="P3" s="43">
        <f t="shared" si="1"/>
        <v>158.77200000000002</v>
      </c>
      <c r="Q3" s="43">
        <f t="shared" si="1"/>
        <v>158.77200000000002</v>
      </c>
      <c r="R3" s="43">
        <f t="shared" si="1"/>
        <v>75.98</v>
      </c>
      <c r="S3" s="43">
        <f t="shared" si="1"/>
        <v>2425.596</v>
      </c>
    </row>
    <row r="4" spans="1:19" x14ac:dyDescent="0.35">
      <c r="A4" s="58" t="s">
        <v>85</v>
      </c>
      <c r="B4" s="1" t="s">
        <v>16</v>
      </c>
      <c r="C4" s="43">
        <v>338</v>
      </c>
      <c r="D4" s="43">
        <v>385</v>
      </c>
      <c r="E4" s="43">
        <v>357</v>
      </c>
      <c r="F4" s="43">
        <v>202</v>
      </c>
      <c r="G4" s="43">
        <v>272</v>
      </c>
      <c r="H4" s="43">
        <v>319</v>
      </c>
      <c r="I4" s="43">
        <v>319</v>
      </c>
      <c r="J4" s="43">
        <v>327</v>
      </c>
      <c r="K4" s="43">
        <v>327</v>
      </c>
      <c r="L4" s="43">
        <v>306</v>
      </c>
      <c r="M4" s="43">
        <v>306</v>
      </c>
      <c r="N4" s="43">
        <v>246</v>
      </c>
      <c r="O4" s="43">
        <v>174</v>
      </c>
      <c r="P4" s="43">
        <v>303</v>
      </c>
      <c r="Q4" s="43">
        <v>303</v>
      </c>
      <c r="R4" s="43">
        <v>145</v>
      </c>
      <c r="S4" s="43">
        <f>SUM(C4:R4)</f>
        <v>4629</v>
      </c>
    </row>
    <row r="5" spans="1:19" x14ac:dyDescent="0.35">
      <c r="A5" s="58"/>
      <c r="B5" s="1" t="s">
        <v>21</v>
      </c>
      <c r="C5">
        <f>C4/$S4</f>
        <v>7.3017930438539644E-2</v>
      </c>
      <c r="D5">
        <f t="shared" ref="D5:R5" si="2">D4/$S4</f>
        <v>8.3171311298336575E-2</v>
      </c>
      <c r="E5">
        <f t="shared" si="2"/>
        <v>7.7122488658457555E-2</v>
      </c>
      <c r="F5">
        <f t="shared" si="2"/>
        <v>4.3637934759127243E-2</v>
      </c>
      <c r="G5">
        <f t="shared" si="2"/>
        <v>5.8759991358824801E-2</v>
      </c>
      <c r="H5">
        <f t="shared" si="2"/>
        <v>6.8913372218621732E-2</v>
      </c>
      <c r="I5">
        <f t="shared" si="2"/>
        <v>6.8913372218621732E-2</v>
      </c>
      <c r="J5">
        <f t="shared" si="2"/>
        <v>7.0641607258587175E-2</v>
      </c>
      <c r="K5">
        <f t="shared" si="2"/>
        <v>7.0641607258587175E-2</v>
      </c>
      <c r="L5">
        <f t="shared" si="2"/>
        <v>6.6104990278677903E-2</v>
      </c>
      <c r="M5">
        <f t="shared" si="2"/>
        <v>6.6104990278677903E-2</v>
      </c>
      <c r="N5">
        <f t="shared" si="2"/>
        <v>5.3143227478937134E-2</v>
      </c>
      <c r="O5">
        <f t="shared" si="2"/>
        <v>3.7589112119248216E-2</v>
      </c>
      <c r="P5">
        <f t="shared" si="2"/>
        <v>6.5456902138690862E-2</v>
      </c>
      <c r="Q5">
        <f t="shared" si="2"/>
        <v>6.5456902138690862E-2</v>
      </c>
      <c r="R5">
        <f t="shared" si="2"/>
        <v>3.1324260099373516E-2</v>
      </c>
    </row>
    <row r="6" spans="1:19" x14ac:dyDescent="0.35">
      <c r="C6" s="43"/>
    </row>
    <row r="7" spans="1:19" x14ac:dyDescent="0.35">
      <c r="C7" s="43"/>
    </row>
    <row r="8" spans="1:19" x14ac:dyDescent="0.35">
      <c r="C8" s="43"/>
    </row>
    <row r="9" spans="1:19" x14ac:dyDescent="0.35">
      <c r="C9" s="43"/>
      <c r="S9" s="43"/>
    </row>
    <row r="10" spans="1:19" x14ac:dyDescent="0.35">
      <c r="C10" s="43"/>
    </row>
    <row r="11" spans="1:19" x14ac:dyDescent="0.35">
      <c r="C11" s="43"/>
    </row>
    <row r="12" spans="1:19" x14ac:dyDescent="0.35">
      <c r="C12" s="43"/>
    </row>
    <row r="13" spans="1:19" x14ac:dyDescent="0.35">
      <c r="C13" s="43"/>
    </row>
    <row r="14" spans="1:19" x14ac:dyDescent="0.35">
      <c r="C14" s="43"/>
    </row>
    <row r="15" spans="1:19" x14ac:dyDescent="0.35">
      <c r="C15" s="43"/>
    </row>
    <row r="16" spans="1:19" x14ac:dyDescent="0.35">
      <c r="C16" s="43"/>
    </row>
    <row r="17" spans="3:5" x14ac:dyDescent="0.35">
      <c r="C17" s="43"/>
    </row>
    <row r="18" spans="3:5" x14ac:dyDescent="0.35">
      <c r="C18" s="43"/>
    </row>
    <row r="19" spans="3:5" x14ac:dyDescent="0.35">
      <c r="C19" s="43"/>
    </row>
    <row r="20" spans="3:5" x14ac:dyDescent="0.35">
      <c r="C20" s="43"/>
    </row>
    <row r="21" spans="3:5" x14ac:dyDescent="0.35">
      <c r="C21" s="43"/>
    </row>
    <row r="22" spans="3:5" x14ac:dyDescent="0.35">
      <c r="C22" s="43"/>
    </row>
    <row r="23" spans="3:5" x14ac:dyDescent="0.35">
      <c r="C23" s="43"/>
    </row>
    <row r="24" spans="3:5" x14ac:dyDescent="0.35">
      <c r="C24" s="43"/>
    </row>
    <row r="25" spans="3:5" x14ac:dyDescent="0.35">
      <c r="C25" s="43"/>
      <c r="D25" s="43"/>
    </row>
    <row r="26" spans="3:5" x14ac:dyDescent="0.35">
      <c r="C26" s="43"/>
      <c r="D26" s="43"/>
      <c r="E26" s="43"/>
    </row>
    <row r="27" spans="3:5" x14ac:dyDescent="0.35">
      <c r="C27" s="43"/>
      <c r="D27" s="43"/>
    </row>
    <row r="28" spans="3:5" x14ac:dyDescent="0.35">
      <c r="C28" s="43"/>
    </row>
    <row r="29" spans="3:5" x14ac:dyDescent="0.35">
      <c r="C29" s="43"/>
    </row>
  </sheetData>
  <mergeCells count="2">
    <mergeCell ref="A2:A3"/>
    <mergeCell ref="A4:A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workbookViewId="0">
      <selection activeCell="A18" sqref="A18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8" t="s">
        <v>85</v>
      </c>
      <c r="B2" s="33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35">
      <c r="A3" s="58"/>
      <c r="B3" s="33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35">
      <c r="A4" s="58"/>
      <c r="B4" s="33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35">
      <c r="A5" s="58"/>
      <c r="B5" s="33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35">
      <c r="A6" s="58"/>
      <c r="B6" s="33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35">
      <c r="A7" s="58"/>
      <c r="B7" s="33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35">
      <c r="A8" s="58"/>
      <c r="B8" s="33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35">
      <c r="A9" s="58"/>
      <c r="B9" s="33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35">
      <c r="A10" s="58"/>
      <c r="B10" s="33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35">
      <c r="A11" s="58"/>
      <c r="B11" s="33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35">
      <c r="A12" s="58"/>
      <c r="B12" s="33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35">
      <c r="A13" s="58"/>
      <c r="B13" s="33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35">
      <c r="A14" s="58"/>
      <c r="B14" s="33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35">
      <c r="A15" s="58"/>
      <c r="B15" s="33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35">
      <c r="A16" s="58"/>
      <c r="B16" s="33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35">
      <c r="A17" s="58"/>
      <c r="B17" s="33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</sheetData>
  <mergeCells count="1">
    <mergeCell ref="A2:A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0FF7-7AD0-4392-A742-EC964390E407}">
  <dimension ref="A1:S17"/>
  <sheetViews>
    <sheetView workbookViewId="0">
      <selection activeCell="A18" sqref="A18"/>
    </sheetView>
  </sheetViews>
  <sheetFormatPr defaultRowHeight="14.5" x14ac:dyDescent="0.35"/>
  <sheetData>
    <row r="1" spans="1:19" x14ac:dyDescent="0.35">
      <c r="A1" s="50" t="s">
        <v>17</v>
      </c>
      <c r="B1" s="50" t="s">
        <v>57</v>
      </c>
      <c r="C1" s="50" t="s">
        <v>0</v>
      </c>
      <c r="D1" s="50" t="s">
        <v>1</v>
      </c>
      <c r="E1" s="50" t="s">
        <v>2</v>
      </c>
      <c r="F1" s="50" t="s">
        <v>3</v>
      </c>
      <c r="G1" s="50" t="s">
        <v>4</v>
      </c>
      <c r="H1" s="50" t="s">
        <v>5</v>
      </c>
      <c r="I1" s="50" t="s">
        <v>6</v>
      </c>
      <c r="J1" s="50" t="s">
        <v>7</v>
      </c>
      <c r="K1" s="50" t="s">
        <v>8</v>
      </c>
      <c r="L1" s="50" t="s">
        <v>9</v>
      </c>
      <c r="M1" s="50" t="s">
        <v>10</v>
      </c>
      <c r="N1" s="50" t="s">
        <v>11</v>
      </c>
      <c r="O1" s="50" t="s">
        <v>12</v>
      </c>
      <c r="P1" s="50" t="s">
        <v>13</v>
      </c>
      <c r="Q1" s="50" t="s">
        <v>14</v>
      </c>
      <c r="R1" s="50" t="s">
        <v>15</v>
      </c>
      <c r="S1" s="50" t="s">
        <v>16</v>
      </c>
    </row>
    <row r="2" spans="1:19" x14ac:dyDescent="0.35">
      <c r="A2" s="58" t="s">
        <v>85</v>
      </c>
      <c r="B2" s="50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35">
      <c r="A3" s="58"/>
      <c r="B3" s="50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35">
      <c r="A4" s="58"/>
      <c r="B4" s="50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35">
      <c r="A5" s="58"/>
      <c r="B5" s="50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35">
      <c r="A6" s="58"/>
      <c r="B6" s="50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35">
      <c r="A7" s="58"/>
      <c r="B7" s="50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35">
      <c r="A8" s="58"/>
      <c r="B8" s="50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35">
      <c r="A9" s="58"/>
      <c r="B9" s="50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35">
      <c r="A10" s="58"/>
      <c r="B10" s="50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35">
      <c r="A11" s="58"/>
      <c r="B11" s="50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35">
      <c r="A12" s="58"/>
      <c r="B12" s="50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35">
      <c r="A13" s="58"/>
      <c r="B13" s="50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35">
      <c r="A14" s="58"/>
      <c r="B14" s="50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35">
      <c r="A15" s="58"/>
      <c r="B15" s="50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35">
      <c r="A16" s="58"/>
      <c r="B16" s="50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35">
      <c r="A17" s="58"/>
      <c r="B17" s="50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</sheetData>
  <mergeCells count="1">
    <mergeCell ref="A2:A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B45A-368B-4D45-AF72-938CCF97E9B4}">
  <dimension ref="A1:S17"/>
  <sheetViews>
    <sheetView workbookViewId="0">
      <selection activeCell="M24" sqref="M24"/>
    </sheetView>
  </sheetViews>
  <sheetFormatPr defaultRowHeight="14.5" x14ac:dyDescent="0.35"/>
  <sheetData>
    <row r="1" spans="1:19" x14ac:dyDescent="0.35">
      <c r="A1" s="50" t="s">
        <v>17</v>
      </c>
      <c r="B1" s="50" t="s">
        <v>57</v>
      </c>
      <c r="C1" s="50" t="s">
        <v>0</v>
      </c>
      <c r="D1" s="50" t="s">
        <v>1</v>
      </c>
      <c r="E1" s="50" t="s">
        <v>2</v>
      </c>
      <c r="F1" s="50" t="s">
        <v>3</v>
      </c>
      <c r="G1" s="50" t="s">
        <v>4</v>
      </c>
      <c r="H1" s="50" t="s">
        <v>5</v>
      </c>
      <c r="I1" s="50" t="s">
        <v>6</v>
      </c>
      <c r="J1" s="50" t="s">
        <v>7</v>
      </c>
      <c r="K1" s="50" t="s">
        <v>8</v>
      </c>
      <c r="L1" s="50" t="s">
        <v>9</v>
      </c>
      <c r="M1" s="50" t="s">
        <v>10</v>
      </c>
      <c r="N1" s="50" t="s">
        <v>11</v>
      </c>
      <c r="O1" s="50" t="s">
        <v>12</v>
      </c>
      <c r="P1" s="50" t="s">
        <v>13</v>
      </c>
      <c r="Q1" s="50" t="s">
        <v>14</v>
      </c>
      <c r="R1" s="50" t="s">
        <v>15</v>
      </c>
      <c r="S1" s="50" t="s">
        <v>16</v>
      </c>
    </row>
    <row r="2" spans="1:19" x14ac:dyDescent="0.35">
      <c r="A2" s="58" t="s">
        <v>95</v>
      </c>
      <c r="B2" s="50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58"/>
      <c r="B3" s="50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58"/>
      <c r="B4" s="50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35">
      <c r="A5" s="58"/>
      <c r="B5" s="50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35">
      <c r="A6" s="58"/>
      <c r="B6" s="50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35">
      <c r="A7" s="58"/>
      <c r="B7" s="50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35">
      <c r="A8" s="58"/>
      <c r="B8" s="50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35">
      <c r="A9" s="58"/>
      <c r="B9" s="50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35">
      <c r="A10" s="58"/>
      <c r="B10" s="50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35">
      <c r="A11" s="58"/>
      <c r="B11" s="50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35">
      <c r="A12" s="58"/>
      <c r="B12" s="50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35">
      <c r="A13" s="58"/>
      <c r="B13" s="50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35">
      <c r="A14" s="58"/>
      <c r="B14" s="50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35">
      <c r="A15" s="58"/>
      <c r="B15" s="50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58"/>
      <c r="B16" s="50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58"/>
      <c r="B17" s="50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</sheetData>
  <mergeCells count="1">
    <mergeCell ref="A2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workbookViewId="0">
      <selection activeCell="J2" sqref="J2:M4"/>
    </sheetView>
  </sheetViews>
  <sheetFormatPr defaultColWidth="8.81640625" defaultRowHeight="14.5" x14ac:dyDescent="0.35"/>
  <cols>
    <col min="1" max="1" width="12.453125" bestFit="1" customWidth="1"/>
  </cols>
  <sheetData>
    <row r="1" spans="1:7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5">
      <c r="A2" s="1" t="s">
        <v>85</v>
      </c>
      <c r="B2" s="45">
        <v>34.473953013278859</v>
      </c>
      <c r="C2">
        <v>34.065372829417775</v>
      </c>
      <c r="D2">
        <v>9.7548518896833496</v>
      </c>
      <c r="E2">
        <v>7.2352740892066736</v>
      </c>
      <c r="F2">
        <v>7.2352740892066736</v>
      </c>
      <c r="G2">
        <v>7.2352740892066736</v>
      </c>
    </row>
    <row r="3" spans="1:7" x14ac:dyDescent="0.35">
      <c r="B3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A2" sqref="A2"/>
    </sheetView>
  </sheetViews>
  <sheetFormatPr defaultColWidth="8.816406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6" t="s">
        <v>85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40</v>
      </c>
      <c r="I2" s="5">
        <v>1</v>
      </c>
      <c r="J2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2"/>
  <sheetViews>
    <sheetView workbookViewId="0">
      <selection activeCell="B2" sqref="B2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67</v>
      </c>
      <c r="I2" s="12">
        <v>0</v>
      </c>
      <c r="J2" s="17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2"/>
  <sheetViews>
    <sheetView workbookViewId="0">
      <selection activeCell="A3" sqref="A3"/>
    </sheetView>
  </sheetViews>
  <sheetFormatPr defaultColWidth="11.4531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33" t="s">
        <v>85</v>
      </c>
      <c r="B2" s="9">
        <v>18</v>
      </c>
      <c r="C2" s="5">
        <v>0.5</v>
      </c>
      <c r="D2" s="5">
        <v>0</v>
      </c>
      <c r="E2" s="34">
        <v>1</v>
      </c>
      <c r="F2" s="34">
        <v>5</v>
      </c>
      <c r="G2" s="34">
        <v>18</v>
      </c>
      <c r="H2" s="5" t="s">
        <v>40</v>
      </c>
      <c r="I2" s="34">
        <v>0.8</v>
      </c>
      <c r="J2" s="1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2"/>
  <sheetViews>
    <sheetView workbookViewId="0">
      <selection activeCell="E24" sqref="E24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C35E-47F5-4C37-873D-2E19575CE65D}">
  <dimension ref="A1:I3"/>
  <sheetViews>
    <sheetView topLeftCell="C1" workbookViewId="0">
      <selection activeCell="C10" sqref="C10"/>
    </sheetView>
  </sheetViews>
  <sheetFormatPr defaultRowHeight="14.5" x14ac:dyDescent="0.35"/>
  <cols>
    <col min="1" max="1" width="32.1796875" customWidth="1"/>
    <col min="2" max="2" width="18.81640625" customWidth="1"/>
    <col min="3" max="3" width="56" customWidth="1"/>
    <col min="4" max="4" width="12.26953125" customWidth="1"/>
    <col min="5" max="5" width="13" customWidth="1"/>
    <col min="6" max="6" width="15.7265625" customWidth="1"/>
    <col min="7" max="7" width="23.1796875" customWidth="1"/>
    <col min="8" max="8" width="20.453125" customWidth="1"/>
    <col min="9" max="9" width="19.08984375" customWidth="1"/>
  </cols>
  <sheetData>
    <row r="1" spans="1:9" x14ac:dyDescent="0.35">
      <c r="A1" s="49" t="s">
        <v>17</v>
      </c>
      <c r="B1" s="24" t="s">
        <v>41</v>
      </c>
      <c r="C1" s="24" t="s">
        <v>42</v>
      </c>
      <c r="D1" s="30" t="s">
        <v>82</v>
      </c>
      <c r="E1" s="30" t="s">
        <v>39</v>
      </c>
      <c r="F1" s="30" t="s">
        <v>83</v>
      </c>
      <c r="G1" s="30" t="s">
        <v>84</v>
      </c>
      <c r="H1" s="30" t="s">
        <v>64</v>
      </c>
      <c r="I1" s="25" t="s">
        <v>65</v>
      </c>
    </row>
    <row r="2" spans="1:9" x14ac:dyDescent="0.35">
      <c r="A2" s="59" t="s">
        <v>85</v>
      </c>
      <c r="B2" s="46" t="s">
        <v>79</v>
      </c>
      <c r="C2" s="47" t="s">
        <v>80</v>
      </c>
      <c r="D2" s="48" t="s">
        <v>81</v>
      </c>
      <c r="E2" s="48">
        <v>0</v>
      </c>
      <c r="F2" s="48">
        <v>0</v>
      </c>
      <c r="G2" s="48">
        <v>10</v>
      </c>
      <c r="H2" s="20"/>
      <c r="I2" s="47"/>
    </row>
    <row r="3" spans="1:9" x14ac:dyDescent="0.35">
      <c r="A3" s="60"/>
      <c r="B3" s="51" t="s">
        <v>86</v>
      </c>
      <c r="C3" s="22" t="s">
        <v>87</v>
      </c>
      <c r="D3" s="52" t="s">
        <v>88</v>
      </c>
      <c r="E3" s="52">
        <v>0</v>
      </c>
      <c r="F3" s="52"/>
      <c r="G3" s="52"/>
      <c r="H3" s="52"/>
      <c r="I3" s="22"/>
    </row>
  </sheetData>
  <mergeCells count="1">
    <mergeCell ref="A2:A3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abSelected="1" workbookViewId="0">
      <selection activeCell="D8" sqref="D8"/>
    </sheetView>
  </sheetViews>
  <sheetFormatPr defaultColWidth="8.81640625" defaultRowHeight="14.5" x14ac:dyDescent="0.35"/>
  <cols>
    <col min="1" max="1" width="27.81640625" bestFit="1" customWidth="1"/>
    <col min="2" max="2" width="18.26953125" style="28" bestFit="1" customWidth="1"/>
    <col min="3" max="3" width="51.81640625" bestFit="1" customWidth="1"/>
    <col min="4" max="4" width="12.7265625" style="18" customWidth="1"/>
    <col min="5" max="5" width="5.1796875" bestFit="1" customWidth="1"/>
    <col min="6" max="6" width="2.1796875" bestFit="1" customWidth="1"/>
    <col min="7" max="7" width="2.81640625" bestFit="1" customWidth="1"/>
    <col min="8" max="8" width="5.1796875" bestFit="1" customWidth="1"/>
    <col min="9" max="9" width="17.1796875" bestFit="1" customWidth="1"/>
    <col min="10" max="10" width="14" bestFit="1" customWidth="1"/>
    <col min="11" max="11" width="9.26953125" bestFit="1" customWidth="1"/>
    <col min="12" max="12" width="34.7265625" bestFit="1" customWidth="1"/>
    <col min="13" max="13" width="18.26953125" bestFit="1" customWidth="1"/>
  </cols>
  <sheetData>
    <row r="1" spans="1:13" x14ac:dyDescent="0.35">
      <c r="A1" s="23" t="s">
        <v>17</v>
      </c>
      <c r="B1" s="24" t="s">
        <v>41</v>
      </c>
      <c r="C1" s="29" t="s">
        <v>42</v>
      </c>
      <c r="D1" s="31" t="s">
        <v>43</v>
      </c>
      <c r="E1" s="30" t="s">
        <v>28</v>
      </c>
      <c r="F1" s="24" t="s">
        <v>29</v>
      </c>
      <c r="G1" s="24" t="s">
        <v>30</v>
      </c>
      <c r="H1" s="24" t="s">
        <v>31</v>
      </c>
      <c r="I1" s="24" t="s">
        <v>44</v>
      </c>
      <c r="J1" s="24" t="s">
        <v>45</v>
      </c>
      <c r="K1" s="24" t="s">
        <v>46</v>
      </c>
      <c r="L1" s="24" t="s">
        <v>64</v>
      </c>
      <c r="M1" s="25" t="s">
        <v>65</v>
      </c>
    </row>
    <row r="2" spans="1:13" x14ac:dyDescent="0.35">
      <c r="A2" s="61" t="s">
        <v>85</v>
      </c>
      <c r="B2" s="26" t="s">
        <v>68</v>
      </c>
      <c r="C2" s="41" t="s">
        <v>94</v>
      </c>
      <c r="D2" s="32">
        <v>0.62</v>
      </c>
      <c r="E2" s="19">
        <v>1</v>
      </c>
      <c r="F2" s="19">
        <v>1</v>
      </c>
      <c r="G2" s="19">
        <v>1</v>
      </c>
      <c r="H2" s="19">
        <v>1</v>
      </c>
      <c r="I2" s="19">
        <v>0</v>
      </c>
      <c r="J2" s="19"/>
      <c r="K2" s="19"/>
      <c r="L2" s="20">
        <v>43906</v>
      </c>
      <c r="M2" s="42">
        <f>L3</f>
        <v>43911</v>
      </c>
    </row>
    <row r="3" spans="1:13" x14ac:dyDescent="0.35">
      <c r="A3" s="62"/>
      <c r="B3" s="35" t="s">
        <v>69</v>
      </c>
      <c r="C3" s="36" t="s">
        <v>89</v>
      </c>
      <c r="D3" s="37">
        <v>0.32</v>
      </c>
      <c r="E3" s="36">
        <v>1</v>
      </c>
      <c r="F3" s="36">
        <v>1</v>
      </c>
      <c r="G3" s="36">
        <v>1</v>
      </c>
      <c r="H3" s="36">
        <v>1</v>
      </c>
      <c r="I3" s="36">
        <v>0</v>
      </c>
      <c r="J3" s="36"/>
      <c r="K3" s="36"/>
      <c r="L3" s="53">
        <v>43911</v>
      </c>
      <c r="M3" s="54">
        <f t="shared" ref="M3:M7" si="0">L4</f>
        <v>43913</v>
      </c>
    </row>
    <row r="4" spans="1:13" x14ac:dyDescent="0.35">
      <c r="A4" s="62"/>
      <c r="B4" s="35" t="s">
        <v>70</v>
      </c>
      <c r="C4" s="38" t="s">
        <v>90</v>
      </c>
      <c r="D4" s="37">
        <v>0.19</v>
      </c>
      <c r="E4" s="39">
        <v>1</v>
      </c>
      <c r="F4" s="36">
        <v>1</v>
      </c>
      <c r="G4" s="36">
        <v>1</v>
      </c>
      <c r="H4" s="36">
        <v>1</v>
      </c>
      <c r="I4" s="36">
        <v>0</v>
      </c>
      <c r="J4" s="36"/>
      <c r="K4" s="36"/>
      <c r="L4" s="53">
        <v>43913</v>
      </c>
      <c r="M4" s="54">
        <f t="shared" si="0"/>
        <v>43962</v>
      </c>
    </row>
    <row r="5" spans="1:13" x14ac:dyDescent="0.35">
      <c r="A5" s="62"/>
      <c r="B5" s="35" t="s">
        <v>71</v>
      </c>
      <c r="C5" s="38" t="s">
        <v>92</v>
      </c>
      <c r="D5" s="37">
        <v>0.79500000000000004</v>
      </c>
      <c r="E5" s="36">
        <v>1</v>
      </c>
      <c r="F5" s="36">
        <v>1</v>
      </c>
      <c r="G5" s="36">
        <v>1</v>
      </c>
      <c r="H5" s="36">
        <v>1</v>
      </c>
      <c r="I5" s="36">
        <v>0</v>
      </c>
      <c r="J5" s="36"/>
      <c r="K5" s="36"/>
      <c r="L5" s="53">
        <v>43962</v>
      </c>
      <c r="M5" s="54">
        <f t="shared" si="0"/>
        <v>43976</v>
      </c>
    </row>
    <row r="6" spans="1:13" x14ac:dyDescent="0.35">
      <c r="A6" s="62"/>
      <c r="B6" s="35" t="s">
        <v>72</v>
      </c>
      <c r="C6" s="38" t="s">
        <v>91</v>
      </c>
      <c r="D6" s="37">
        <v>0.80500000000000005</v>
      </c>
      <c r="E6" s="36">
        <v>1</v>
      </c>
      <c r="F6" s="36">
        <v>1</v>
      </c>
      <c r="G6" s="36">
        <v>1</v>
      </c>
      <c r="H6" s="36">
        <v>1</v>
      </c>
      <c r="I6" s="36">
        <v>0</v>
      </c>
      <c r="J6" s="36"/>
      <c r="K6" s="36"/>
      <c r="L6" s="53">
        <v>43976</v>
      </c>
      <c r="M6" s="54">
        <f t="shared" si="0"/>
        <v>44004</v>
      </c>
    </row>
    <row r="7" spans="1:13" s="5" customFormat="1" ht="15" customHeight="1" x14ac:dyDescent="0.35">
      <c r="A7" s="62"/>
      <c r="B7" s="35" t="s">
        <v>73</v>
      </c>
      <c r="C7" s="38" t="s">
        <v>93</v>
      </c>
      <c r="D7" s="38">
        <v>0.81</v>
      </c>
      <c r="E7" s="36">
        <v>1</v>
      </c>
      <c r="F7" s="36">
        <v>1</v>
      </c>
      <c r="G7" s="36">
        <v>1</v>
      </c>
      <c r="H7" s="36">
        <v>1</v>
      </c>
      <c r="I7" s="36">
        <v>0</v>
      </c>
      <c r="J7" s="36"/>
      <c r="K7" s="36"/>
      <c r="L7" s="56">
        <v>44004</v>
      </c>
      <c r="M7" s="54">
        <f t="shared" si="0"/>
        <v>44015</v>
      </c>
    </row>
    <row r="8" spans="1:13" s="5" customFormat="1" ht="15" customHeight="1" x14ac:dyDescent="0.35">
      <c r="A8" s="63"/>
      <c r="B8" s="27" t="s">
        <v>96</v>
      </c>
      <c r="C8" s="40" t="s">
        <v>97</v>
      </c>
      <c r="D8" s="40">
        <v>0.65</v>
      </c>
      <c r="E8" s="21">
        <v>1</v>
      </c>
      <c r="F8" s="21">
        <v>1</v>
      </c>
      <c r="G8" s="21">
        <v>1</v>
      </c>
      <c r="H8" s="21">
        <v>1</v>
      </c>
      <c r="I8" s="21">
        <v>0</v>
      </c>
      <c r="J8" s="21"/>
      <c r="K8" s="21"/>
      <c r="L8" s="57">
        <v>44015</v>
      </c>
      <c r="M8" s="55"/>
    </row>
  </sheetData>
  <mergeCells count="1">
    <mergeCell ref="A2:A8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"/>
  <sheetViews>
    <sheetView topLeftCell="F1" workbookViewId="0">
      <selection activeCell="Q2" sqref="Q2"/>
    </sheetView>
  </sheetViews>
  <sheetFormatPr defaultColWidth="8.81640625" defaultRowHeight="14.5" x14ac:dyDescent="0.35"/>
  <cols>
    <col min="1" max="1" width="14.7265625" bestFit="1" customWidth="1"/>
    <col min="2" max="2" width="24.453125" customWidth="1"/>
    <col min="3" max="3" width="17.1796875" customWidth="1"/>
    <col min="6" max="6" width="10" customWidth="1"/>
    <col min="9" max="9" width="13.453125" customWidth="1"/>
  </cols>
  <sheetData>
    <row r="1" spans="1:23" x14ac:dyDescent="0.3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66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</row>
    <row r="2" spans="1:23" x14ac:dyDescent="0.35">
      <c r="A2" s="1" t="s">
        <v>85</v>
      </c>
      <c r="B2" s="2">
        <v>43886</v>
      </c>
      <c r="C2" s="2">
        <f>B2+400</f>
        <v>44286</v>
      </c>
      <c r="D2">
        <v>1</v>
      </c>
      <c r="E2">
        <v>100000</v>
      </c>
      <c r="F2">
        <v>6.92</v>
      </c>
      <c r="G2">
        <v>1</v>
      </c>
      <c r="H2">
        <v>0.2</v>
      </c>
      <c r="I2">
        <v>1.2</v>
      </c>
      <c r="J2">
        <v>20</v>
      </c>
      <c r="K2">
        <v>0.1066</v>
      </c>
      <c r="L2">
        <v>0.4</v>
      </c>
      <c r="M2">
        <v>0.1</v>
      </c>
      <c r="N2">
        <v>0</v>
      </c>
      <c r="O2">
        <v>0</v>
      </c>
      <c r="P2">
        <v>173</v>
      </c>
      <c r="Q2">
        <v>2500</v>
      </c>
      <c r="R2">
        <v>1000</v>
      </c>
      <c r="S2">
        <v>50</v>
      </c>
      <c r="T2">
        <v>1</v>
      </c>
      <c r="U2">
        <v>0.7</v>
      </c>
      <c r="V2">
        <v>3</v>
      </c>
      <c r="W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age_sex</vt:lpstr>
      <vt:lpstr>households</vt:lpstr>
      <vt:lpstr>layer-H</vt:lpstr>
      <vt:lpstr>layer-C</vt:lpstr>
      <vt:lpstr>layer-S</vt:lpstr>
      <vt:lpstr>layer-W</vt:lpstr>
      <vt:lpstr>tracing_policies</vt:lpstr>
      <vt:lpstr>policies</vt:lpstr>
      <vt:lpstr>other_par</vt:lpstr>
      <vt:lpstr>contact matrices-home</vt:lpstr>
      <vt:lpstr>contact matrices-school</vt:lpstr>
      <vt:lpstr>contact matrices-work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Dom Delport</cp:lastModifiedBy>
  <dcterms:created xsi:type="dcterms:W3CDTF">2020-05-05T03:05:44Z</dcterms:created>
  <dcterms:modified xsi:type="dcterms:W3CDTF">2020-07-06T03:32:12Z</dcterms:modified>
</cp:coreProperties>
</file>