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FB475B89-629E-4CAC-A3A4-A77460E97B5E}" xr6:coauthVersionLast="45" xr6:coauthVersionMax="45" xr10:uidLastSave="{00000000-0000-0000-0000-000000000000}"/>
  <bookViews>
    <workbookView xWindow="10470" yWindow="-16320" windowWidth="29040" windowHeight="15840" tabRatio="762" activeTab="5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5" l="1"/>
  <c r="E16" i="5"/>
  <c r="E15" i="5"/>
  <c r="Q2" i="7"/>
  <c r="R2" i="7"/>
  <c r="S2" i="7"/>
  <c r="D5" i="5" l="1"/>
  <c r="P13" i="7"/>
  <c r="P12" i="7"/>
  <c r="X14" i="7" l="1"/>
  <c r="X11" i="7"/>
  <c r="X9" i="7"/>
  <c r="E13" i="5" l="1"/>
  <c r="E11" i="5"/>
  <c r="E10" i="5"/>
  <c r="E9" i="5"/>
  <c r="E8" i="5"/>
  <c r="K5" i="7" l="1"/>
  <c r="K6" i="7"/>
  <c r="D2" i="7"/>
  <c r="J2" i="7"/>
  <c r="K2" i="7"/>
  <c r="E2" i="7"/>
  <c r="H2" i="7"/>
  <c r="L2" i="7"/>
  <c r="F2" i="7"/>
  <c r="G2" i="7"/>
  <c r="P2" i="7"/>
  <c r="M2" i="7"/>
  <c r="I2" i="7"/>
  <c r="O2" i="7"/>
  <c r="N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attend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needs to be average for places people might attend only once per week (e.g. beach)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everyone;
Random = each person has a randomly selected set of contacts;
partition = population divided into two parts, with people in each part randomly conntected to contacts with their own partition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being quarantined has no impact on network,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evel for transmissability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I5" authorId="0" shapeId="0" xr:uid="{B70396E9-CC65-4F5C-85BC-588FCC1683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5" authorId="0" shapeId="0" xr:uid="{4D9BB851-5C3D-4298-9ACB-59D87F2FE0A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58% of the population participates in sport-related activities. Assume this occurs in average once a week (i.e. divide by 7)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9" authorId="0" shapeId="0" xr:uid="{7818793A-9598-42AF-A4CD-2C86F78B914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0" authorId="0" shapeId="0" xr:uid="{F5056F56-5A9F-4B10-8FE8-D9030A3614B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1" authorId="0" shapeId="0" xr:uid="{A0940E50-BCDF-4389-A08A-ACBC31720A5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1" authorId="0" shapeId="0" xr:uid="{B27B8D3D-006F-4C75-BD45-40A066F5276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J12" authorId="0" shapeId="0" xr:uid="{410A1D9C-30A3-4CE9-8C84-62FC570432B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3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3" authorId="0" shapeId="0" xr:uid="{83637922-1505-431A-8C98-9A374E63764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B14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I14" authorId="0" shapeId="0" xr:uid="{B1849F6B-0306-433E-98FA-FF52F414E21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14" authorId="0" shapeId="0" xr:uid="{CF1F0D09-080C-4525-BB4B-CE3BFE8379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5" authorId="0" shapeId="0" xr:uid="{C0857E38-81A8-4D60-A429-5B66E72D27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90 assuming 4 times per year</t>
        </r>
      </text>
    </comment>
    <comment ref="J15" authorId="0" shapeId="0" xr:uid="{ADC0EF27-C965-4277-B0F7-3F770FEAE29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7" authorId="0" shapeId="0" xr:uid="{74714B29-DD56-4376-81EE-54D608222AE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household transmission but divided by 7 as likely only once per week</t>
        </r>
      </text>
    </comment>
    <comment ref="I17" authorId="0" shapeId="0" xr:uid="{17B6C9A2-290B-4E5C-AB16-BDA186C6EE7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T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U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V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D12" authorId="0" shapeId="0" xr:uid="{6223E0E3-908B-47BE-B9FF-77BB2D96427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More time at home?</t>
        </r>
      </text>
    </comment>
    <comment ref="L14" authorId="0" shapeId="0" xr:uid="{DE2F0B53-B1AD-4E9C-AD8D-83E8C51419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Half of entertainment closed?</t>
        </r>
      </text>
    </comment>
    <comment ref="V18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V19" authorId="0" shapeId="0" xr:uid="{1D808B70-4F20-43CE-84F1-FD2853AC57A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I.e. 5% of workers are in retail</t>
        </r>
      </text>
    </comment>
    <comment ref="G22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V22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essential</t>
        </r>
      </text>
    </comment>
    <comment ref="V23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non-COVID-19 health workers</t>
        </r>
      </text>
    </comment>
  </commentList>
</comments>
</file>

<file path=xl/sharedStrings.xml><?xml version="1.0" encoding="utf-8"?>
<sst xmlns="http://schemas.openxmlformats.org/spreadsheetml/2006/main" count="319" uniqueCount="278">
  <si>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</si>
  <si>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</si>
  <si>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</si>
  <si>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</si>
  <si>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</si>
  <si>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</si>
  <si>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</si>
  <si>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</si>
  <si>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</si>
  <si>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</si>
  <si>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</si>
  <si>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</si>
  <si>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</si>
  <si>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</si>
  <si>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</si>
  <si>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</si>
  <si>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</si>
  <si>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</si>
  <si>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</si>
  <si>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</si>
  <si>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</si>
  <si>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</si>
  <si>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</si>
  <si>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</si>
  <si>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</si>
  <si>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</si>
  <si>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</si>
  <si>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</si>
  <si>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</si>
  <si>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</si>
  <si>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</si>
  <si>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</si>
  <si>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</si>
  <si>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</si>
  <si>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</si>
  <si>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</si>
  <si>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</si>
  <si>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</si>
  <si>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</si>
  <si>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</si>
  <si>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</si>
  <si>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</si>
  <si>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</si>
  <si>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</si>
  <si>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</si>
  <si>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</si>
  <si>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</si>
  <si>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</si>
  <si>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</si>
  <si>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</si>
  <si>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</si>
  <si>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</si>
  <si>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</si>
  <si>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</si>
  <si>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</si>
  <si>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</si>
  <si>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</si>
  <si>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</si>
  <si>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</si>
  <si>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</si>
  <si>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</si>
  <si>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</si>
  <si>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</si>
  <si>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</si>
  <si>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</si>
  <si>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</si>
  <si>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</si>
  <si>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</si>
  <si>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</si>
  <si>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</si>
  <si>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</si>
  <si>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</si>
  <si>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</si>
  <si>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</si>
  <si>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</si>
  <si>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</si>
  <si>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</si>
  <si>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</si>
  <si>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</si>
  <si>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</si>
  <si>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</si>
  <si>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</si>
  <si>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</si>
  <si>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</si>
  <si>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</si>
  <si>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</si>
  <si>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</si>
  <si>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</si>
  <si>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</si>
  <si>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</si>
  <si>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</si>
  <si>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</si>
  <si>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</si>
  <si>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</si>
  <si>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</si>
  <si>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</si>
  <si>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</si>
  <si>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</si>
  <si>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</si>
  <si>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</si>
  <si>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</si>
  <si>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</si>
  <si>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</si>
  <si>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</si>
  <si>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</si>
  <si>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</si>
  <si>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</si>
  <si>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</si>
  <si>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</si>
  <si>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</si>
  <si>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</si>
  <si>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</si>
  <si>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</si>
  <si>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</si>
  <si>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</si>
  <si>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</si>
  <si>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</si>
  <si>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</si>
  <si>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</si>
  <si>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</si>
  <si>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</si>
  <si>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</si>
  <si>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</si>
  <si>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</si>
  <si>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</si>
  <si>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</si>
  <si>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</si>
  <si>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</si>
  <si>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</si>
  <si>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</si>
  <si>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</si>
  <si>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</si>
  <si>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</si>
  <si>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</si>
  <si>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</si>
  <si>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</si>
  <si>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</si>
  <si>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</si>
  <si>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</si>
  <si>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</si>
  <si>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</si>
  <si>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</si>
  <si>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</si>
  <si>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</si>
  <si>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</si>
  <si>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</si>
  <si>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</si>
  <si>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</si>
  <si>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</si>
  <si>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</si>
  <si>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</si>
  <si>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</si>
  <si>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</si>
  <si>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</si>
  <si>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</si>
  <si>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</si>
  <si>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</si>
  <si>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</si>
  <si>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</si>
  <si>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</si>
  <si>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</si>
  <si>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</si>
  <si>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</si>
  <si>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</si>
  <si>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</si>
  <si>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</si>
  <si>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</si>
  <si>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</si>
  <si>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</si>
  <si>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</si>
  <si>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</si>
  <si>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</si>
  <si>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</si>
  <si>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</si>
  <si>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</si>
  <si>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</si>
  <si>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</si>
  <si>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</si>
  <si>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</si>
  <si>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</si>
  <si>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</si>
  <si>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</si>
  <si>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</si>
  <si>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</si>
  <si>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</si>
  <si>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</si>
  <si>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</si>
  <si>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</si>
  <si>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</si>
  <si>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</si>
  <si>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</si>
  <si>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</si>
  <si>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</si>
  <si>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</si>
  <si>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</si>
  <si>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</si>
  <si>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</si>
  <si>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</si>
  <si>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</si>
  <si>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</si>
  <si>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</si>
  <si>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</si>
  <si>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</si>
  <si>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</si>
  <si>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pubs and cafes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</si>
  <si>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</si>
  <si>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</si>
  <si>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</si>
  <si>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</si>
  <si>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</si>
  <si>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</si>
  <si>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pub_cafe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</si>
  <si>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</si>
  <si>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</si>
  <si>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</si>
  <si>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</si>
  <si>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</si>
  <si>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</si>
  <si>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</si>
  <si>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</si>
  <si>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</si>
  <si>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</si>
  <si>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</si>
  <si>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</si>
  <si>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</si>
  <si>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bar_cafe_4sqm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</si>
  <si>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</si>
  <si>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</si>
  <si>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</si>
  <si>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</si>
  <si>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</si>
  <si>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</si>
  <si>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</si>
  <si>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</si>
  <si>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</si>
  <si>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</si>
  <si>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</si>
  <si>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bar_cafe0</t>
  </si>
  <si>
    <t>Restaurants/cafes/bars closed</t>
  </si>
  <si>
    <t>Community sports cancelled</t>
  </si>
  <si>
    <t>Childcare/schools closed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</si>
  <si>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</si>
  <si>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</si>
  <si>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</si>
  <si>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</si>
  <si>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</si>
  <si>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</si>
  <si>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</si>
  <si>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</si>
  <si>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</si>
  <si>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</si>
  <si>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</si>
  <si>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Restaurants/cafes/bars implementing 4 sq m physical distancing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</si>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</sst>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80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C12" sqref="C12"/>
    </sheetView>
  </sheetViews>
  <sheetFormatPr defaultColWidth="10.796875" defaultRowHeight="15.6" x14ac:dyDescent="0.3"/>
  <cols>
    <col min="1" max="1" width="10.796875" style="22"/>
    <col min="2" max="2" width="14.5" style="7" customWidth="1"/>
    <col min="3" max="3" width="16.5" style="7" customWidth="1"/>
    <col min="4" max="4" width="14.19921875" style="7" customWidth="1"/>
    <col min="5" max="5" width="13" style="7" customWidth="1"/>
    <col min="6" max="6" width="14.796875" style="7" customWidth="1"/>
    <col min="7" max="7" width="14.19921875" style="7" customWidth="1"/>
    <col min="8" max="8" width="14.5" style="7" customWidth="1"/>
    <col min="9" max="9" width="16" style="7" customWidth="1"/>
    <col min="10" max="10" width="14" style="7" customWidth="1"/>
    <col min="11" max="11" width="14.69921875" style="7" customWidth="1"/>
    <col min="12" max="12" width="20" style="7" customWidth="1"/>
    <col min="13" max="16384" width="10.796875" style="7"/>
  </cols>
  <sheetData>
    <row r="1" spans="1:12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3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 x14ac:dyDescent="0.3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 x14ac:dyDescent="0.3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 x14ac:dyDescent="0.3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 x14ac:dyDescent="0.3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 x14ac:dyDescent="0.3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 x14ac:dyDescent="0.3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 x14ac:dyDescent="0.3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 x14ac:dyDescent="0.3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 x14ac:dyDescent="0.3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 x14ac:dyDescent="0.3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 x14ac:dyDescent="0.3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 x14ac:dyDescent="0.3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L14" s="7">
        <v>12</v>
      </c>
    </row>
    <row r="15" spans="1:12" x14ac:dyDescent="0.3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L15" s="7">
        <v>4</v>
      </c>
    </row>
    <row r="16" spans="1:12" x14ac:dyDescent="0.3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L16" s="7">
        <v>7</v>
      </c>
    </row>
    <row r="17" spans="1:12" x14ac:dyDescent="0.3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L17" s="7">
        <v>13</v>
      </c>
    </row>
    <row r="18" spans="1:12" x14ac:dyDescent="0.3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">
        <v>2500</v>
      </c>
      <c r="L18" s="7">
        <v>29</v>
      </c>
    </row>
    <row r="19" spans="1:12" x14ac:dyDescent="0.3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 x14ac:dyDescent="0.3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 x14ac:dyDescent="0.3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 x14ac:dyDescent="0.3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 x14ac:dyDescent="0.3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 x14ac:dyDescent="0.3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 x14ac:dyDescent="0.3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 x14ac:dyDescent="0.3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 x14ac:dyDescent="0.3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 x14ac:dyDescent="0.3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 x14ac:dyDescent="0.3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 x14ac:dyDescent="0.3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 x14ac:dyDescent="0.3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 x14ac:dyDescent="0.3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 x14ac:dyDescent="0.3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 x14ac:dyDescent="0.3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 x14ac:dyDescent="0.3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 x14ac:dyDescent="0.3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 x14ac:dyDescent="0.3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 x14ac:dyDescent="0.3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 x14ac:dyDescent="0.3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 x14ac:dyDescent="0.3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 x14ac:dyDescent="0.3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 x14ac:dyDescent="0.3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 x14ac:dyDescent="0.3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 x14ac:dyDescent="0.3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 x14ac:dyDescent="0.3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 x14ac:dyDescent="0.3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 x14ac:dyDescent="0.3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 x14ac:dyDescent="0.3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 x14ac:dyDescent="0.3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 x14ac:dyDescent="0.3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 x14ac:dyDescent="0.3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 x14ac:dyDescent="0.3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 x14ac:dyDescent="0.3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70" zoomScaleNormal="70" workbookViewId="0">
      <selection activeCell="C19" sqref="C19"/>
    </sheetView>
  </sheetViews>
  <sheetFormatPr defaultColWidth="11.19921875" defaultRowHeight="15.6" x14ac:dyDescent="0.3"/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 x14ac:dyDescent="0.3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 x14ac:dyDescent="0.3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 x14ac:dyDescent="0.3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 x14ac:dyDescent="0.3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 x14ac:dyDescent="0.3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 x14ac:dyDescent="0.3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 x14ac:dyDescent="0.3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 x14ac:dyDescent="0.3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 x14ac:dyDescent="0.3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 x14ac:dyDescent="0.3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 x14ac:dyDescent="0.3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 x14ac:dyDescent="0.3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 x14ac:dyDescent="0.3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 x14ac:dyDescent="0.3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 x14ac:dyDescent="0.3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6384" width="10.796875" style="8"/>
  </cols>
  <sheetData>
    <row r="1" spans="1:5" s="17" customFormat="1" x14ac:dyDescent="0.3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 x14ac:dyDescent="0.3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 x14ac:dyDescent="0.3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 x14ac:dyDescent="0.3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 x14ac:dyDescent="0.3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 x14ac:dyDescent="0.3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 x14ac:dyDescent="0.3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 x14ac:dyDescent="0.3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 x14ac:dyDescent="0.3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 x14ac:dyDescent="0.3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 x14ac:dyDescent="0.3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 x14ac:dyDescent="0.3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 x14ac:dyDescent="0.3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 x14ac:dyDescent="0.3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 x14ac:dyDescent="0.3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 x14ac:dyDescent="0.3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 x14ac:dyDescent="0.3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 x14ac:dyDescent="0.3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 x14ac:dyDescent="0.3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 x14ac:dyDescent="0.3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 x14ac:dyDescent="0.3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 x14ac:dyDescent="0.3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 x14ac:dyDescent="0.3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 x14ac:dyDescent="0.3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 x14ac:dyDescent="0.3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 x14ac:dyDescent="0.3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 x14ac:dyDescent="0.3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 x14ac:dyDescent="0.3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 x14ac:dyDescent="0.3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 x14ac:dyDescent="0.3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 x14ac:dyDescent="0.3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 x14ac:dyDescent="0.3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 x14ac:dyDescent="0.3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 x14ac:dyDescent="0.3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 x14ac:dyDescent="0.3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 x14ac:dyDescent="0.3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 x14ac:dyDescent="0.3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 x14ac:dyDescent="0.3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 x14ac:dyDescent="0.3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 x14ac:dyDescent="0.3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 x14ac:dyDescent="0.3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 x14ac:dyDescent="0.3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 x14ac:dyDescent="0.3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 x14ac:dyDescent="0.3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 x14ac:dyDescent="0.3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 x14ac:dyDescent="0.3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 x14ac:dyDescent="0.3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 x14ac:dyDescent="0.3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 x14ac:dyDescent="0.3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 x14ac:dyDescent="0.3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 x14ac:dyDescent="0.3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 x14ac:dyDescent="0.3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 x14ac:dyDescent="0.3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 x14ac:dyDescent="0.3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 x14ac:dyDescent="0.3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 x14ac:dyDescent="0.3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 x14ac:dyDescent="0.3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 x14ac:dyDescent="0.3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 x14ac:dyDescent="0.3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 x14ac:dyDescent="0.3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 x14ac:dyDescent="0.3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 x14ac:dyDescent="0.3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 x14ac:dyDescent="0.3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 x14ac:dyDescent="0.3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 x14ac:dyDescent="0.3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 x14ac:dyDescent="0.3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 x14ac:dyDescent="0.3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 x14ac:dyDescent="0.3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 x14ac:dyDescent="0.3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 x14ac:dyDescent="0.3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 x14ac:dyDescent="0.3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 x14ac:dyDescent="0.3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 x14ac:dyDescent="0.3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 x14ac:dyDescent="0.3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 x14ac:dyDescent="0.3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 x14ac:dyDescent="0.3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 x14ac:dyDescent="0.3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 x14ac:dyDescent="0.3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 x14ac:dyDescent="0.3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 x14ac:dyDescent="0.3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 x14ac:dyDescent="0.3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 x14ac:dyDescent="0.3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 x14ac:dyDescent="0.3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 x14ac:dyDescent="0.3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 x14ac:dyDescent="0.3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 x14ac:dyDescent="0.3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 x14ac:dyDescent="0.3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 x14ac:dyDescent="0.3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 x14ac:dyDescent="0.3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 x14ac:dyDescent="0.3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 x14ac:dyDescent="0.3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 x14ac:dyDescent="0.3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 x14ac:dyDescent="0.3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 x14ac:dyDescent="0.3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 x14ac:dyDescent="0.3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 x14ac:dyDescent="0.3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 x14ac:dyDescent="0.3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 x14ac:dyDescent="0.3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 x14ac:dyDescent="0.3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 x14ac:dyDescent="0.3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 x14ac:dyDescent="0.3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 x14ac:dyDescent="0.3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 x14ac:dyDescent="0.3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 x14ac:dyDescent="0.3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 x14ac:dyDescent="0.3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 x14ac:dyDescent="0.3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 x14ac:dyDescent="0.3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 x14ac:dyDescent="0.3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 x14ac:dyDescent="0.3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 x14ac:dyDescent="0.3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 x14ac:dyDescent="0.3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 x14ac:dyDescent="0.3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 x14ac:dyDescent="0.3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 x14ac:dyDescent="0.3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 x14ac:dyDescent="0.3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 x14ac:dyDescent="0.3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 x14ac:dyDescent="0.3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20" customFormat="1" x14ac:dyDescent="0.3">
      <c r="A1" s="18" t="s">
        <v>154</v>
      </c>
      <c r="B1" s="18" t="s">
        <v>155</v>
      </c>
      <c r="C1" s="19" t="s">
        <v>32</v>
      </c>
    </row>
    <row r="2" spans="1:3" x14ac:dyDescent="0.3">
      <c r="A2" s="11" t="s">
        <v>156</v>
      </c>
      <c r="B2" s="12">
        <v>2023537</v>
      </c>
      <c r="C2" s="4" t="s">
        <v>157</v>
      </c>
    </row>
    <row r="3" spans="1:3" x14ac:dyDescent="0.3">
      <c r="A3" s="11" t="s">
        <v>158</v>
      </c>
      <c r="B3" s="12">
        <v>2768286</v>
      </c>
      <c r="C3" s="13"/>
    </row>
    <row r="4" spans="1:3" x14ac:dyDescent="0.3">
      <c r="A4" s="11" t="s">
        <v>159</v>
      </c>
      <c r="B4" s="12">
        <v>1338376</v>
      </c>
      <c r="C4" s="13"/>
    </row>
    <row r="5" spans="1:3" x14ac:dyDescent="0.3">
      <c r="A5" s="11" t="s">
        <v>160</v>
      </c>
      <c r="B5" s="12">
        <v>1313551</v>
      </c>
      <c r="C5" s="13"/>
    </row>
    <row r="6" spans="1:3" x14ac:dyDescent="0.3">
      <c r="A6" s="11" t="s">
        <v>161</v>
      </c>
      <c r="B6" s="12">
        <v>557262</v>
      </c>
      <c r="C6" s="13"/>
    </row>
    <row r="7" spans="1:3" x14ac:dyDescent="0.3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7"/>
  <sheetViews>
    <sheetView zoomScale="115" zoomScaleNormal="115" workbookViewId="0">
      <pane ySplit="1" topLeftCell="A2" activePane="bottomLeft" state="frozen"/>
      <selection pane="bottomLeft" activeCell="B18" sqref="B18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9" customFormat="1" x14ac:dyDescent="0.3">
      <c r="A1" s="28" t="s">
        <v>166</v>
      </c>
      <c r="B1" s="28" t="s">
        <v>163</v>
      </c>
      <c r="C1" s="28" t="s">
        <v>168</v>
      </c>
      <c r="D1" s="28" t="s">
        <v>164</v>
      </c>
      <c r="E1" s="28" t="s">
        <v>165</v>
      </c>
      <c r="F1" s="28" t="s">
        <v>169</v>
      </c>
      <c r="G1" s="28" t="s">
        <v>170</v>
      </c>
      <c r="H1" s="28" t="s">
        <v>171</v>
      </c>
      <c r="I1" s="28" t="s">
        <v>167</v>
      </c>
      <c r="J1" s="28" t="s">
        <v>201</v>
      </c>
      <c r="K1" s="28" t="s">
        <v>202</v>
      </c>
    </row>
    <row r="2" spans="1:11" x14ac:dyDescent="0.3">
      <c r="A2" s="29" t="s">
        <v>172</v>
      </c>
      <c r="B2" s="29" t="s">
        <v>173</v>
      </c>
      <c r="C2" s="29">
        <v>1</v>
      </c>
      <c r="D2" s="29">
        <v>4</v>
      </c>
      <c r="E2" s="29">
        <v>1</v>
      </c>
      <c r="F2" s="29">
        <v>0</v>
      </c>
      <c r="G2" s="29">
        <v>110</v>
      </c>
      <c r="H2" s="29"/>
      <c r="I2" s="29">
        <v>1</v>
      </c>
      <c r="J2" s="29">
        <v>1</v>
      </c>
      <c r="K2" s="29">
        <v>1</v>
      </c>
    </row>
    <row r="3" spans="1:11" x14ac:dyDescent="0.3">
      <c r="A3" s="29" t="s">
        <v>174</v>
      </c>
      <c r="B3" s="29" t="s">
        <v>175</v>
      </c>
      <c r="C3" s="29">
        <v>1</v>
      </c>
      <c r="D3" s="29">
        <v>21</v>
      </c>
      <c r="E3" s="29">
        <v>0.5</v>
      </c>
      <c r="F3" s="29">
        <v>5</v>
      </c>
      <c r="G3" s="29">
        <v>18</v>
      </c>
      <c r="H3" s="29" t="s">
        <v>268</v>
      </c>
      <c r="I3" s="29">
        <v>0</v>
      </c>
      <c r="J3" s="29">
        <v>1</v>
      </c>
      <c r="K3" s="29">
        <v>3</v>
      </c>
    </row>
    <row r="4" spans="1:11" x14ac:dyDescent="0.3">
      <c r="A4" s="29" t="s">
        <v>176</v>
      </c>
      <c r="B4" s="29" t="s">
        <v>208</v>
      </c>
      <c r="C4" s="29">
        <v>1</v>
      </c>
      <c r="D4" s="29">
        <v>5</v>
      </c>
      <c r="E4" s="29">
        <v>0.5</v>
      </c>
      <c r="F4" s="29">
        <v>18</v>
      </c>
      <c r="G4" s="29">
        <v>65</v>
      </c>
      <c r="H4" s="29" t="s">
        <v>268</v>
      </c>
      <c r="I4" s="29">
        <v>0</v>
      </c>
      <c r="J4" s="29">
        <v>1</v>
      </c>
      <c r="K4" s="29">
        <v>3</v>
      </c>
    </row>
    <row r="5" spans="1:11" x14ac:dyDescent="0.3">
      <c r="A5" s="29" t="s">
        <v>181</v>
      </c>
      <c r="B5" s="29" t="s">
        <v>215</v>
      </c>
      <c r="C5" s="29">
        <v>1</v>
      </c>
      <c r="D5" s="29">
        <f>MAX(1,5-SUMPRODUCT((C7:C14)*(D7:D14)*(E7:E14))/E5)</f>
        <v>1</v>
      </c>
      <c r="E5" s="29">
        <v>0.1</v>
      </c>
      <c r="F5" s="29">
        <v>0</v>
      </c>
      <c r="G5" s="29">
        <v>110</v>
      </c>
      <c r="H5" s="29" t="s">
        <v>183</v>
      </c>
      <c r="I5" s="29">
        <v>0.2</v>
      </c>
      <c r="J5" s="29">
        <v>0.01</v>
      </c>
      <c r="K5" s="29">
        <v>20</v>
      </c>
    </row>
    <row r="6" spans="1:11" x14ac:dyDescent="0.3">
      <c r="A6" s="29" t="s">
        <v>177</v>
      </c>
      <c r="B6" s="29" t="s">
        <v>178</v>
      </c>
      <c r="C6" s="29">
        <v>0.11</v>
      </c>
      <c r="D6" s="29">
        <v>10</v>
      </c>
      <c r="E6" s="29">
        <v>0.5</v>
      </c>
      <c r="F6" s="29">
        <v>0</v>
      </c>
      <c r="G6" s="29">
        <v>110</v>
      </c>
      <c r="H6" s="29" t="s">
        <v>268</v>
      </c>
      <c r="I6" s="29">
        <v>0</v>
      </c>
      <c r="J6" s="29">
        <v>0.1</v>
      </c>
      <c r="K6" s="29">
        <v>10</v>
      </c>
    </row>
    <row r="7" spans="1:11" x14ac:dyDescent="0.3">
      <c r="A7" s="29" t="s">
        <v>179</v>
      </c>
      <c r="B7" s="29" t="s">
        <v>180</v>
      </c>
      <c r="C7" s="29">
        <v>0.01</v>
      </c>
      <c r="D7" s="29">
        <v>10</v>
      </c>
      <c r="E7" s="29">
        <v>1</v>
      </c>
      <c r="F7" s="29">
        <v>18</v>
      </c>
      <c r="G7" s="29">
        <v>40</v>
      </c>
      <c r="H7" s="29" t="s">
        <v>182</v>
      </c>
      <c r="I7" s="29">
        <v>0</v>
      </c>
      <c r="J7" s="29">
        <v>1</v>
      </c>
      <c r="K7" s="29">
        <v>3</v>
      </c>
    </row>
    <row r="8" spans="1:11" x14ac:dyDescent="0.3">
      <c r="A8" s="29" t="s">
        <v>217</v>
      </c>
      <c r="B8" s="29" t="s">
        <v>218</v>
      </c>
      <c r="C8" s="29">
        <v>0.57999999999999996</v>
      </c>
      <c r="D8" s="29">
        <v>5</v>
      </c>
      <c r="E8" s="48">
        <f>E2/7</f>
        <v>0.14285714285714285</v>
      </c>
      <c r="F8" s="29">
        <v>10</v>
      </c>
      <c r="G8" s="29">
        <v>65</v>
      </c>
      <c r="H8" s="29" t="s">
        <v>268</v>
      </c>
      <c r="I8" s="29">
        <v>0</v>
      </c>
      <c r="J8" s="29">
        <v>0.1</v>
      </c>
      <c r="K8" s="29">
        <v>5</v>
      </c>
    </row>
    <row r="9" spans="1:11" x14ac:dyDescent="0.3">
      <c r="A9" s="29" t="s">
        <v>210</v>
      </c>
      <c r="B9" s="29" t="s">
        <v>205</v>
      </c>
      <c r="C9" s="29">
        <v>0.1</v>
      </c>
      <c r="D9" s="29">
        <v>5</v>
      </c>
      <c r="E9" s="48">
        <f>E$5/7</f>
        <v>1.4285714285714287E-2</v>
      </c>
      <c r="F9" s="29">
        <v>0</v>
      </c>
      <c r="G9" s="29">
        <v>110</v>
      </c>
      <c r="H9" s="29" t="s">
        <v>183</v>
      </c>
      <c r="I9" s="29">
        <v>0</v>
      </c>
      <c r="J9" s="29">
        <v>0.01</v>
      </c>
      <c r="K9" s="29">
        <v>20</v>
      </c>
    </row>
    <row r="10" spans="1:11" x14ac:dyDescent="0.3">
      <c r="A10" s="29" t="s">
        <v>220</v>
      </c>
      <c r="B10" s="29" t="s">
        <v>219</v>
      </c>
      <c r="C10" s="29">
        <v>0.1</v>
      </c>
      <c r="D10" s="29">
        <v>5</v>
      </c>
      <c r="E10" s="48">
        <f>E$5/7</f>
        <v>1.4285714285714287E-2</v>
      </c>
      <c r="F10" s="29">
        <v>15</v>
      </c>
      <c r="G10" s="29">
        <v>110</v>
      </c>
      <c r="H10" s="29" t="s">
        <v>183</v>
      </c>
      <c r="I10" s="29">
        <v>0</v>
      </c>
      <c r="J10" s="29">
        <v>0.01</v>
      </c>
      <c r="K10" s="29">
        <v>20</v>
      </c>
    </row>
    <row r="11" spans="1:11" x14ac:dyDescent="0.3">
      <c r="A11" s="29" t="s">
        <v>211</v>
      </c>
      <c r="B11" s="29" t="s">
        <v>204</v>
      </c>
      <c r="C11" s="29">
        <v>0.25</v>
      </c>
      <c r="D11" s="29">
        <v>5</v>
      </c>
      <c r="E11" s="48">
        <f>E$5/7</f>
        <v>1.4285714285714287E-2</v>
      </c>
      <c r="F11" s="29">
        <v>18</v>
      </c>
      <c r="G11" s="29">
        <v>110</v>
      </c>
      <c r="H11" s="29" t="s">
        <v>183</v>
      </c>
      <c r="I11" s="29">
        <v>0</v>
      </c>
      <c r="J11" s="29">
        <v>0.01</v>
      </c>
      <c r="K11" s="29">
        <v>20</v>
      </c>
    </row>
    <row r="12" spans="1:11" x14ac:dyDescent="0.3">
      <c r="A12" s="29" t="s">
        <v>209</v>
      </c>
      <c r="B12" s="29" t="s">
        <v>269</v>
      </c>
      <c r="C12" s="29">
        <v>0.2</v>
      </c>
      <c r="D12" s="29">
        <v>5</v>
      </c>
      <c r="E12" s="29">
        <v>0.1</v>
      </c>
      <c r="F12" s="29">
        <v>15</v>
      </c>
      <c r="G12" s="29">
        <v>110</v>
      </c>
      <c r="H12" s="29" t="s">
        <v>183</v>
      </c>
      <c r="I12" s="29">
        <v>0</v>
      </c>
      <c r="J12" s="29">
        <v>0.01</v>
      </c>
      <c r="K12" s="29">
        <v>20</v>
      </c>
    </row>
    <row r="13" spans="1:11" x14ac:dyDescent="0.3">
      <c r="A13" s="29" t="s">
        <v>212</v>
      </c>
      <c r="B13" s="29" t="s">
        <v>213</v>
      </c>
      <c r="C13" s="29">
        <v>0.1</v>
      </c>
      <c r="D13" s="29">
        <v>5</v>
      </c>
      <c r="E13" s="48">
        <f>E$5/7</f>
        <v>1.4285714285714287E-2</v>
      </c>
      <c r="F13" s="29">
        <v>0</v>
      </c>
      <c r="G13" s="29">
        <v>110</v>
      </c>
      <c r="H13" s="29" t="s">
        <v>183</v>
      </c>
      <c r="I13" s="29">
        <v>0</v>
      </c>
      <c r="J13" s="29">
        <v>0.01</v>
      </c>
      <c r="K13" s="29">
        <v>20</v>
      </c>
    </row>
    <row r="14" spans="1:11" x14ac:dyDescent="0.3">
      <c r="A14" s="29" t="s">
        <v>214</v>
      </c>
      <c r="B14" s="29" t="s">
        <v>241</v>
      </c>
      <c r="C14" s="29">
        <v>0.4</v>
      </c>
      <c r="D14" s="29">
        <v>5</v>
      </c>
      <c r="E14" s="29">
        <v>0.1</v>
      </c>
      <c r="F14" s="29">
        <v>0</v>
      </c>
      <c r="G14" s="29">
        <v>110</v>
      </c>
      <c r="H14" s="29" t="s">
        <v>183</v>
      </c>
      <c r="I14" s="29">
        <v>0.2</v>
      </c>
      <c r="J14" s="29">
        <v>0.01</v>
      </c>
      <c r="K14" s="29">
        <v>20</v>
      </c>
    </row>
    <row r="15" spans="1:11" x14ac:dyDescent="0.3">
      <c r="A15" s="29" t="s">
        <v>270</v>
      </c>
      <c r="B15" s="29" t="s">
        <v>273</v>
      </c>
      <c r="C15" s="29">
        <v>0.1</v>
      </c>
      <c r="D15" s="29">
        <v>50</v>
      </c>
      <c r="E15" s="78">
        <f>E$5/90</f>
        <v>1.1111111111111111E-3</v>
      </c>
      <c r="F15" s="29">
        <v>0</v>
      </c>
      <c r="G15" s="29">
        <v>110</v>
      </c>
      <c r="H15" s="29" t="s">
        <v>183</v>
      </c>
      <c r="I15" s="29">
        <v>0</v>
      </c>
      <c r="J15" s="29">
        <v>0.01</v>
      </c>
      <c r="K15" s="29">
        <v>20</v>
      </c>
    </row>
    <row r="16" spans="1:11" x14ac:dyDescent="0.3">
      <c r="A16" s="29" t="s">
        <v>271</v>
      </c>
      <c r="B16" s="29" t="s">
        <v>272</v>
      </c>
      <c r="C16" s="29">
        <v>0.1</v>
      </c>
      <c r="D16" s="29">
        <v>10</v>
      </c>
      <c r="E16" s="29">
        <f>E3</f>
        <v>0.5</v>
      </c>
      <c r="F16" s="29">
        <v>1</v>
      </c>
      <c r="G16" s="29">
        <v>5</v>
      </c>
      <c r="H16" s="29" t="s">
        <v>268</v>
      </c>
      <c r="I16" s="29">
        <v>0</v>
      </c>
      <c r="J16" s="29">
        <v>1</v>
      </c>
      <c r="K16" s="29">
        <v>3</v>
      </c>
    </row>
    <row r="17" spans="1:11" x14ac:dyDescent="0.3">
      <c r="A17" s="29" t="s">
        <v>274</v>
      </c>
      <c r="B17" s="29" t="s">
        <v>276</v>
      </c>
      <c r="C17" s="29">
        <v>1</v>
      </c>
      <c r="D17" s="29">
        <v>2</v>
      </c>
      <c r="E17" s="48">
        <f>E$2/7</f>
        <v>0.14285714285714285</v>
      </c>
      <c r="F17" s="29">
        <v>15</v>
      </c>
      <c r="G17" s="29">
        <v>110</v>
      </c>
      <c r="H17" s="29" t="s">
        <v>183</v>
      </c>
      <c r="I17" s="29">
        <v>0.2</v>
      </c>
      <c r="J17" s="29">
        <v>1</v>
      </c>
      <c r="K17" s="29"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dimension ref="A1:AA33"/>
  <sheetViews>
    <sheetView tabSelected="1" zoomScaleNormal="100" workbookViewId="0">
      <selection activeCell="W17" sqref="W17"/>
    </sheetView>
  </sheetViews>
  <sheetFormatPr defaultRowHeight="15.6" x14ac:dyDescent="0.3"/>
  <cols>
    <col min="1" max="1" width="12.09765625" style="31" customWidth="1"/>
    <col min="2" max="2" width="50.69921875" style="30" customWidth="1"/>
    <col min="3" max="3" width="4.09765625" style="54" customWidth="1"/>
    <col min="4" max="4" width="4.09765625" style="59" customWidth="1"/>
    <col min="5" max="7" width="4.09765625" style="31" customWidth="1"/>
    <col min="8" max="19" width="7.3984375" style="31" customWidth="1"/>
    <col min="20" max="20" width="7.796875" style="59" customWidth="1"/>
    <col min="21" max="21" width="11.69921875" style="67" customWidth="1"/>
    <col min="22" max="22" width="10.3984375" style="46" customWidth="1"/>
    <col min="23" max="23" width="18.3984375" style="54" customWidth="1"/>
    <col min="24" max="24" width="18.3984375" style="30" customWidth="1"/>
    <col min="25" max="25" width="56.09765625" style="30" customWidth="1"/>
    <col min="26" max="27" width="8.796875" style="31"/>
  </cols>
  <sheetData>
    <row r="1" spans="1:27" x14ac:dyDescent="0.3">
      <c r="D1" s="72" t="s">
        <v>266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64"/>
      <c r="U1" s="72" t="s">
        <v>246</v>
      </c>
      <c r="V1" s="74"/>
    </row>
    <row r="2" spans="1:27" s="53" customFormat="1" x14ac:dyDescent="0.3">
      <c r="A2" s="49" t="s">
        <v>207</v>
      </c>
      <c r="B2" s="50" t="s">
        <v>221</v>
      </c>
      <c r="C2" s="55" t="s">
        <v>200</v>
      </c>
      <c r="D2" s="60" t="str">
        <f ca="1">INDIRECT("layers!A"&amp;COLUMN() -2)</f>
        <v>H</v>
      </c>
      <c r="E2" s="51" t="str">
        <f t="shared" ref="E2:S2" ca="1" si="0">INDIRECT("layers!A"&amp;COLUMN() -2)</f>
        <v>S</v>
      </c>
      <c r="F2" s="51" t="str">
        <f t="shared" ca="1" si="0"/>
        <v>W</v>
      </c>
      <c r="G2" s="51" t="str">
        <f t="shared" ca="1" si="0"/>
        <v>C</v>
      </c>
      <c r="H2" s="51" t="str">
        <f t="shared" ca="1" si="0"/>
        <v>Church</v>
      </c>
      <c r="I2" s="51" t="str">
        <f t="shared" ca="1" si="0"/>
        <v>pSport</v>
      </c>
      <c r="J2" s="51" t="str">
        <f t="shared" ca="1" si="0"/>
        <v>cSport</v>
      </c>
      <c r="K2" s="51" t="str">
        <f t="shared" ca="1" si="0"/>
        <v>beach</v>
      </c>
      <c r="L2" s="51" t="str">
        <f t="shared" ca="1" si="0"/>
        <v>entertainment</v>
      </c>
      <c r="M2" s="51" t="str">
        <f t="shared" ca="1" si="0"/>
        <v>pub_cafe</v>
      </c>
      <c r="N2" s="51" t="str">
        <f t="shared" ca="1" si="0"/>
        <v>transport</v>
      </c>
      <c r="O2" s="51" t="str">
        <f t="shared" ca="1" si="0"/>
        <v>national_parks</v>
      </c>
      <c r="P2" s="51" t="str">
        <f t="shared" ca="1" si="0"/>
        <v>public_parks</v>
      </c>
      <c r="Q2" s="51" t="str">
        <f t="shared" ca="1" si="0"/>
        <v>large_events</v>
      </c>
      <c r="R2" s="51" t="str">
        <f t="shared" ca="1" si="0"/>
        <v>child_care</v>
      </c>
      <c r="S2" s="51" t="str">
        <f t="shared" ca="1" si="0"/>
        <v>social</v>
      </c>
      <c r="T2" s="60" t="s">
        <v>247</v>
      </c>
      <c r="U2" s="66" t="s">
        <v>243</v>
      </c>
      <c r="V2" s="52" t="s">
        <v>242</v>
      </c>
      <c r="W2" s="60" t="s">
        <v>265</v>
      </c>
      <c r="X2" s="51" t="s">
        <v>267</v>
      </c>
      <c r="Y2" s="50"/>
      <c r="Z2" s="49"/>
      <c r="AA2" s="49"/>
    </row>
    <row r="3" spans="1:27" s="44" customFormat="1" x14ac:dyDescent="0.3">
      <c r="A3" s="42" t="s">
        <v>262</v>
      </c>
      <c r="B3" s="43" t="s">
        <v>216</v>
      </c>
      <c r="C3" s="56">
        <v>0.8</v>
      </c>
      <c r="D3" s="57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>
        <v>1</v>
      </c>
      <c r="Q3" s="38">
        <v>1</v>
      </c>
      <c r="R3" s="38">
        <v>1</v>
      </c>
      <c r="S3" s="38">
        <v>1</v>
      </c>
      <c r="T3" s="65">
        <v>0</v>
      </c>
      <c r="U3" s="63"/>
      <c r="V3" s="47"/>
      <c r="W3" s="69">
        <v>43905</v>
      </c>
      <c r="X3" s="70"/>
      <c r="Y3" s="43"/>
      <c r="Z3" s="42"/>
      <c r="AA3" s="42"/>
    </row>
    <row r="4" spans="1:27" s="44" customFormat="1" x14ac:dyDescent="0.3">
      <c r="A4" s="42" t="s">
        <v>234</v>
      </c>
      <c r="B4" s="43" t="s">
        <v>232</v>
      </c>
      <c r="C4" s="57">
        <v>1</v>
      </c>
      <c r="D4" s="57">
        <v>1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0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  <c r="S4" s="38">
        <v>1</v>
      </c>
      <c r="T4" s="65">
        <v>0</v>
      </c>
      <c r="U4" s="63"/>
      <c r="V4" s="47"/>
      <c r="W4" s="69">
        <v>43919</v>
      </c>
      <c r="X4" s="43"/>
      <c r="Y4" s="43"/>
      <c r="Z4" s="42"/>
      <c r="AA4" s="42"/>
    </row>
    <row r="5" spans="1:27" s="44" customFormat="1" x14ac:dyDescent="0.3">
      <c r="A5" s="42" t="s">
        <v>222</v>
      </c>
      <c r="B5" s="43" t="s">
        <v>249</v>
      </c>
      <c r="C5" s="57">
        <v>1</v>
      </c>
      <c r="D5" s="57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40">
        <f>MIN(1,2/layers!D8)</f>
        <v>0.4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38">
        <v>1</v>
      </c>
      <c r="R5" s="38">
        <v>1</v>
      </c>
      <c r="S5" s="38">
        <v>1</v>
      </c>
      <c r="T5" s="65">
        <v>0</v>
      </c>
      <c r="U5" s="63"/>
      <c r="V5" s="47"/>
      <c r="W5" s="71"/>
      <c r="X5" s="70"/>
      <c r="Y5" s="43"/>
      <c r="Z5" s="42"/>
      <c r="AA5" s="42"/>
    </row>
    <row r="6" spans="1:27" s="44" customFormat="1" x14ac:dyDescent="0.3">
      <c r="A6" s="42" t="s">
        <v>223</v>
      </c>
      <c r="B6" s="43" t="s">
        <v>248</v>
      </c>
      <c r="C6" s="57">
        <v>1</v>
      </c>
      <c r="D6" s="57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40">
        <f>MIN(1,10/layers!D9)</f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38">
        <v>1</v>
      </c>
      <c r="R6" s="38">
        <v>1</v>
      </c>
      <c r="S6" s="38">
        <v>1</v>
      </c>
      <c r="T6" s="65">
        <v>0</v>
      </c>
      <c r="U6" s="63"/>
      <c r="V6" s="47"/>
      <c r="W6" s="71"/>
      <c r="X6" s="70"/>
      <c r="Y6" s="43"/>
      <c r="Z6" s="42"/>
      <c r="AA6" s="42"/>
    </row>
    <row r="7" spans="1:27" s="44" customFormat="1" x14ac:dyDescent="0.3">
      <c r="A7" s="42" t="s">
        <v>233</v>
      </c>
      <c r="B7" s="43" t="s">
        <v>235</v>
      </c>
      <c r="C7" s="57">
        <v>1</v>
      </c>
      <c r="D7" s="57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41">
        <v>1</v>
      </c>
      <c r="L7" s="38">
        <v>1</v>
      </c>
      <c r="M7" s="38">
        <v>1</v>
      </c>
      <c r="N7" s="38">
        <v>1</v>
      </c>
      <c r="O7" s="38">
        <v>0</v>
      </c>
      <c r="P7" s="38">
        <v>1</v>
      </c>
      <c r="Q7" s="38">
        <v>1</v>
      </c>
      <c r="R7" s="38">
        <v>1</v>
      </c>
      <c r="S7" s="38">
        <v>1</v>
      </c>
      <c r="T7" s="65">
        <v>0</v>
      </c>
      <c r="U7" s="63"/>
      <c r="V7" s="47"/>
      <c r="W7" s="69">
        <v>43919</v>
      </c>
      <c r="X7" s="43"/>
      <c r="Y7" s="43"/>
      <c r="Z7" s="42"/>
      <c r="AA7" s="42"/>
    </row>
    <row r="8" spans="1:27" s="44" customFormat="1" x14ac:dyDescent="0.3">
      <c r="A8" s="42" t="s">
        <v>236</v>
      </c>
      <c r="B8" s="43" t="s">
        <v>250</v>
      </c>
      <c r="C8" s="57">
        <v>1</v>
      </c>
      <c r="D8" s="57">
        <v>1</v>
      </c>
      <c r="E8" s="38">
        <v>1</v>
      </c>
      <c r="F8" s="38">
        <v>1</v>
      </c>
      <c r="G8" s="38">
        <v>1</v>
      </c>
      <c r="H8" s="38">
        <v>0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38">
        <v>1</v>
      </c>
      <c r="R8" s="38">
        <v>1</v>
      </c>
      <c r="S8" s="38">
        <v>1</v>
      </c>
      <c r="T8" s="65">
        <v>0</v>
      </c>
      <c r="U8" s="63"/>
      <c r="V8" s="47"/>
      <c r="W8" s="69">
        <v>43912</v>
      </c>
      <c r="X8" s="43"/>
      <c r="Y8" s="43"/>
      <c r="Z8" s="42"/>
      <c r="AA8" s="42"/>
    </row>
    <row r="9" spans="1:27" s="44" customFormat="1" x14ac:dyDescent="0.3">
      <c r="A9" s="42" t="s">
        <v>224</v>
      </c>
      <c r="B9" s="43" t="s">
        <v>251</v>
      </c>
      <c r="C9" s="57">
        <v>1</v>
      </c>
      <c r="D9" s="57">
        <v>1</v>
      </c>
      <c r="E9" s="39">
        <v>1</v>
      </c>
      <c r="F9" s="39">
        <v>1</v>
      </c>
      <c r="G9" s="39">
        <v>1</v>
      </c>
      <c r="H9" s="40">
        <v>0.8</v>
      </c>
      <c r="I9" s="38">
        <v>1</v>
      </c>
      <c r="J9" s="38">
        <v>1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38">
        <v>1</v>
      </c>
      <c r="R9" s="38">
        <v>1</v>
      </c>
      <c r="S9" s="38">
        <v>1</v>
      </c>
      <c r="T9" s="65">
        <v>0</v>
      </c>
      <c r="U9" s="63"/>
      <c r="V9" s="47"/>
      <c r="W9" s="69">
        <v>43909</v>
      </c>
      <c r="X9" s="70">
        <f>W8</f>
        <v>43912</v>
      </c>
      <c r="Y9" s="43"/>
      <c r="Z9" s="42"/>
      <c r="AA9" s="42"/>
    </row>
    <row r="10" spans="1:27" s="44" customFormat="1" x14ac:dyDescent="0.3">
      <c r="A10" s="42" t="s">
        <v>237</v>
      </c>
      <c r="B10" s="43" t="s">
        <v>238</v>
      </c>
      <c r="C10" s="57">
        <v>1</v>
      </c>
      <c r="D10" s="57">
        <v>1.05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38">
        <v>1</v>
      </c>
      <c r="R10" s="38">
        <v>1</v>
      </c>
      <c r="S10" s="38">
        <v>1</v>
      </c>
      <c r="T10" s="65">
        <v>0</v>
      </c>
      <c r="U10" s="63"/>
      <c r="V10" s="47"/>
      <c r="W10" s="69">
        <v>43912</v>
      </c>
      <c r="X10" s="43"/>
      <c r="Y10" s="43"/>
      <c r="Z10" s="42"/>
      <c r="AA10" s="42"/>
    </row>
    <row r="11" spans="1:27" s="44" customFormat="1" x14ac:dyDescent="0.3">
      <c r="A11" s="42" t="s">
        <v>225</v>
      </c>
      <c r="B11" s="32" t="s">
        <v>252</v>
      </c>
      <c r="C11" s="57">
        <v>1</v>
      </c>
      <c r="D11" s="57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40">
        <v>0.8</v>
      </c>
      <c r="N11" s="38">
        <v>1</v>
      </c>
      <c r="O11" s="38">
        <v>1</v>
      </c>
      <c r="P11" s="38">
        <v>1</v>
      </c>
      <c r="Q11" s="38">
        <v>1</v>
      </c>
      <c r="R11" s="38">
        <v>1</v>
      </c>
      <c r="S11" s="38">
        <v>1</v>
      </c>
      <c r="T11" s="65">
        <v>0</v>
      </c>
      <c r="U11" s="63"/>
      <c r="V11" s="47"/>
      <c r="W11" s="69">
        <v>43909</v>
      </c>
      <c r="X11" s="70">
        <f>W10</f>
        <v>43912</v>
      </c>
      <c r="Y11" s="43"/>
      <c r="Z11" s="42"/>
      <c r="AA11" s="42"/>
    </row>
    <row r="12" spans="1:27" s="44" customFormat="1" x14ac:dyDescent="0.3">
      <c r="A12" s="42" t="s">
        <v>259</v>
      </c>
      <c r="B12" s="32" t="s">
        <v>261</v>
      </c>
      <c r="C12" s="57">
        <v>1</v>
      </c>
      <c r="D12" s="57">
        <v>1.1499999999999999</v>
      </c>
      <c r="E12" s="38">
        <v>1</v>
      </c>
      <c r="F12" s="38">
        <v>1</v>
      </c>
      <c r="G12" s="38">
        <v>0.2</v>
      </c>
      <c r="H12" s="38">
        <v>1</v>
      </c>
      <c r="I12" s="38">
        <v>1</v>
      </c>
      <c r="J12" s="38">
        <v>1</v>
      </c>
      <c r="K12" s="38">
        <v>1</v>
      </c>
      <c r="L12" s="38">
        <v>0</v>
      </c>
      <c r="M12" s="38">
        <v>1</v>
      </c>
      <c r="N12" s="38">
        <v>1</v>
      </c>
      <c r="O12" s="38">
        <v>1</v>
      </c>
      <c r="P12" s="38">
        <f>MIN(1,2/layers!D14)</f>
        <v>0.4</v>
      </c>
      <c r="Q12" s="38">
        <v>1</v>
      </c>
      <c r="R12" s="38">
        <v>1</v>
      </c>
      <c r="S12" s="38">
        <v>1</v>
      </c>
      <c r="T12" s="65">
        <v>0</v>
      </c>
      <c r="U12" s="63"/>
      <c r="V12" s="47"/>
      <c r="W12" s="69">
        <v>43919</v>
      </c>
      <c r="X12" s="43"/>
      <c r="Y12" s="43"/>
      <c r="Z12" s="42"/>
      <c r="AA12" s="42"/>
    </row>
    <row r="13" spans="1:27" s="44" customFormat="1" x14ac:dyDescent="0.3">
      <c r="A13" s="42" t="s">
        <v>226</v>
      </c>
      <c r="B13" s="32" t="s">
        <v>260</v>
      </c>
      <c r="C13" s="57">
        <v>1</v>
      </c>
      <c r="D13" s="57">
        <v>1.1000000000000001</v>
      </c>
      <c r="E13" s="38">
        <v>1</v>
      </c>
      <c r="F13" s="38">
        <v>1</v>
      </c>
      <c r="G13" s="40">
        <v>0.86</v>
      </c>
      <c r="H13" s="38">
        <v>1</v>
      </c>
      <c r="I13" s="38">
        <v>1</v>
      </c>
      <c r="J13" s="38">
        <v>1</v>
      </c>
      <c r="K13" s="38">
        <v>1</v>
      </c>
      <c r="L13" s="38">
        <v>0</v>
      </c>
      <c r="M13" s="38">
        <v>1</v>
      </c>
      <c r="N13" s="38">
        <v>1</v>
      </c>
      <c r="O13" s="40">
        <v>0.2</v>
      </c>
      <c r="P13" s="40">
        <f>MIN(1,10/layers!D14)</f>
        <v>1</v>
      </c>
      <c r="Q13" s="38">
        <v>1</v>
      </c>
      <c r="R13" s="38">
        <v>1</v>
      </c>
      <c r="S13" s="38">
        <v>1</v>
      </c>
      <c r="T13" s="65">
        <v>0</v>
      </c>
      <c r="U13" s="63"/>
      <c r="V13" s="47"/>
      <c r="W13" s="69"/>
      <c r="X13" s="70"/>
      <c r="Y13" s="43"/>
      <c r="Z13" s="42"/>
      <c r="AA13" s="42"/>
    </row>
    <row r="14" spans="1:27" s="44" customFormat="1" x14ac:dyDescent="0.3">
      <c r="A14" s="42" t="s">
        <v>230</v>
      </c>
      <c r="B14" s="32" t="s">
        <v>254</v>
      </c>
      <c r="C14" s="57">
        <v>1</v>
      </c>
      <c r="D14" s="57">
        <v>1.05</v>
      </c>
      <c r="E14" s="38">
        <v>1</v>
      </c>
      <c r="F14" s="38">
        <v>1</v>
      </c>
      <c r="G14" s="40">
        <v>0.95</v>
      </c>
      <c r="H14" s="38">
        <v>1</v>
      </c>
      <c r="I14" s="38">
        <v>1</v>
      </c>
      <c r="J14" s="38">
        <v>1</v>
      </c>
      <c r="K14" s="38">
        <v>1</v>
      </c>
      <c r="L14" s="40">
        <v>0.5</v>
      </c>
      <c r="M14" s="38">
        <v>1</v>
      </c>
      <c r="N14" s="38">
        <v>1</v>
      </c>
      <c r="O14" s="38">
        <v>1</v>
      </c>
      <c r="P14" s="40">
        <v>1</v>
      </c>
      <c r="Q14" s="38">
        <v>1</v>
      </c>
      <c r="R14" s="38">
        <v>1</v>
      </c>
      <c r="S14" s="38">
        <v>1</v>
      </c>
      <c r="T14" s="65">
        <v>0</v>
      </c>
      <c r="U14" s="63"/>
      <c r="V14" s="47"/>
      <c r="W14" s="69">
        <v>43909</v>
      </c>
      <c r="X14" s="70">
        <f>W12</f>
        <v>43919</v>
      </c>
      <c r="Y14" s="43"/>
      <c r="Z14" s="42"/>
      <c r="AA14" s="42"/>
    </row>
    <row r="15" spans="1:27" s="44" customFormat="1" x14ac:dyDescent="0.3">
      <c r="A15" s="42" t="s">
        <v>227</v>
      </c>
      <c r="B15" s="32" t="s">
        <v>253</v>
      </c>
      <c r="C15" s="57">
        <v>1</v>
      </c>
      <c r="D15" s="57">
        <v>1</v>
      </c>
      <c r="E15" s="38">
        <v>1</v>
      </c>
      <c r="F15" s="38">
        <v>1</v>
      </c>
      <c r="G15" s="38">
        <v>1</v>
      </c>
      <c r="H15" s="38">
        <v>1</v>
      </c>
      <c r="I15" s="40">
        <v>0</v>
      </c>
      <c r="J15" s="38">
        <v>1</v>
      </c>
      <c r="K15" s="38">
        <v>1</v>
      </c>
      <c r="L15" s="38">
        <v>1</v>
      </c>
      <c r="M15" s="38">
        <v>1</v>
      </c>
      <c r="N15" s="38">
        <v>1</v>
      </c>
      <c r="O15" s="38">
        <v>1</v>
      </c>
      <c r="P15" s="38">
        <v>1</v>
      </c>
      <c r="Q15" s="38">
        <v>1</v>
      </c>
      <c r="R15" s="38">
        <v>1</v>
      </c>
      <c r="S15" s="38">
        <v>1</v>
      </c>
      <c r="T15" s="65">
        <v>0</v>
      </c>
      <c r="U15" s="63"/>
      <c r="V15" s="47"/>
      <c r="W15" s="69">
        <v>43912</v>
      </c>
      <c r="X15" s="43"/>
      <c r="Y15" s="43"/>
      <c r="Z15" s="42"/>
      <c r="AA15" s="42"/>
    </row>
    <row r="16" spans="1:27" s="44" customFormat="1" x14ac:dyDescent="0.3">
      <c r="A16" s="42" t="s">
        <v>228</v>
      </c>
      <c r="B16" s="43" t="s">
        <v>239</v>
      </c>
      <c r="C16" s="57">
        <v>1</v>
      </c>
      <c r="D16" s="57">
        <v>1</v>
      </c>
      <c r="E16" s="38">
        <v>1</v>
      </c>
      <c r="F16" s="38">
        <v>1</v>
      </c>
      <c r="G16" s="38">
        <v>0.92</v>
      </c>
      <c r="H16" s="38">
        <v>1</v>
      </c>
      <c r="I16" s="38">
        <v>1</v>
      </c>
      <c r="J16" s="40">
        <v>0</v>
      </c>
      <c r="K16" s="38">
        <v>1</v>
      </c>
      <c r="L16" s="38">
        <v>1</v>
      </c>
      <c r="M16" s="38">
        <v>1</v>
      </c>
      <c r="N16" s="38">
        <v>1</v>
      </c>
      <c r="O16" s="38">
        <v>1</v>
      </c>
      <c r="P16" s="38">
        <v>1</v>
      </c>
      <c r="Q16" s="38">
        <v>1</v>
      </c>
      <c r="R16" s="38">
        <v>1</v>
      </c>
      <c r="S16" s="38">
        <v>1</v>
      </c>
      <c r="T16" s="65">
        <v>0</v>
      </c>
      <c r="U16" s="63"/>
      <c r="V16" s="47"/>
      <c r="W16" s="69">
        <v>43912</v>
      </c>
      <c r="X16" s="43"/>
      <c r="Y16" s="43"/>
      <c r="Z16" s="42"/>
      <c r="AA16" s="42"/>
    </row>
    <row r="17" spans="1:27" s="44" customFormat="1" x14ac:dyDescent="0.3">
      <c r="A17" s="42" t="s">
        <v>271</v>
      </c>
      <c r="B17" s="43" t="s">
        <v>275</v>
      </c>
      <c r="C17" s="57">
        <v>1</v>
      </c>
      <c r="D17" s="57">
        <v>1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38">
        <v>1</v>
      </c>
      <c r="R17" s="38">
        <v>0</v>
      </c>
      <c r="S17" s="38">
        <v>1</v>
      </c>
      <c r="T17" s="65">
        <v>0</v>
      </c>
      <c r="U17" s="63"/>
      <c r="V17" s="47"/>
      <c r="W17" s="69"/>
      <c r="X17" s="43"/>
      <c r="Y17" s="43"/>
      <c r="Z17" s="42"/>
      <c r="AA17" s="42"/>
    </row>
    <row r="18" spans="1:27" s="44" customFormat="1" x14ac:dyDescent="0.3">
      <c r="A18" s="42" t="s">
        <v>229</v>
      </c>
      <c r="B18" s="32" t="s">
        <v>240</v>
      </c>
      <c r="C18" s="57">
        <v>1</v>
      </c>
      <c r="D18" s="57">
        <v>1</v>
      </c>
      <c r="E18" s="38">
        <v>1</v>
      </c>
      <c r="F18" s="38">
        <v>1</v>
      </c>
      <c r="G18" s="38">
        <v>1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38">
        <v>1</v>
      </c>
      <c r="R18" s="38">
        <v>1</v>
      </c>
      <c r="S18" s="38">
        <v>1</v>
      </c>
      <c r="T18" s="65">
        <v>0</v>
      </c>
      <c r="U18" s="75" t="s">
        <v>174</v>
      </c>
      <c r="V18" s="77">
        <v>0.1</v>
      </c>
      <c r="W18" s="69">
        <v>43915</v>
      </c>
      <c r="X18" s="43"/>
      <c r="Y18" s="43"/>
      <c r="Z18" s="42"/>
      <c r="AA18" s="42"/>
    </row>
    <row r="19" spans="1:27" s="27" customFormat="1" ht="19.2" customHeight="1" x14ac:dyDescent="0.3">
      <c r="A19" s="45" t="s">
        <v>231</v>
      </c>
      <c r="B19" s="32" t="s">
        <v>255</v>
      </c>
      <c r="C19" s="57">
        <v>1</v>
      </c>
      <c r="D19" s="57">
        <v>1</v>
      </c>
      <c r="E19" s="38">
        <v>1</v>
      </c>
      <c r="F19" s="38">
        <v>1</v>
      </c>
      <c r="G19" s="38">
        <v>0.73</v>
      </c>
      <c r="H19" s="38">
        <v>1</v>
      </c>
      <c r="I19" s="38">
        <v>1</v>
      </c>
      <c r="J19" s="38">
        <v>1</v>
      </c>
      <c r="K19" s="38">
        <v>1</v>
      </c>
      <c r="L19" s="38">
        <v>1</v>
      </c>
      <c r="M19" s="38">
        <v>1</v>
      </c>
      <c r="N19" s="38">
        <v>1</v>
      </c>
      <c r="O19" s="38">
        <v>1</v>
      </c>
      <c r="P19" s="38">
        <v>1</v>
      </c>
      <c r="Q19" s="38">
        <v>1</v>
      </c>
      <c r="R19" s="38">
        <v>1</v>
      </c>
      <c r="S19" s="38">
        <v>1</v>
      </c>
      <c r="T19" s="65">
        <v>0</v>
      </c>
      <c r="U19" s="75" t="s">
        <v>176</v>
      </c>
      <c r="V19" s="76">
        <v>0.95</v>
      </c>
      <c r="W19" s="69">
        <v>43919</v>
      </c>
      <c r="X19" s="37"/>
      <c r="Y19" s="37"/>
      <c r="Z19" s="45"/>
      <c r="AA19" s="45"/>
    </row>
    <row r="20" spans="1:27" s="27" customFormat="1" ht="19.2" customHeight="1" x14ac:dyDescent="0.3">
      <c r="A20" s="45" t="s">
        <v>220</v>
      </c>
      <c r="B20" s="32" t="s">
        <v>256</v>
      </c>
      <c r="C20" s="57">
        <v>1</v>
      </c>
      <c r="D20" s="57">
        <v>1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40">
        <v>0</v>
      </c>
      <c r="M20" s="38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65">
        <v>0</v>
      </c>
      <c r="U20" s="63"/>
      <c r="V20" s="33"/>
      <c r="W20" s="69">
        <v>43909</v>
      </c>
      <c r="X20" s="37"/>
      <c r="Y20" s="32"/>
      <c r="Z20" s="45"/>
      <c r="AA20" s="45"/>
    </row>
    <row r="21" spans="1:27" s="27" customFormat="1" ht="19.2" customHeight="1" x14ac:dyDescent="0.3">
      <c r="A21" s="45" t="s">
        <v>270</v>
      </c>
      <c r="B21" s="29" t="s">
        <v>273</v>
      </c>
      <c r="C21" s="57">
        <v>1</v>
      </c>
      <c r="D21" s="57">
        <v>1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38">
        <v>0</v>
      </c>
      <c r="R21" s="38">
        <v>1</v>
      </c>
      <c r="S21" s="38">
        <v>1</v>
      </c>
      <c r="T21" s="65">
        <v>0</v>
      </c>
      <c r="U21" s="63"/>
      <c r="V21" s="33"/>
      <c r="W21" s="69">
        <v>43912</v>
      </c>
      <c r="X21" s="37"/>
      <c r="Y21" s="32"/>
      <c r="Z21" s="45"/>
      <c r="AA21" s="45"/>
    </row>
    <row r="22" spans="1:27" s="26" customFormat="1" ht="19.2" customHeight="1" x14ac:dyDescent="0.3">
      <c r="A22" s="36" t="s">
        <v>257</v>
      </c>
      <c r="B22" s="36" t="s">
        <v>244</v>
      </c>
      <c r="C22" s="57">
        <v>1</v>
      </c>
      <c r="D22" s="57">
        <v>1</v>
      </c>
      <c r="E22" s="38">
        <v>1</v>
      </c>
      <c r="F22" s="38">
        <v>1</v>
      </c>
      <c r="G22" s="38">
        <v>0.67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65">
        <v>0</v>
      </c>
      <c r="U22" s="75" t="s">
        <v>176</v>
      </c>
      <c r="V22" s="76">
        <v>0.5</v>
      </c>
      <c r="W22" s="69">
        <v>43919</v>
      </c>
      <c r="X22" s="37"/>
      <c r="Y22" s="37"/>
      <c r="Z22" s="36"/>
      <c r="AA22" s="36"/>
    </row>
    <row r="23" spans="1:27" s="26" customFormat="1" ht="19.2" customHeight="1" x14ac:dyDescent="0.3">
      <c r="A23" s="36" t="s">
        <v>245</v>
      </c>
      <c r="B23" s="32" t="s">
        <v>264</v>
      </c>
      <c r="C23" s="57">
        <v>1</v>
      </c>
      <c r="D23" s="57">
        <v>1</v>
      </c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>
        <v>1</v>
      </c>
      <c r="K23" s="38">
        <v>1</v>
      </c>
      <c r="L23" s="38">
        <v>1</v>
      </c>
      <c r="M23" s="38">
        <v>1</v>
      </c>
      <c r="N23" s="38">
        <v>1</v>
      </c>
      <c r="O23" s="38">
        <v>1</v>
      </c>
      <c r="P23" s="38">
        <v>1</v>
      </c>
      <c r="Q23" s="38">
        <v>1</v>
      </c>
      <c r="R23" s="38">
        <v>1</v>
      </c>
      <c r="S23" s="38">
        <v>1</v>
      </c>
      <c r="T23" s="65">
        <v>0</v>
      </c>
      <c r="U23" s="75" t="s">
        <v>176</v>
      </c>
      <c r="V23" s="76">
        <v>0.95</v>
      </c>
      <c r="W23" s="69">
        <v>43919</v>
      </c>
      <c r="X23" s="37"/>
      <c r="Y23" s="32"/>
      <c r="Z23" s="36"/>
      <c r="AA23" s="36"/>
    </row>
    <row r="24" spans="1:27" s="26" customFormat="1" ht="19.2" customHeight="1" x14ac:dyDescent="0.3">
      <c r="A24" s="36" t="s">
        <v>258</v>
      </c>
      <c r="B24" s="32" t="s">
        <v>206</v>
      </c>
      <c r="C24" s="57">
        <v>1</v>
      </c>
      <c r="D24" s="57">
        <v>1</v>
      </c>
      <c r="E24" s="38">
        <v>1</v>
      </c>
      <c r="F24" s="38">
        <v>1</v>
      </c>
      <c r="G24" s="38">
        <v>1</v>
      </c>
      <c r="H24" s="38">
        <v>1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1</v>
      </c>
      <c r="P24" s="38">
        <v>1</v>
      </c>
      <c r="Q24" s="38">
        <v>1</v>
      </c>
      <c r="R24" s="38">
        <v>1</v>
      </c>
      <c r="S24" s="38">
        <v>1</v>
      </c>
      <c r="T24" s="65">
        <v>5</v>
      </c>
      <c r="U24" s="63"/>
      <c r="V24" s="33"/>
      <c r="W24" s="69">
        <v>43919</v>
      </c>
      <c r="X24" s="37"/>
      <c r="Y24" s="37"/>
      <c r="Z24" s="36"/>
      <c r="AA24" s="36"/>
    </row>
    <row r="25" spans="1:27" s="26" customFormat="1" ht="19.2" customHeight="1" x14ac:dyDescent="0.3">
      <c r="A25" s="36" t="s">
        <v>274</v>
      </c>
      <c r="B25" s="32" t="s">
        <v>277</v>
      </c>
      <c r="C25" s="57">
        <v>1</v>
      </c>
      <c r="D25" s="57">
        <v>1</v>
      </c>
      <c r="E25" s="38">
        <v>1</v>
      </c>
      <c r="F25" s="38">
        <v>1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38">
        <v>1</v>
      </c>
      <c r="O25" s="38">
        <v>1</v>
      </c>
      <c r="P25" s="38">
        <v>1</v>
      </c>
      <c r="Q25" s="38">
        <v>1</v>
      </c>
      <c r="R25" s="38">
        <v>1</v>
      </c>
      <c r="S25" s="38">
        <v>0</v>
      </c>
      <c r="T25" s="65">
        <v>0</v>
      </c>
      <c r="U25" s="62"/>
      <c r="V25" s="35"/>
      <c r="W25" s="79">
        <v>43919</v>
      </c>
      <c r="X25" s="32"/>
      <c r="Y25" s="32"/>
      <c r="Z25" s="36"/>
      <c r="AA25" s="36"/>
    </row>
    <row r="26" spans="1:27" s="26" customFormat="1" ht="19.2" customHeight="1" x14ac:dyDescent="0.3">
      <c r="A26" s="36"/>
      <c r="C26" s="59"/>
      <c r="D26" s="59"/>
      <c r="E26" s="36"/>
      <c r="F26" s="36"/>
      <c r="G26" s="36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61"/>
      <c r="U26" s="62"/>
      <c r="V26" s="35"/>
      <c r="W26" s="58"/>
      <c r="X26" s="32"/>
      <c r="Y26" s="32"/>
      <c r="Z26" s="36"/>
      <c r="AA26" s="36"/>
    </row>
    <row r="27" spans="1:27" s="26" customFormat="1" ht="19.2" customHeight="1" x14ac:dyDescent="0.3">
      <c r="A27" s="36"/>
      <c r="B27" s="32"/>
      <c r="C27" s="59"/>
      <c r="D27" s="59"/>
      <c r="E27" s="36"/>
      <c r="F27" s="36"/>
      <c r="G27" s="36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61"/>
      <c r="U27" s="63"/>
      <c r="V27" s="33"/>
      <c r="W27" s="68"/>
      <c r="X27" s="37"/>
      <c r="Y27" s="32"/>
      <c r="Z27" s="36"/>
      <c r="AA27" s="36"/>
    </row>
    <row r="28" spans="1:27" s="26" customFormat="1" ht="19.2" customHeight="1" x14ac:dyDescent="0.3">
      <c r="A28" s="36"/>
      <c r="B28" s="32"/>
      <c r="C28" s="58"/>
      <c r="D28" s="62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61"/>
      <c r="U28" s="62"/>
      <c r="V28" s="35"/>
      <c r="W28" s="58"/>
      <c r="X28" s="32"/>
      <c r="Y28" s="32"/>
      <c r="Z28" s="36"/>
      <c r="AA28" s="36"/>
    </row>
    <row r="29" spans="1:27" s="26" customFormat="1" ht="19.2" customHeight="1" x14ac:dyDescent="0.3">
      <c r="A29" s="36"/>
      <c r="B29" s="36"/>
      <c r="C29" s="58"/>
      <c r="D29" s="6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63"/>
      <c r="U29" s="63"/>
      <c r="V29" s="33"/>
      <c r="W29" s="68"/>
      <c r="X29" s="37"/>
      <c r="Y29" s="37"/>
      <c r="Z29" s="36"/>
      <c r="AA29" s="36"/>
    </row>
    <row r="30" spans="1:27" s="26" customFormat="1" ht="19.2" customHeight="1" x14ac:dyDescent="0.3">
      <c r="A30" s="36"/>
      <c r="B30" s="32"/>
      <c r="C30" s="58"/>
      <c r="D30" s="61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61"/>
      <c r="U30" s="63"/>
      <c r="V30" s="33"/>
      <c r="W30" s="68"/>
      <c r="X30" s="37"/>
      <c r="Y30" s="32"/>
      <c r="Z30" s="36"/>
      <c r="AA30" s="36"/>
    </row>
    <row r="31" spans="1:27" s="26" customFormat="1" ht="19.2" customHeight="1" x14ac:dyDescent="0.3">
      <c r="A31" s="36"/>
      <c r="B31" s="36"/>
      <c r="C31" s="59"/>
      <c r="D31" s="59"/>
      <c r="E31" s="36"/>
      <c r="F31" s="36"/>
      <c r="G31" s="36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61"/>
      <c r="U31" s="63"/>
      <c r="V31" s="33"/>
      <c r="W31" s="68"/>
      <c r="X31" s="37"/>
      <c r="Y31" s="32"/>
      <c r="Z31" s="36"/>
      <c r="AA31" s="36"/>
    </row>
    <row r="32" spans="1:27" s="26" customFormat="1" ht="19.2" customHeight="1" x14ac:dyDescent="0.3">
      <c r="A32" s="36"/>
      <c r="B32" s="32"/>
      <c r="C32" s="58"/>
      <c r="D32" s="61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61"/>
      <c r="U32" s="62"/>
      <c r="V32" s="35"/>
      <c r="W32" s="58"/>
      <c r="X32" s="32"/>
      <c r="Y32" s="37"/>
      <c r="Z32" s="36"/>
      <c r="AA32" s="36"/>
    </row>
    <row r="33" spans="1:27" s="26" customFormat="1" ht="19.2" customHeight="1" x14ac:dyDescent="0.3">
      <c r="A33" s="36"/>
      <c r="C33" s="58"/>
      <c r="D33" s="61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61"/>
      <c r="U33" s="63"/>
      <c r="V33" s="33"/>
      <c r="W33" s="68"/>
      <c r="X33" s="37"/>
      <c r="Y33" s="32"/>
      <c r="Z33" s="36"/>
      <c r="AA33" s="36"/>
    </row>
  </sheetData>
  <mergeCells count="2">
    <mergeCell ref="U1:V1"/>
    <mergeCell ref="D1:S1"/>
  </mergeCells>
  <conditionalFormatting sqref="C3:P16 C22:P22 C18:P20">
    <cfRule type="cellIs" dxfId="33" priority="25" operator="equal">
      <formula>1</formula>
    </cfRule>
  </conditionalFormatting>
  <conditionalFormatting sqref="C3:P16 C22:P24 C18:P20">
    <cfRule type="cellIs" dxfId="32" priority="24" operator="notEqual">
      <formula>1</formula>
    </cfRule>
  </conditionalFormatting>
  <conditionalFormatting sqref="C23:P24">
    <cfRule type="cellIs" dxfId="31" priority="22" operator="equal">
      <formula>1</formula>
    </cfRule>
  </conditionalFormatting>
  <conditionalFormatting sqref="C21:K21 M21:P21">
    <cfRule type="cellIs" dxfId="30" priority="21" operator="equal">
      <formula>1</formula>
    </cfRule>
  </conditionalFormatting>
  <conditionalFormatting sqref="C21:K21 M21:P21">
    <cfRule type="cellIs" dxfId="29" priority="20" operator="notEqual">
      <formula>1</formula>
    </cfRule>
  </conditionalFormatting>
  <conditionalFormatting sqref="L21">
    <cfRule type="cellIs" dxfId="27" priority="11" operator="notEqual">
      <formula>1</formula>
    </cfRule>
  </conditionalFormatting>
  <conditionalFormatting sqref="Q3:S6 Q22 Q7:Q16 Q18:Q20">
    <cfRule type="cellIs" dxfId="18" priority="19" operator="equal">
      <formula>1</formula>
    </cfRule>
  </conditionalFormatting>
  <conditionalFormatting sqref="Q3:S6 Q23:S24 Q22 Q7:Q16 Q18:Q20">
    <cfRule type="cellIs" dxfId="17" priority="18" operator="notEqual">
      <formula>1</formula>
    </cfRule>
  </conditionalFormatting>
  <conditionalFormatting sqref="Q23:S24">
    <cfRule type="cellIs" dxfId="16" priority="17" operator="equal">
      <formula>1</formula>
    </cfRule>
  </conditionalFormatting>
  <conditionalFormatting sqref="Q21">
    <cfRule type="cellIs" dxfId="15" priority="16" operator="equal">
      <formula>1</formula>
    </cfRule>
  </conditionalFormatting>
  <conditionalFormatting sqref="Q21">
    <cfRule type="cellIs" dxfId="14" priority="15" operator="notEqual">
      <formula>1</formula>
    </cfRule>
  </conditionalFormatting>
  <conditionalFormatting sqref="R7:S16 R18:S22">
    <cfRule type="cellIs" dxfId="13" priority="14" operator="equal">
      <formula>1</formula>
    </cfRule>
  </conditionalFormatting>
  <conditionalFormatting sqref="R7:S16 R18:S22">
    <cfRule type="cellIs" dxfId="12" priority="13" operator="notEqual">
      <formula>1</formula>
    </cfRule>
  </conditionalFormatting>
  <conditionalFormatting sqref="L21">
    <cfRule type="cellIs" dxfId="11" priority="12" operator="equal">
      <formula>1</formula>
    </cfRule>
  </conditionalFormatting>
  <conditionalFormatting sqref="C17:P17">
    <cfRule type="cellIs" dxfId="9" priority="10" operator="equal">
      <formula>1</formula>
    </cfRule>
  </conditionalFormatting>
  <conditionalFormatting sqref="C17:P17">
    <cfRule type="cellIs" dxfId="8" priority="9" operator="notEqual">
      <formula>1</formula>
    </cfRule>
  </conditionalFormatting>
  <conditionalFormatting sqref="Q17">
    <cfRule type="cellIs" dxfId="7" priority="8" operator="equal">
      <formula>1</formula>
    </cfRule>
  </conditionalFormatting>
  <conditionalFormatting sqref="Q17">
    <cfRule type="cellIs" dxfId="6" priority="7" operator="notEqual">
      <formula>1</formula>
    </cfRule>
  </conditionalFormatting>
  <conditionalFormatting sqref="R17:S17">
    <cfRule type="cellIs" dxfId="5" priority="6" operator="equal">
      <formula>1</formula>
    </cfRule>
  </conditionalFormatting>
  <conditionalFormatting sqref="R17:S17">
    <cfRule type="cellIs" dxfId="4" priority="5" operator="notEqual">
      <formula>1</formula>
    </cfRule>
  </conditionalFormatting>
  <conditionalFormatting sqref="C25:P25">
    <cfRule type="cellIs" dxfId="3" priority="4" operator="notEqual">
      <formula>1</formula>
    </cfRule>
  </conditionalFormatting>
  <conditionalFormatting sqref="C25:P25">
    <cfRule type="cellIs" dxfId="2" priority="3" operator="equal">
      <formula>1</formula>
    </cfRule>
  </conditionalFormatting>
  <conditionalFormatting sqref="Q25:S25">
    <cfRule type="cellIs" dxfId="1" priority="2" operator="notEqual">
      <formula>1</formula>
    </cfRule>
  </conditionalFormatting>
  <conditionalFormatting sqref="Q25:S2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workbookViewId="0">
      <selection activeCell="C13" sqref="C13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9" customFormat="1" x14ac:dyDescent="0.3">
      <c r="A1" s="19" t="s">
        <v>166</v>
      </c>
      <c r="B1" s="19" t="s">
        <v>184</v>
      </c>
      <c r="C1" s="19" t="s">
        <v>163</v>
      </c>
    </row>
    <row r="2" spans="1:3" s="23" customFormat="1" x14ac:dyDescent="0.3">
      <c r="A2" s="23" t="s">
        <v>195</v>
      </c>
      <c r="B2" s="24">
        <v>43891</v>
      </c>
      <c r="C2" s="23" t="s">
        <v>197</v>
      </c>
    </row>
    <row r="3" spans="1:3" s="23" customFormat="1" x14ac:dyDescent="0.3">
      <c r="A3" s="23" t="s">
        <v>196</v>
      </c>
      <c r="B3" s="24">
        <v>44105</v>
      </c>
      <c r="C3" s="23" t="s">
        <v>198</v>
      </c>
    </row>
    <row r="4" spans="1:3" s="23" customFormat="1" x14ac:dyDescent="0.3">
      <c r="A4" s="23" t="s">
        <v>199</v>
      </c>
      <c r="B4" s="25">
        <v>3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v>1</v>
      </c>
      <c r="C6" t="s">
        <v>191</v>
      </c>
    </row>
    <row r="7" spans="1:3" x14ac:dyDescent="0.3">
      <c r="A7" t="s">
        <v>187</v>
      </c>
      <c r="B7">
        <v>0</v>
      </c>
    </row>
    <row r="8" spans="1:3" x14ac:dyDescent="0.3">
      <c r="A8" t="s">
        <v>188</v>
      </c>
      <c r="B8">
        <v>0.8</v>
      </c>
      <c r="C8" t="s">
        <v>192</v>
      </c>
    </row>
    <row r="9" spans="1:3" x14ac:dyDescent="0.3">
      <c r="A9" t="s">
        <v>194</v>
      </c>
      <c r="B9">
        <v>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1.5E-3</v>
      </c>
    </row>
    <row r="12" spans="1:3" x14ac:dyDescent="0.3">
      <c r="A12" t="s">
        <v>203</v>
      </c>
      <c r="B12">
        <v>0.3</v>
      </c>
      <c r="C12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2020-04-28T06:06:49Z</dcterms:modified>
</cp:coreProperties>
</file>