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ovasim-australia\data\"/>
    </mc:Choice>
  </mc:AlternateContent>
  <xr:revisionPtr revIDLastSave="0" documentId="13_ncr:1_{AFE414D5-7664-4218-AE5B-D91B3B22C7C8}" xr6:coauthVersionLast="45" xr6:coauthVersionMax="45" xr10:uidLastSave="{00000000-0000-0000-0000-000000000000}"/>
  <bookViews>
    <workbookView xWindow="-120" yWindow="-120" windowWidth="29040" windowHeight="15840" tabRatio="839" firstSheet="1" activeTab="2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3" i="2" l="1"/>
  <c r="G3" i="2"/>
  <c r="E3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S6" i="1"/>
  <c r="F2" i="6"/>
  <c r="S8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S3" i="1"/>
  <c r="S2" i="1"/>
  <c r="S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sharedStrings.xml><?xml version="1.0" encoding="utf-8"?>
<sst xmlns="http://schemas.openxmlformats.org/spreadsheetml/2006/main" count="456" uniqueCount="101">
  <si>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</si>
  <si>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</si>
  <si>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</si>
  <si>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</si>
  <si>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</si>
  <si>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</si>
  <si>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</si>
  <si>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</si>
  <si>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</si>
  <si>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</si>
  <si>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</si>
  <si>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</si>
  <si>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</si>
  <si>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</si>
  <si>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</si>
  <si>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</si>
  <si>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</si>
  <si>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</si>
  <si>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</si>
  <si>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</si>
  <si>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</si>
  <si>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</si>
  <si>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</si>
  <si>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</si>
  <si>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</si>
  <si>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</si>
  <si>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</si>
  <si>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</si>
  <si>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</si>
  <si>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</si>
  <si>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</si>
  <si>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</si>
  <si>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</si>
  <si>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</si>
  <si>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</si>
  <si>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</si>
  <si>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</si>
  <si>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</si>
  <si>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</si>
  <si>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</si>
  <si>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</si>
  <si>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</si>
  <si>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</si>
  <si>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</si>
  <si>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</si>
  <si>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</si>
  <si>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</si>
  <si>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</si>
  <si>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</si>
  <si>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</si>
  <si>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</si>
  <si>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</si>
  <si>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</si>
  <si>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</si>
  <si>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</si>
  <si>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</si>
  <si>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</si>
  <si>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</si>
  <si>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</si>
  <si>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</si>
  <si>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</si>
  <si>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</si>
  <si>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</si>
  <si>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</si>
  <si>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</si>
  <si>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</si>
  <si>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</si>
  <si>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</si>
  <si>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</si>
  <si>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</si>
  <si>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</si>
  <si>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</si>
  <si>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</si>
  <si>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</si>
  <si>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</si>
  <si>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</si>
  <si>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</si>
  <si>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</si>
  <si>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</si>
  <si>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Gathering restrictions</t>
  </si>
  <si>
    <t>lockdown2</t>
  </si>
  <si>
    <t>School and work closure</t>
  </si>
  <si>
    <t>lockdown3</t>
  </si>
  <si>
    <t>Non-essential business restrictions, stay at home orders</t>
  </si>
  <si>
    <t>relax1</t>
  </si>
  <si>
    <t>Non-essential business resumes</t>
  </si>
  <si>
    <t>relax2</t>
  </si>
  <si>
    <t>Stay at home orders lifted</t>
  </si>
  <si>
    <t>relax3</t>
  </si>
  <si>
    <t>relax4</t>
  </si>
  <si>
    <t>Atlanta</t>
  </si>
  <si>
    <t>tracing_app</t>
  </si>
  <si>
    <t>Contact tracing through phone app</t>
  </si>
  <si>
    <t>H, S, W, C</t>
  </si>
  <si>
    <t>id_checks</t>
  </si>
  <si>
    <t>IDs are checked and recorded in pubs/bars/restaurants</t>
  </si>
  <si>
    <t>Baltimore</t>
  </si>
  <si>
    <t>State of emergency declared</t>
  </si>
  <si>
    <t>Stay at home orders</t>
  </si>
  <si>
    <t>Phase 1 re-opening</t>
  </si>
  <si>
    <t>Phase 2 re-opening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</si>
</sst>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9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0" borderId="0" xfId="0" applyFont="1"/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0" fillId="0" borderId="17" xfId="0" applyBorder="1" applyAlignment="1">
      <alignment horizontal="center" vertical="top"/>
    </xf>
    <xf numFmtId="0" fontId="0" fillId="0" borderId="24" xfId="0" applyBorder="1"/>
    <xf numFmtId="164" fontId="0" fillId="0" borderId="12" xfId="0" applyNumberFormat="1" applyBorder="1"/>
    <xf numFmtId="0" fontId="0" fillId="0" borderId="0" xfId="0" applyAlignment="1">
      <alignment horizontal="center" vertical="top"/>
    </xf>
    <xf numFmtId="164" fontId="0" fillId="0" borderId="22" xfId="0" applyNumberFormat="1" applyBorder="1"/>
    <xf numFmtId="0" fontId="0" fillId="0" borderId="11" xfId="0" applyBorder="1" applyAlignment="1">
      <alignment horizontal="center" vertical="top"/>
    </xf>
    <xf numFmtId="0" fontId="0" fillId="0" borderId="10" xfId="0" applyBorder="1"/>
    <xf numFmtId="0" fontId="0" fillId="0" borderId="25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7" xfId="0" applyFill="1" applyBorder="1" applyAlignment="1">
      <alignment horizontal="center" vertical="top"/>
    </xf>
    <xf numFmtId="0" fontId="0" fillId="4" borderId="24" xfId="0" applyFill="1" applyBorder="1"/>
    <xf numFmtId="0" fontId="0" fillId="4" borderId="20" xfId="0" applyFill="1" applyBorder="1"/>
    <xf numFmtId="0" fontId="0" fillId="4" borderId="17" xfId="0" applyFill="1" applyBorder="1"/>
    <xf numFmtId="164" fontId="0" fillId="4" borderId="18" xfId="0" applyNumberFormat="1" applyFill="1" applyBorder="1"/>
    <xf numFmtId="164" fontId="0" fillId="4" borderId="12" xfId="0" applyNumberFormat="1" applyFill="1" applyBorder="1"/>
    <xf numFmtId="0" fontId="0" fillId="4" borderId="0" xfId="0" applyFill="1" applyAlignment="1">
      <alignment horizontal="center" vertical="top"/>
    </xf>
    <xf numFmtId="0" fontId="0" fillId="4" borderId="0" xfId="0" applyFill="1"/>
    <xf numFmtId="0" fontId="0" fillId="4" borderId="13" xfId="0" applyFill="1" applyBorder="1"/>
    <xf numFmtId="164" fontId="0" fillId="4" borderId="22" xfId="0" applyNumberFormat="1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1" xfId="0" applyFill="1" applyBorder="1" applyAlignment="1">
      <alignment horizontal="center" vertical="top"/>
    </xf>
    <xf numFmtId="0" fontId="0" fillId="4" borderId="10" xfId="0" applyFill="1" applyBorder="1"/>
    <xf numFmtId="0" fontId="0" fillId="4" borderId="21" xfId="0" applyFill="1" applyBorder="1"/>
    <xf numFmtId="0" fontId="0" fillId="4" borderId="25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9" xfId="0" applyFill="1" applyBorder="1"/>
    <xf numFmtId="0" fontId="0" fillId="5" borderId="12" xfId="0" applyFill="1" applyBorder="1" applyAlignment="1">
      <alignment horizontal="center" vertical="top"/>
    </xf>
    <xf numFmtId="0" fontId="0" fillId="5" borderId="12" xfId="0" applyFill="1" applyBorder="1"/>
    <xf numFmtId="0" fontId="0" fillId="5" borderId="18" xfId="0" applyFill="1" applyBorder="1"/>
    <xf numFmtId="164" fontId="0" fillId="5" borderId="18" xfId="0" applyNumberFormat="1" applyFill="1" applyBorder="1"/>
    <xf numFmtId="0" fontId="0" fillId="5" borderId="19" xfId="0" applyFill="1" applyBorder="1" applyAlignment="1">
      <alignment horizontal="center" vertical="top"/>
    </xf>
    <xf numFmtId="0" fontId="0" fillId="5" borderId="19" xfId="0" applyFill="1" applyBorder="1"/>
    <xf numFmtId="0" fontId="0" fillId="5" borderId="9" xfId="0" applyFill="1" applyBorder="1"/>
    <xf numFmtId="0" fontId="1" fillId="0" borderId="1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9"/>
  <sheetViews>
    <sheetView workbookViewId="0">
      <selection activeCell="T13" sqref="T1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36" t="s">
        <v>19</v>
      </c>
      <c r="C2" s="38">
        <v>30128</v>
      </c>
      <c r="D2" s="38">
        <v>33511</v>
      </c>
      <c r="E2" s="38">
        <v>29449</v>
      </c>
      <c r="F2" s="38">
        <v>35824</v>
      </c>
      <c r="G2" s="38">
        <v>36160</v>
      </c>
      <c r="H2" s="38">
        <v>48022</v>
      </c>
      <c r="I2" s="38">
        <v>42970</v>
      </c>
      <c r="J2" s="38">
        <v>42410</v>
      </c>
      <c r="K2" s="38">
        <v>35646</v>
      </c>
      <c r="L2" s="38">
        <v>38979</v>
      </c>
      <c r="M2" s="38">
        <v>34452</v>
      </c>
      <c r="N2" s="38">
        <v>32094</v>
      </c>
      <c r="O2" s="38">
        <v>30397</v>
      </c>
      <c r="P2" s="38">
        <v>23176</v>
      </c>
      <c r="Q2" s="38">
        <v>17321</v>
      </c>
      <c r="R2" s="38">
        <v>11828</v>
      </c>
      <c r="S2">
        <f>SUM(C2:R2)</f>
        <v>522367</v>
      </c>
    </row>
    <row r="3" spans="1:19" x14ac:dyDescent="0.25">
      <c r="A3" s="80"/>
      <c r="B3" s="36" t="s">
        <v>20</v>
      </c>
      <c r="C3" s="38">
        <v>31589</v>
      </c>
      <c r="D3" s="38">
        <v>31502</v>
      </c>
      <c r="E3" s="38">
        <v>33853</v>
      </c>
      <c r="F3" s="38">
        <v>34587</v>
      </c>
      <c r="G3" s="38">
        <v>39206</v>
      </c>
      <c r="H3" s="38">
        <v>46343</v>
      </c>
      <c r="I3" s="38">
        <v>41442</v>
      </c>
      <c r="J3" s="38">
        <v>37919</v>
      </c>
      <c r="K3" s="38">
        <v>33409</v>
      </c>
      <c r="L3" s="38">
        <v>36969</v>
      </c>
      <c r="M3" s="38">
        <v>34144</v>
      </c>
      <c r="N3" s="38">
        <v>30244</v>
      </c>
      <c r="O3" s="38">
        <v>26190</v>
      </c>
      <c r="P3" s="38">
        <v>18249</v>
      </c>
      <c r="Q3" s="38">
        <v>14091</v>
      </c>
      <c r="R3" s="38">
        <v>10629</v>
      </c>
      <c r="S3">
        <f>SUM(C3:R3)</f>
        <v>500366</v>
      </c>
    </row>
    <row r="4" spans="1:19" x14ac:dyDescent="0.25">
      <c r="A4" s="80" t="s">
        <v>90</v>
      </c>
      <c r="B4" s="36" t="s">
        <v>16</v>
      </c>
      <c r="C4">
        <f>SUM(C2:C3)</f>
        <v>61717</v>
      </c>
      <c r="D4">
        <f t="shared" ref="D4:R4" si="0">SUM(D2:D3)</f>
        <v>65013</v>
      </c>
      <c r="E4">
        <f t="shared" si="0"/>
        <v>63302</v>
      </c>
      <c r="F4">
        <f t="shared" si="0"/>
        <v>70411</v>
      </c>
      <c r="G4">
        <f t="shared" si="0"/>
        <v>75366</v>
      </c>
      <c r="H4">
        <f t="shared" si="0"/>
        <v>94365</v>
      </c>
      <c r="I4">
        <f t="shared" si="0"/>
        <v>84412</v>
      </c>
      <c r="J4">
        <f t="shared" si="0"/>
        <v>80329</v>
      </c>
      <c r="K4">
        <f t="shared" si="0"/>
        <v>69055</v>
      </c>
      <c r="L4">
        <f t="shared" si="0"/>
        <v>75948</v>
      </c>
      <c r="M4">
        <f t="shared" si="0"/>
        <v>68596</v>
      </c>
      <c r="N4">
        <f t="shared" si="0"/>
        <v>62338</v>
      </c>
      <c r="O4">
        <f t="shared" si="0"/>
        <v>56587</v>
      </c>
      <c r="P4">
        <f t="shared" si="0"/>
        <v>41425</v>
      </c>
      <c r="Q4">
        <f t="shared" si="0"/>
        <v>31412</v>
      </c>
      <c r="R4">
        <f t="shared" si="0"/>
        <v>22457</v>
      </c>
      <c r="S4">
        <f>SUM(S2:S3)</f>
        <v>1022733</v>
      </c>
    </row>
    <row r="5" spans="1:19" x14ac:dyDescent="0.25">
      <c r="A5" s="80"/>
      <c r="B5" s="36" t="s">
        <v>21</v>
      </c>
      <c r="C5">
        <f>C4/$S$4</f>
        <v>6.0345173178141316E-2</v>
      </c>
      <c r="D5">
        <f t="shared" ref="D5:S5" si="1">D4/$S$4</f>
        <v>6.356791068636683E-2</v>
      </c>
      <c r="E5">
        <f t="shared" si="1"/>
        <v>6.1894942277212137E-2</v>
      </c>
      <c r="F5">
        <f t="shared" si="1"/>
        <v>6.8845925573927894E-2</v>
      </c>
      <c r="G5">
        <f t="shared" si="1"/>
        <v>7.3690787331590943E-2</v>
      </c>
      <c r="H5">
        <f t="shared" si="1"/>
        <v>9.2267483302093514E-2</v>
      </c>
      <c r="I5">
        <f t="shared" si="1"/>
        <v>8.2535715577770535E-2</v>
      </c>
      <c r="J5">
        <f t="shared" si="1"/>
        <v>7.8543471267672013E-2</v>
      </c>
      <c r="K5">
        <f t="shared" si="1"/>
        <v>6.7520066332072984E-2</v>
      </c>
      <c r="L5">
        <f t="shared" si="1"/>
        <v>7.4259850811502118E-2</v>
      </c>
      <c r="M5">
        <f t="shared" si="1"/>
        <v>6.7071268845338913E-2</v>
      </c>
      <c r="N5">
        <f t="shared" si="1"/>
        <v>6.0952369777840354E-2</v>
      </c>
      <c r="O5">
        <f t="shared" si="1"/>
        <v>5.5329201267584012E-2</v>
      </c>
      <c r="P5">
        <f t="shared" si="1"/>
        <v>4.0504217620825768E-2</v>
      </c>
      <c r="Q5">
        <f t="shared" si="1"/>
        <v>3.0713783558367628E-2</v>
      </c>
      <c r="R5">
        <f t="shared" si="1"/>
        <v>2.1957832591693042E-2</v>
      </c>
      <c r="S5">
        <f t="shared" si="1"/>
        <v>1</v>
      </c>
    </row>
    <row r="6" spans="1:19" x14ac:dyDescent="0.25">
      <c r="A6" s="80" t="s">
        <v>96</v>
      </c>
      <c r="B6" s="37" t="s">
        <v>19</v>
      </c>
      <c r="C6" s="38">
        <v>18463</v>
      </c>
      <c r="D6" s="38">
        <v>17477</v>
      </c>
      <c r="E6" s="38">
        <v>15673</v>
      </c>
      <c r="F6" s="38">
        <v>17536</v>
      </c>
      <c r="G6" s="38">
        <v>21481</v>
      </c>
      <c r="H6" s="38">
        <v>31567</v>
      </c>
      <c r="I6" s="38">
        <v>28650</v>
      </c>
      <c r="J6" s="38">
        <v>23623</v>
      </c>
      <c r="K6" s="38">
        <v>16611</v>
      </c>
      <c r="L6" s="38">
        <v>17475</v>
      </c>
      <c r="M6" s="38">
        <v>18956</v>
      </c>
      <c r="N6" s="38">
        <v>18920</v>
      </c>
      <c r="O6" s="38">
        <v>23186</v>
      </c>
      <c r="P6" s="38">
        <v>16404</v>
      </c>
      <c r="Q6" s="38">
        <v>12461</v>
      </c>
      <c r="R6" s="38">
        <v>8603</v>
      </c>
      <c r="S6">
        <f>SUM(C6:R6)</f>
        <v>307086</v>
      </c>
    </row>
    <row r="7" spans="1:19" x14ac:dyDescent="0.25">
      <c r="A7" s="80"/>
      <c r="B7" s="37" t="s">
        <v>20</v>
      </c>
      <c r="C7" s="38">
        <v>19504</v>
      </c>
      <c r="D7" s="38">
        <v>16183</v>
      </c>
      <c r="E7" s="38">
        <v>17523</v>
      </c>
      <c r="F7" s="38">
        <v>17935</v>
      </c>
      <c r="G7" s="38">
        <v>19221</v>
      </c>
      <c r="H7" s="38">
        <v>28497</v>
      </c>
      <c r="I7" s="38">
        <v>26245</v>
      </c>
      <c r="J7" s="38">
        <v>18670</v>
      </c>
      <c r="K7" s="38">
        <v>17112</v>
      </c>
      <c r="L7" s="38">
        <v>15932</v>
      </c>
      <c r="M7" s="38">
        <v>17291</v>
      </c>
      <c r="N7" s="38">
        <v>17906</v>
      </c>
      <c r="O7" s="38">
        <v>16789</v>
      </c>
      <c r="P7" s="38">
        <v>12699</v>
      </c>
      <c r="Q7" s="38">
        <v>8577</v>
      </c>
      <c r="R7" s="38">
        <v>6361</v>
      </c>
      <c r="S7">
        <f>SUM(C7:R7)</f>
        <v>276445</v>
      </c>
    </row>
    <row r="8" spans="1:19" x14ac:dyDescent="0.25">
      <c r="A8" s="80" t="s">
        <v>96</v>
      </c>
      <c r="B8" s="37" t="s">
        <v>16</v>
      </c>
      <c r="C8">
        <f>SUM(C6:C7)</f>
        <v>37967</v>
      </c>
      <c r="D8">
        <f t="shared" ref="D8:R8" si="2">SUM(D6:D7)</f>
        <v>33660</v>
      </c>
      <c r="E8">
        <f t="shared" si="2"/>
        <v>33196</v>
      </c>
      <c r="F8">
        <f t="shared" si="2"/>
        <v>35471</v>
      </c>
      <c r="G8">
        <f t="shared" si="2"/>
        <v>40702</v>
      </c>
      <c r="H8">
        <f t="shared" si="2"/>
        <v>60064</v>
      </c>
      <c r="I8">
        <f t="shared" si="2"/>
        <v>54895</v>
      </c>
      <c r="J8">
        <f t="shared" si="2"/>
        <v>42293</v>
      </c>
      <c r="K8">
        <f t="shared" si="2"/>
        <v>33723</v>
      </c>
      <c r="L8">
        <f t="shared" si="2"/>
        <v>33407</v>
      </c>
      <c r="M8">
        <f t="shared" si="2"/>
        <v>36247</v>
      </c>
      <c r="N8">
        <f t="shared" si="2"/>
        <v>36826</v>
      </c>
      <c r="O8">
        <f t="shared" si="2"/>
        <v>39975</v>
      </c>
      <c r="P8">
        <f t="shared" si="2"/>
        <v>29103</v>
      </c>
      <c r="Q8">
        <f t="shared" si="2"/>
        <v>21038</v>
      </c>
      <c r="R8">
        <f t="shared" si="2"/>
        <v>14964</v>
      </c>
      <c r="S8">
        <f>SUM(S6:S7)</f>
        <v>583531</v>
      </c>
    </row>
    <row r="9" spans="1:19" x14ac:dyDescent="0.25">
      <c r="A9" s="80"/>
      <c r="B9" s="37" t="s">
        <v>21</v>
      </c>
      <c r="C9">
        <f>C8/$S$8</f>
        <v>6.5064238232416097E-2</v>
      </c>
      <c r="D9">
        <f t="shared" ref="D9:S9" si="3">D8/$S$8</f>
        <v>5.7683310740988911E-2</v>
      </c>
      <c r="E9">
        <f t="shared" si="3"/>
        <v>5.688815161490992E-2</v>
      </c>
      <c r="F9">
        <f t="shared" si="3"/>
        <v>6.0786830519715319E-2</v>
      </c>
      <c r="G9">
        <f t="shared" si="3"/>
        <v>6.9751221443248093E-2</v>
      </c>
      <c r="H9">
        <f t="shared" si="3"/>
        <v>0.10293197790691497</v>
      </c>
      <c r="I9">
        <f t="shared" si="3"/>
        <v>9.4073836694194488E-2</v>
      </c>
      <c r="J9">
        <f t="shared" si="3"/>
        <v>7.2477726119092215E-2</v>
      </c>
      <c r="K9">
        <f t="shared" si="3"/>
        <v>5.7791274156814294E-2</v>
      </c>
      <c r="L9">
        <f t="shared" si="3"/>
        <v>5.7249743372674286E-2</v>
      </c>
      <c r="M9">
        <f t="shared" si="3"/>
        <v>6.211666560988191E-2</v>
      </c>
      <c r="N9">
        <f t="shared" si="3"/>
        <v>6.3108900812467547E-2</v>
      </c>
      <c r="O9">
        <f t="shared" si="3"/>
        <v>6.850535789872346E-2</v>
      </c>
      <c r="P9">
        <f t="shared" si="3"/>
        <v>4.9873956996286405E-2</v>
      </c>
      <c r="Q9">
        <f t="shared" si="3"/>
        <v>3.6052926065624623E-2</v>
      </c>
      <c r="R9">
        <f t="shared" si="3"/>
        <v>2.5643881816047476E-2</v>
      </c>
      <c r="S9">
        <f t="shared" si="3"/>
        <v>1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3"/>
  <sheetViews>
    <sheetView workbookViewId="0">
      <selection activeCell="B3" sqref="A3:J3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21</v>
      </c>
      <c r="G2" s="12">
        <v>110</v>
      </c>
      <c r="H2" s="12" t="s">
        <v>68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21</v>
      </c>
      <c r="G3" s="12">
        <v>110</v>
      </c>
      <c r="H3" s="12" t="s">
        <v>68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3"/>
  <sheetViews>
    <sheetView workbookViewId="0">
      <selection activeCell="A4" sqref="A4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7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3"/>
  <sheetViews>
    <sheetView workbookViewId="0">
      <selection activeCell="B3" sqref="A3:J3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7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3"/>
  <sheetViews>
    <sheetView workbookViewId="0">
      <selection activeCell="B3" sqref="A3:J3"/>
    </sheetView>
  </sheetViews>
  <sheetFormatPr defaultColWidth="11.5703125" defaultRowHeight="15" x14ac:dyDescent="0.25"/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7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0</v>
      </c>
      <c r="G3" s="12">
        <v>110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33"/>
  <sheetViews>
    <sheetView workbookViewId="0">
      <selection activeCell="B18" sqref="A18:S33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80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80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80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80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80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80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80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80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80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80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80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80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80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80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80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80" t="s">
        <v>96</v>
      </c>
      <c r="B18" s="37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80"/>
      <c r="B19" s="37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80"/>
      <c r="B20" s="37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80"/>
      <c r="B21" s="37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80"/>
      <c r="B22" s="37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80"/>
      <c r="B23" s="37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80"/>
      <c r="B24" s="37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80"/>
      <c r="B25" s="37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80"/>
      <c r="B26" s="37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80"/>
      <c r="B27" s="37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80"/>
      <c r="B28" s="37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80"/>
      <c r="B29" s="37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80"/>
      <c r="B30" s="37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80"/>
      <c r="B31" s="37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80"/>
      <c r="B32" s="37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80"/>
      <c r="B33" s="37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33"/>
  <sheetViews>
    <sheetView workbookViewId="0">
      <selection activeCell="B18" sqref="A18:S3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80"/>
      <c r="B3" s="1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80"/>
      <c r="B4" s="1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80"/>
      <c r="B5" s="1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80"/>
      <c r="B6" s="1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80"/>
      <c r="B7" s="1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80"/>
      <c r="B8" s="1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80"/>
      <c r="B9" s="1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80"/>
      <c r="B10" s="1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80"/>
      <c r="B11" s="1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80"/>
      <c r="B12" s="1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80"/>
      <c r="B13" s="1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80"/>
      <c r="B14" s="1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80"/>
      <c r="B15" s="1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80"/>
      <c r="B16" s="1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80"/>
      <c r="B17" s="1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80" t="s">
        <v>96</v>
      </c>
      <c r="B18" s="37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80"/>
      <c r="B19" s="37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80"/>
      <c r="B20" s="37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80"/>
      <c r="B21" s="37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80"/>
      <c r="B22" s="37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80"/>
      <c r="B23" s="37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80"/>
      <c r="B24" s="37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80"/>
      <c r="B25" s="37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80"/>
      <c r="B26" s="37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80"/>
      <c r="B27" s="37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80"/>
      <c r="B28" s="37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80"/>
      <c r="B29" s="37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80"/>
      <c r="B30" s="37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80"/>
      <c r="B31" s="37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80"/>
      <c r="B32" s="37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80"/>
      <c r="B33" s="37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33"/>
  <sheetViews>
    <sheetView workbookViewId="0">
      <selection activeCell="B18" sqref="A18:S33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80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80"/>
      <c r="B4" s="1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80"/>
      <c r="B5" s="1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80"/>
      <c r="B6" s="1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80"/>
      <c r="B7" s="1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80"/>
      <c r="B8" s="1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80"/>
      <c r="B9" s="1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80"/>
      <c r="B10" s="1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80"/>
      <c r="B11" s="1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80"/>
      <c r="B12" s="1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80"/>
      <c r="B13" s="1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80"/>
      <c r="B14" s="1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80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80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80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80" t="s">
        <v>96</v>
      </c>
      <c r="B18" s="37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80"/>
      <c r="B19" s="37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80"/>
      <c r="B20" s="37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80"/>
      <c r="B21" s="37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80"/>
      <c r="B22" s="37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80"/>
      <c r="B23" s="37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80"/>
      <c r="B24" s="37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80"/>
      <c r="B25" s="37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80"/>
      <c r="B26" s="37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80"/>
      <c r="B27" s="37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80"/>
      <c r="B28" s="37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80"/>
      <c r="B29" s="37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80"/>
      <c r="B30" s="37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80"/>
      <c r="B31" s="37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80"/>
      <c r="B32" s="37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80"/>
      <c r="B33" s="37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33"/>
  <sheetViews>
    <sheetView workbookViewId="0">
      <selection activeCell="S15" sqref="S15"/>
    </sheetView>
  </sheetViews>
  <sheetFormatPr defaultColWidth="8.7109375" defaultRowHeight="15" x14ac:dyDescent="0.25"/>
  <sheetData>
    <row r="1" spans="1:19" x14ac:dyDescent="0.2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80" t="s">
        <v>90</v>
      </c>
      <c r="B2" s="1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80"/>
      <c r="B3" s="1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80"/>
      <c r="B4" s="1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80"/>
      <c r="B5" s="1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80"/>
      <c r="B6" s="1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80"/>
      <c r="B7" s="1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80"/>
      <c r="B8" s="1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80"/>
      <c r="B9" s="1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80"/>
      <c r="B10" s="1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80"/>
      <c r="B11" s="1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80"/>
      <c r="B12" s="1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80"/>
      <c r="B13" s="1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80"/>
      <c r="B14" s="1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80"/>
      <c r="B15" s="1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80"/>
      <c r="B16" s="1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80"/>
      <c r="B17" s="1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80" t="s">
        <v>96</v>
      </c>
      <c r="B18" s="37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80"/>
      <c r="B19" s="37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80"/>
      <c r="B20" s="37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80"/>
      <c r="B21" s="37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80"/>
      <c r="B22" s="37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80"/>
      <c r="B23" s="37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80"/>
      <c r="B24" s="37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80"/>
      <c r="B25" s="37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80"/>
      <c r="B26" s="37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80"/>
      <c r="B27" s="37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80"/>
      <c r="B28" s="37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80"/>
      <c r="B29" s="37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80"/>
      <c r="B30" s="37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80"/>
      <c r="B31" s="37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80"/>
      <c r="B32" s="37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80"/>
      <c r="B33" s="37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</sheetData>
  <mergeCells count="2">
    <mergeCell ref="A2:A17"/>
    <mergeCell ref="A18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3"/>
  <sheetViews>
    <sheetView workbookViewId="0">
      <selection activeCell="F8" sqref="F8"/>
    </sheetView>
  </sheetViews>
  <sheetFormatPr defaultColWidth="8.7109375" defaultRowHeight="15" x14ac:dyDescent="0.25"/>
  <cols>
    <col min="1" max="1" width="18" customWidth="1"/>
  </cols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36" t="s">
        <v>90</v>
      </c>
      <c r="B2">
        <v>36.5</v>
      </c>
      <c r="C2">
        <v>31</v>
      </c>
      <c r="D2">
        <v>14.4</v>
      </c>
      <c r="E2">
        <v>7.4850852839395925</v>
      </c>
      <c r="F2">
        <v>7.4850852839395925</v>
      </c>
      <c r="G2">
        <v>3.0298294321208146</v>
      </c>
    </row>
    <row r="3" spans="1:7" x14ac:dyDescent="0.25">
      <c r="A3" s="37" t="s">
        <v>96</v>
      </c>
      <c r="B3">
        <v>40</v>
      </c>
      <c r="C3">
        <v>30.1</v>
      </c>
      <c r="D3">
        <v>13.7</v>
      </c>
      <c r="E3">
        <f>16.1*E2/SUM($E$2:$G$2)</f>
        <v>6.6949929484126365</v>
      </c>
      <c r="F3">
        <f t="shared" ref="F3:G3" si="0">16.1*F2/SUM($E$2:$G$2)</f>
        <v>6.6949929484126365</v>
      </c>
      <c r="G3">
        <f t="shared" si="0"/>
        <v>2.7100141031747289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15"/>
  <sheetViews>
    <sheetView tabSelected="1" workbookViewId="0">
      <selection activeCell="D13" sqref="D13"/>
    </sheetView>
  </sheetViews>
  <sheetFormatPr defaultColWidth="8.7109375" defaultRowHeight="15" x14ac:dyDescent="0.25"/>
  <cols>
    <col min="1" max="1" width="27.7109375" bestFit="1" customWidth="1"/>
    <col min="2" max="2" width="18.28515625" style="27" bestFit="1" customWidth="1"/>
    <col min="3" max="3" width="51.85546875" bestFit="1" customWidth="1"/>
    <col min="4" max="4" width="12.7109375" style="19" customWidth="1"/>
    <col min="5" max="5" width="5.140625" bestFit="1" customWidth="1"/>
    <col min="6" max="6" width="2.140625" bestFit="1" customWidth="1"/>
    <col min="7" max="7" width="2.7109375" bestFit="1" customWidth="1"/>
    <col min="8" max="8" width="5.140625" bestFit="1" customWidth="1"/>
    <col min="9" max="9" width="7.425781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70</v>
      </c>
      <c r="J1" s="25" t="s">
        <v>44</v>
      </c>
      <c r="K1" s="25" t="s">
        <v>45</v>
      </c>
      <c r="L1" s="25" t="s">
        <v>46</v>
      </c>
      <c r="M1" s="25" t="s">
        <v>65</v>
      </c>
      <c r="N1" s="26" t="s">
        <v>66</v>
      </c>
    </row>
    <row r="2" spans="1:14" x14ac:dyDescent="0.25">
      <c r="A2" s="81" t="s">
        <v>90</v>
      </c>
      <c r="B2" s="39" t="s">
        <v>78</v>
      </c>
      <c r="C2" s="40" t="s">
        <v>79</v>
      </c>
      <c r="D2" s="31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K2" s="20"/>
      <c r="L2" s="20"/>
      <c r="M2" s="21">
        <v>43902</v>
      </c>
      <c r="N2" s="41">
        <v>43906</v>
      </c>
    </row>
    <row r="3" spans="1:14" x14ac:dyDescent="0.25">
      <c r="A3" s="82"/>
      <c r="B3" s="42" t="s">
        <v>80</v>
      </c>
      <c r="C3" t="s">
        <v>81</v>
      </c>
      <c r="D3" s="19">
        <v>0.2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M3" s="43">
        <v>43906</v>
      </c>
      <c r="N3" s="43">
        <v>43951</v>
      </c>
    </row>
    <row r="4" spans="1:14" x14ac:dyDescent="0.25">
      <c r="A4" s="82"/>
      <c r="B4" s="42" t="s">
        <v>82</v>
      </c>
      <c r="C4" s="10" t="s">
        <v>83</v>
      </c>
      <c r="E4" s="9">
        <v>1</v>
      </c>
      <c r="F4">
        <v>1</v>
      </c>
      <c r="G4">
        <v>1</v>
      </c>
      <c r="H4">
        <v>1</v>
      </c>
      <c r="I4">
        <v>1</v>
      </c>
      <c r="J4">
        <v>0</v>
      </c>
      <c r="M4" s="43"/>
      <c r="N4" s="43"/>
    </row>
    <row r="5" spans="1:14" x14ac:dyDescent="0.25">
      <c r="A5" s="82"/>
      <c r="B5" s="42" t="s">
        <v>84</v>
      </c>
      <c r="C5" t="s">
        <v>85</v>
      </c>
      <c r="D5" s="19">
        <v>0.5</v>
      </c>
      <c r="E5" s="9">
        <v>1</v>
      </c>
      <c r="F5">
        <v>1</v>
      </c>
      <c r="G5">
        <v>1</v>
      </c>
      <c r="H5">
        <v>1</v>
      </c>
      <c r="I5">
        <v>1</v>
      </c>
      <c r="J5">
        <v>0</v>
      </c>
      <c r="M5" s="43">
        <v>43951</v>
      </c>
      <c r="N5" s="43">
        <v>43998</v>
      </c>
    </row>
    <row r="6" spans="1:14" x14ac:dyDescent="0.25">
      <c r="A6" s="82"/>
      <c r="B6" s="42" t="s">
        <v>86</v>
      </c>
      <c r="C6" s="10" t="s">
        <v>87</v>
      </c>
      <c r="D6" s="19">
        <v>0.6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M6" s="43">
        <v>43998</v>
      </c>
      <c r="N6" s="43"/>
    </row>
    <row r="7" spans="1:14" x14ac:dyDescent="0.25">
      <c r="A7" s="82"/>
      <c r="B7" s="42" t="s">
        <v>88</v>
      </c>
      <c r="C7" s="10" t="s">
        <v>87</v>
      </c>
      <c r="D7" s="19">
        <v>0.9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M7" s="43"/>
      <c r="N7" s="43"/>
    </row>
    <row r="8" spans="1:14" x14ac:dyDescent="0.25">
      <c r="A8" s="83"/>
      <c r="B8" s="44" t="s">
        <v>89</v>
      </c>
      <c r="C8" s="45" t="s">
        <v>64</v>
      </c>
      <c r="D8" s="32"/>
      <c r="E8" s="46">
        <v>1</v>
      </c>
      <c r="F8" s="18">
        <v>1</v>
      </c>
      <c r="G8" s="18">
        <v>1</v>
      </c>
      <c r="H8" s="18">
        <v>1</v>
      </c>
      <c r="I8" s="18">
        <v>1</v>
      </c>
      <c r="J8" s="18">
        <v>0</v>
      </c>
      <c r="K8" s="18"/>
      <c r="L8" s="18"/>
      <c r="M8" s="22"/>
      <c r="N8" s="23"/>
    </row>
    <row r="9" spans="1:14" x14ac:dyDescent="0.25">
      <c r="A9" s="84" t="s">
        <v>96</v>
      </c>
      <c r="B9" s="54" t="s">
        <v>78</v>
      </c>
      <c r="C9" s="55" t="s">
        <v>97</v>
      </c>
      <c r="D9" s="56">
        <v>0.6</v>
      </c>
      <c r="E9" s="57">
        <v>1</v>
      </c>
      <c r="F9" s="57">
        <v>1</v>
      </c>
      <c r="G9" s="57">
        <v>1</v>
      </c>
      <c r="H9" s="57">
        <v>1</v>
      </c>
      <c r="I9" s="57">
        <v>1</v>
      </c>
      <c r="J9" s="57">
        <v>0</v>
      </c>
      <c r="K9" s="57"/>
      <c r="L9" s="57"/>
      <c r="M9" s="58">
        <v>43895</v>
      </c>
      <c r="N9" s="59">
        <v>43920</v>
      </c>
    </row>
    <row r="10" spans="1:14" x14ac:dyDescent="0.25">
      <c r="A10" s="85"/>
      <c r="B10" s="60" t="s">
        <v>80</v>
      </c>
      <c r="C10" s="61" t="s">
        <v>98</v>
      </c>
      <c r="D10" s="62">
        <v>0.35</v>
      </c>
      <c r="E10" s="61">
        <v>1</v>
      </c>
      <c r="F10" s="61">
        <v>1</v>
      </c>
      <c r="G10" s="61">
        <v>1</v>
      </c>
      <c r="H10" s="61">
        <v>1</v>
      </c>
      <c r="I10" s="61">
        <v>1</v>
      </c>
      <c r="J10" s="61">
        <v>0</v>
      </c>
      <c r="K10" s="61"/>
      <c r="L10" s="61"/>
      <c r="M10" s="63">
        <v>43920</v>
      </c>
      <c r="N10" s="63">
        <v>43966</v>
      </c>
    </row>
    <row r="11" spans="1:14" x14ac:dyDescent="0.25">
      <c r="A11" s="85"/>
      <c r="B11" s="60" t="s">
        <v>82</v>
      </c>
      <c r="C11" s="64" t="s">
        <v>83</v>
      </c>
      <c r="D11" s="62"/>
      <c r="E11" s="65">
        <v>1</v>
      </c>
      <c r="F11" s="61">
        <v>1</v>
      </c>
      <c r="G11" s="61">
        <v>1</v>
      </c>
      <c r="H11" s="61">
        <v>1</v>
      </c>
      <c r="I11" s="61">
        <v>1</v>
      </c>
      <c r="J11" s="61">
        <v>0</v>
      </c>
      <c r="K11" s="61"/>
      <c r="L11" s="61"/>
      <c r="M11" s="63"/>
      <c r="N11" s="63"/>
    </row>
    <row r="12" spans="1:14" x14ac:dyDescent="0.25">
      <c r="A12" s="85"/>
      <c r="B12" s="60" t="s">
        <v>84</v>
      </c>
      <c r="C12" s="61" t="s">
        <v>99</v>
      </c>
      <c r="D12" s="62">
        <v>0.6</v>
      </c>
      <c r="E12" s="65">
        <v>1</v>
      </c>
      <c r="F12" s="61">
        <v>1</v>
      </c>
      <c r="G12" s="61">
        <v>1</v>
      </c>
      <c r="H12" s="61">
        <v>1</v>
      </c>
      <c r="I12" s="61">
        <v>1</v>
      </c>
      <c r="J12" s="61">
        <v>0</v>
      </c>
      <c r="K12" s="61"/>
      <c r="L12" s="61"/>
      <c r="M12" s="63">
        <v>43966</v>
      </c>
      <c r="N12" s="63">
        <v>44001</v>
      </c>
    </row>
    <row r="13" spans="1:14" x14ac:dyDescent="0.25">
      <c r="A13" s="85"/>
      <c r="B13" s="60" t="s">
        <v>86</v>
      </c>
      <c r="C13" s="61" t="s">
        <v>100</v>
      </c>
      <c r="D13" s="62">
        <v>0.7</v>
      </c>
      <c r="E13" s="61">
        <v>1</v>
      </c>
      <c r="F13" s="61">
        <v>1</v>
      </c>
      <c r="G13" s="61">
        <v>1</v>
      </c>
      <c r="H13" s="61">
        <v>1</v>
      </c>
      <c r="I13" s="61">
        <v>1</v>
      </c>
      <c r="J13" s="61">
        <v>0</v>
      </c>
      <c r="K13" s="61"/>
      <c r="L13" s="61"/>
      <c r="M13" s="63">
        <v>44001</v>
      </c>
      <c r="N13" s="63"/>
    </row>
    <row r="14" spans="1:14" x14ac:dyDescent="0.25">
      <c r="A14" s="85"/>
      <c r="B14" s="60" t="s">
        <v>88</v>
      </c>
      <c r="C14" s="64" t="s">
        <v>87</v>
      </c>
      <c r="D14" s="62">
        <v>0.8</v>
      </c>
      <c r="E14" s="61">
        <v>1</v>
      </c>
      <c r="F14" s="61">
        <v>1</v>
      </c>
      <c r="G14" s="61">
        <v>1</v>
      </c>
      <c r="H14" s="61">
        <v>1</v>
      </c>
      <c r="I14" s="61">
        <v>1</v>
      </c>
      <c r="J14" s="61">
        <v>0</v>
      </c>
      <c r="K14" s="61"/>
      <c r="L14" s="61"/>
      <c r="M14" s="63"/>
      <c r="N14" s="63"/>
    </row>
    <row r="15" spans="1:14" x14ac:dyDescent="0.25">
      <c r="A15" s="86"/>
      <c r="B15" s="66" t="s">
        <v>89</v>
      </c>
      <c r="C15" s="67" t="s">
        <v>64</v>
      </c>
      <c r="D15" s="68">
        <v>0.9</v>
      </c>
      <c r="E15" s="69">
        <v>1</v>
      </c>
      <c r="F15" s="70">
        <v>1</v>
      </c>
      <c r="G15" s="70">
        <v>1</v>
      </c>
      <c r="H15" s="70">
        <v>1</v>
      </c>
      <c r="I15" s="70">
        <v>1</v>
      </c>
      <c r="J15" s="70">
        <v>0</v>
      </c>
      <c r="K15" s="70"/>
      <c r="L15" s="70"/>
      <c r="M15" s="71"/>
      <c r="N15" s="72"/>
    </row>
  </sheetData>
  <mergeCells count="2">
    <mergeCell ref="A2:A8"/>
    <mergeCell ref="A9:A1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3"/>
  <sheetViews>
    <sheetView workbookViewId="0">
      <selection activeCell="S3" sqref="S3"/>
    </sheetView>
  </sheetViews>
  <sheetFormatPr defaultColWidth="8.7109375" defaultRowHeight="15" x14ac:dyDescent="0.25"/>
  <cols>
    <col min="1" max="1" width="17.7109375" customWidth="1"/>
    <col min="2" max="2" width="24.42578125" customWidth="1"/>
    <col min="3" max="3" width="18.28515625" bestFit="1" customWidth="1"/>
    <col min="6" max="6" width="10" customWidth="1"/>
    <col min="9" max="9" width="13.42578125" customWidth="1"/>
  </cols>
  <sheetData>
    <row r="1" spans="1:23" x14ac:dyDescent="0.2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</row>
    <row r="2" spans="1:23" x14ac:dyDescent="0.25">
      <c r="A2" s="36" t="s">
        <v>90</v>
      </c>
      <c r="B2" s="2">
        <v>43892</v>
      </c>
      <c r="C2" s="2">
        <v>44257</v>
      </c>
      <c r="D2">
        <v>3</v>
      </c>
      <c r="E2">
        <v>100000</v>
      </c>
      <c r="F2">
        <f>ROUND(1063937/E2,0)</f>
        <v>11</v>
      </c>
      <c r="G2">
        <v>1</v>
      </c>
      <c r="H2">
        <v>0.2</v>
      </c>
      <c r="I2">
        <v>1.2</v>
      </c>
      <c r="J2">
        <v>2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3000</v>
      </c>
      <c r="R2">
        <v>1000</v>
      </c>
      <c r="S2">
        <v>2.5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37" t="s">
        <v>96</v>
      </c>
      <c r="B3" s="2">
        <v>43905</v>
      </c>
      <c r="C3" s="2">
        <v>44257</v>
      </c>
      <c r="D3">
        <v>3</v>
      </c>
      <c r="E3">
        <v>100000</v>
      </c>
      <c r="F3">
        <f>ROUND(593490/E3,0)</f>
        <v>6</v>
      </c>
      <c r="G3">
        <v>1</v>
      </c>
      <c r="H3">
        <v>0.2</v>
      </c>
      <c r="I3">
        <v>1.2</v>
      </c>
      <c r="J3">
        <v>1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  <c r="S3">
        <v>30</v>
      </c>
      <c r="T3">
        <v>1</v>
      </c>
      <c r="U3">
        <v>0.7</v>
      </c>
      <c r="V3">
        <v>3</v>
      </c>
      <c r="W3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5"/>
  <sheetViews>
    <sheetView workbookViewId="0">
      <selection activeCell="G5" sqref="G5"/>
    </sheetView>
  </sheetViews>
  <sheetFormatPr defaultColWidth="11.5703125" defaultRowHeight="15" x14ac:dyDescent="0.25"/>
  <cols>
    <col min="1" max="1" width="27.7109375" style="35" bestFit="1" customWidth="1"/>
    <col min="2" max="2" width="13.140625" style="35" bestFit="1" customWidth="1"/>
    <col min="3" max="3" width="41.42578125" style="35" bestFit="1" customWidth="1"/>
    <col min="4" max="4" width="15.28515625" style="33" customWidth="1"/>
    <col min="5" max="5" width="15.28515625" style="5" customWidth="1"/>
    <col min="6" max="6" width="17.7109375" style="5" bestFit="1" customWidth="1"/>
    <col min="7" max="7" width="17.7109375" style="5" customWidth="1"/>
    <col min="8" max="8" width="17.7109375" bestFit="1" customWidth="1"/>
    <col min="9" max="9" width="10.42578125" bestFit="1" customWidth="1"/>
  </cols>
  <sheetData>
    <row r="1" spans="1:9" x14ac:dyDescent="0.25">
      <c r="A1" s="34" t="s">
        <v>17</v>
      </c>
      <c r="B1" s="25" t="s">
        <v>41</v>
      </c>
      <c r="C1" s="25" t="s">
        <v>42</v>
      </c>
      <c r="D1" s="29" t="s">
        <v>72</v>
      </c>
      <c r="E1" s="29" t="s">
        <v>39</v>
      </c>
      <c r="F1" s="29" t="s">
        <v>71</v>
      </c>
      <c r="G1" s="29" t="s">
        <v>69</v>
      </c>
      <c r="H1" s="29" t="s">
        <v>65</v>
      </c>
      <c r="I1" s="26" t="s">
        <v>66</v>
      </c>
    </row>
    <row r="2" spans="1:9" x14ac:dyDescent="0.25">
      <c r="A2" s="87" t="s">
        <v>90</v>
      </c>
      <c r="B2" s="47" t="s">
        <v>91</v>
      </c>
      <c r="C2" s="48" t="s">
        <v>92</v>
      </c>
      <c r="D2" s="49" t="s">
        <v>93</v>
      </c>
      <c r="E2" s="49">
        <v>0</v>
      </c>
      <c r="F2" s="49">
        <v>0</v>
      </c>
      <c r="G2" s="49">
        <v>10</v>
      </c>
      <c r="H2" s="50"/>
      <c r="I2" s="48"/>
    </row>
    <row r="3" spans="1:9" x14ac:dyDescent="0.25">
      <c r="A3" s="88"/>
      <c r="B3" s="51" t="s">
        <v>94</v>
      </c>
      <c r="C3" s="52" t="s">
        <v>95</v>
      </c>
      <c r="D3" s="53" t="s">
        <v>70</v>
      </c>
      <c r="E3" s="53">
        <v>0</v>
      </c>
      <c r="F3" s="53"/>
      <c r="G3" s="53"/>
      <c r="H3" s="53"/>
      <c r="I3" s="52"/>
    </row>
    <row r="4" spans="1:9" x14ac:dyDescent="0.25">
      <c r="A4" s="89" t="s">
        <v>96</v>
      </c>
      <c r="B4" s="73" t="s">
        <v>91</v>
      </c>
      <c r="C4" s="74" t="s">
        <v>92</v>
      </c>
      <c r="D4" s="75" t="s">
        <v>93</v>
      </c>
      <c r="E4" s="75">
        <v>0</v>
      </c>
      <c r="F4" s="75">
        <v>0</v>
      </c>
      <c r="G4" s="75">
        <v>10</v>
      </c>
      <c r="H4" s="76"/>
      <c r="I4" s="74"/>
    </row>
    <row r="5" spans="1:9" x14ac:dyDescent="0.25">
      <c r="A5" s="90"/>
      <c r="B5" s="77" t="s">
        <v>94</v>
      </c>
      <c r="C5" s="78" t="s">
        <v>95</v>
      </c>
      <c r="D5" s="79" t="s">
        <v>70</v>
      </c>
      <c r="E5" s="79">
        <v>0</v>
      </c>
      <c r="F5" s="79"/>
      <c r="G5" s="79"/>
      <c r="H5" s="79"/>
      <c r="I5" s="78"/>
    </row>
  </sheetData>
  <mergeCells count="2">
    <mergeCell ref="A2:A3"/>
    <mergeCell ref="A4:A5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3"/>
  <sheetViews>
    <sheetView workbookViewId="0">
      <selection activeCell="B3" sqref="A3:J3"/>
    </sheetView>
  </sheetViews>
  <sheetFormatPr defaultColWidth="8.710937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25">
      <c r="A3" s="37" t="s">
        <v>96</v>
      </c>
      <c r="B3" s="9">
        <v>3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3"/>
  <sheetViews>
    <sheetView workbookViewId="0">
      <selection activeCell="B3" sqref="A3:J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7">
        <v>20</v>
      </c>
    </row>
    <row r="3" spans="1:10" x14ac:dyDescent="0.25">
      <c r="A3" s="37" t="s">
        <v>96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68</v>
      </c>
      <c r="I3" s="12">
        <v>0</v>
      </c>
      <c r="J3" s="17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3"/>
  <sheetViews>
    <sheetView workbookViewId="0">
      <selection activeCell="B3" sqref="A3:J3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25">
      <c r="A2" s="36" t="s">
        <v>90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40</v>
      </c>
      <c r="I2" s="12">
        <v>0.5</v>
      </c>
      <c r="J2" s="17">
        <v>2</v>
      </c>
    </row>
    <row r="3" spans="1:10" x14ac:dyDescent="0.25">
      <c r="A3" s="37" t="s">
        <v>96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40</v>
      </c>
      <c r="I3" s="12">
        <v>0.5</v>
      </c>
      <c r="J3" s="1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3"/>
  <sheetViews>
    <sheetView workbookViewId="0">
      <selection activeCell="B3" sqref="A3:J3"/>
    </sheetView>
  </sheetViews>
  <sheetFormatPr defaultColWidth="11.42578125" defaultRowHeight="15" x14ac:dyDescent="0.25"/>
  <cols>
    <col min="1" max="1" width="27.71093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71093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25">
      <c r="A2" s="36" t="s">
        <v>90</v>
      </c>
      <c r="B2" s="9">
        <v>18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25">
      <c r="A3" s="37" t="s">
        <v>96</v>
      </c>
      <c r="B3" s="9">
        <v>18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2020-05-05T03:05:44Z</dcterms:created>
  <dcterms:modified xsi:type="dcterms:W3CDTF">2020-06-30T02:07:10Z</dcterms:modified>
</cp:coreProperties>
</file>