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et\Desktop\fMRI-ML\ReanalyzeStudy\Explaining Inconsistent Code\"/>
    </mc:Choice>
  </mc:AlternateContent>
  <bookViews>
    <workbookView xWindow="0" yWindow="0" windowWidth="11850" windowHeight="6480" activeTab="2"/>
  </bookViews>
  <sheets>
    <sheet name="Sheet1" sheetId="1" r:id="rId1"/>
    <sheet name="Sheet2" sheetId="2" r:id="rId2"/>
    <sheet name="Reanalysis" sheetId="4" r:id="rId3"/>
    <sheet name="Tabelle1" sheetId="6" r:id="rId4"/>
    <sheet name="Tabelle2" sheetId="7" r:id="rId5"/>
  </sheets>
  <calcPr calcId="162913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14" i="1" s="1"/>
  <c r="AA9" i="1"/>
  <c r="AA10" i="1"/>
  <c r="AA11" i="1"/>
  <c r="AA12" i="1"/>
  <c r="AA13" i="1"/>
  <c r="AA2" i="1"/>
  <c r="AA15" i="1"/>
  <c r="B17" i="1"/>
  <c r="O30" i="4" l="1"/>
  <c r="B21" i="4"/>
  <c r="B26" i="4" l="1"/>
  <c r="B25" i="4"/>
  <c r="B24" i="4"/>
  <c r="F26" i="4"/>
  <c r="D21" i="4"/>
  <c r="F25" i="4"/>
  <c r="H25" i="4" s="1"/>
  <c r="F24" i="4"/>
  <c r="H24" i="4" s="1"/>
  <c r="F22" i="4"/>
  <c r="F21" i="4"/>
  <c r="S35" i="4"/>
  <c r="R35" i="4"/>
  <c r="P35" i="4"/>
  <c r="O35" i="4"/>
  <c r="P34" i="4"/>
  <c r="S34" i="4" s="1"/>
  <c r="O34" i="4"/>
  <c r="R34" i="4" s="1"/>
  <c r="S33" i="4"/>
  <c r="R33" i="4"/>
  <c r="P33" i="4"/>
  <c r="O33" i="4"/>
  <c r="P32" i="4"/>
  <c r="S32" i="4" s="1"/>
  <c r="O32" i="4"/>
  <c r="R32" i="4" s="1"/>
  <c r="S31" i="4"/>
  <c r="R31" i="4"/>
  <c r="P31" i="4"/>
  <c r="O31" i="4"/>
  <c r="P30" i="4"/>
  <c r="S30" i="4" s="1"/>
  <c r="S38" i="4" s="1"/>
  <c r="R3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22" i="4" s="1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20" i="4" s="1"/>
  <c r="R38" i="4" l="1"/>
  <c r="S30" i="1"/>
  <c r="P33" i="1"/>
  <c r="S33" i="1" s="1"/>
  <c r="O33" i="1"/>
  <c r="R33" i="1" s="1"/>
  <c r="P32" i="1"/>
  <c r="S32" i="1" s="1"/>
  <c r="O32" i="1"/>
  <c r="R32" i="1" s="1"/>
  <c r="P31" i="1"/>
  <c r="S31" i="1" s="1"/>
  <c r="O31" i="1"/>
  <c r="R31" i="1" s="1"/>
  <c r="P30" i="1"/>
  <c r="O30" i="1"/>
  <c r="R30" i="1" s="1"/>
  <c r="P29" i="1"/>
  <c r="S29" i="1" s="1"/>
  <c r="O29" i="1"/>
  <c r="R29" i="1" s="1"/>
  <c r="P28" i="1"/>
  <c r="S28" i="1" s="1"/>
  <c r="O28" i="1"/>
  <c r="R28" i="1" s="1"/>
  <c r="R36" i="1" l="1"/>
  <c r="S36" i="1"/>
  <c r="AF15" i="1"/>
  <c r="AE15" i="1"/>
  <c r="AD15" i="1"/>
  <c r="AC15" i="1"/>
  <c r="AB15" i="1"/>
  <c r="Y15" i="1"/>
  <c r="W15" i="1"/>
  <c r="U15" i="1"/>
  <c r="S15" i="1"/>
  <c r="Q15" i="1"/>
  <c r="O15" i="1"/>
  <c r="M15" i="1"/>
  <c r="K15" i="1"/>
  <c r="I15" i="1"/>
  <c r="G15" i="1"/>
  <c r="E15" i="1"/>
  <c r="C15" i="1"/>
  <c r="AF14" i="1"/>
  <c r="AE14" i="1"/>
  <c r="AD14" i="1"/>
  <c r="AC14" i="1"/>
  <c r="AB14" i="1"/>
  <c r="Y14" i="1"/>
  <c r="W14" i="1"/>
  <c r="U14" i="1"/>
  <c r="S14" i="1"/>
  <c r="Q14" i="1"/>
  <c r="O14" i="1"/>
  <c r="M14" i="1"/>
  <c r="K14" i="1"/>
  <c r="I14" i="1"/>
  <c r="G14" i="1"/>
  <c r="E14" i="1"/>
  <c r="C14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<sst xmlns="http://schemas.openxmlformats.org/spreadsheetml/2006/main" count="80" uniqueCount="29">
  <si>
    <t>Experiment 1</t>
  </si>
  <si>
    <t>without</t>
  </si>
  <si>
    <t>with</t>
  </si>
  <si>
    <t>Experiment 2</t>
  </si>
  <si>
    <t>Experiment 3</t>
  </si>
  <si>
    <t>Experiment 4</t>
  </si>
  <si>
    <t>Experiment 5</t>
  </si>
  <si>
    <t>Experiment 6</t>
  </si>
  <si>
    <t>Student A</t>
  </si>
  <si>
    <t>Total time</t>
  </si>
  <si>
    <t>Time without</t>
  </si>
  <si>
    <t xml:space="preserve">Time with </t>
  </si>
  <si>
    <t>Total time without</t>
  </si>
  <si>
    <t>Total time with</t>
  </si>
  <si>
    <t>Sum of time per question</t>
  </si>
  <si>
    <t>Sum of time div by #answers</t>
  </si>
  <si>
    <t>t Test:</t>
  </si>
  <si>
    <t>Mean:</t>
  </si>
  <si>
    <t>Variance</t>
  </si>
  <si>
    <t>Standardabweichung</t>
  </si>
  <si>
    <t>Variance Homoegeneity:</t>
  </si>
  <si>
    <t>Sum</t>
  </si>
  <si>
    <t>Task</t>
  </si>
  <si>
    <t>Time</t>
  </si>
  <si>
    <t>NoEIA</t>
  </si>
  <si>
    <t>EIA</t>
  </si>
  <si>
    <t>All</t>
  </si>
  <si>
    <t>Interface</t>
  </si>
  <si>
    <t>No 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</si>
</sst>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1" fillId="3" borderId="0" xfId="1" applyFill="1"/>
    <xf numFmtId="0" fontId="0" fillId="3" borderId="0" xfId="0" applyFill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colors>
    <mruColors>
      <color rgb="FFFFEB9C"/>
      <color rgb="FFFFEB9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99032133861202E-2"/>
          <c:y val="3.6683499867622399E-2"/>
          <c:w val="0.85394620745195204"/>
          <c:h val="0.91298634602082684"/>
        </c:manualLayout>
      </c:layout>
      <c:barChart>
        <c:barDir val="col"/>
        <c:grouping val="clustered"/>
        <c:varyColors val="0"/>
        <c:ser>
          <c:idx val="0"/>
          <c:order val="0"/>
          <c:tx>
            <c:v>Program</c:v>
          </c:tx>
          <c:invertIfNegative val="0"/>
          <c:val>
            <c:numRef>
              <c:f>Sheet1!$R$28:$R$33</c:f>
              <c:numCache>
                <c:formatCode>General</c:formatCode>
                <c:ptCount val="6"/>
                <c:pt idx="0">
                  <c:v>117.52857142857144</c:v>
                </c:pt>
                <c:pt idx="1">
                  <c:v>77.94285714285715</c:v>
                </c:pt>
                <c:pt idx="2">
                  <c:v>48.114285714285714</c:v>
                </c:pt>
                <c:pt idx="3">
                  <c:v>42.9</c:v>
                </c:pt>
                <c:pt idx="4">
                  <c:v>72.071428571428569</c:v>
                </c:pt>
                <c:pt idx="5">
                  <c:v>67.714285714285708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D-4599-8AB7-F7823FAF91EE}"/>
            </c:ext>
          </c:extLst>
        </c:ser>
        <c:ser>
          <c:idx val="1"/>
          <c:order val="1"/>
          <c:tx>
            <c:v>EIA</c:v>
          </c:tx>
          <c:invertIfNegative val="0"/>
          <c:val>
            <c:numRef>
              <c:f>Sheet1!$S$28:$S$33</c:f>
              <c:numCache>
                <c:formatCode>General</c:formatCode>
                <c:ptCount val="6"/>
                <c:pt idx="0">
                  <c:v>68.7</c:v>
                </c:pt>
                <c:pt idx="1">
                  <c:v>36.519999999999996</c:v>
                </c:pt>
                <c:pt idx="2">
                  <c:v>16.32</c:v>
                </c:pt>
                <c:pt idx="3">
                  <c:v>49.46</c:v>
                </c:pt>
                <c:pt idx="4">
                  <c:v>9.1</c:v>
                </c:pt>
                <c:pt idx="5">
                  <c:v>20.740000000000002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D-4599-8AB7-F7823FAF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15808"/>
        <c:axId val="43483136"/>
      </c:barChart>
      <c:catAx>
        <c:axId val="434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43483136"/>
        <c:crosses val="autoZero"/>
        <c:auto val="1"/>
        <c:lblAlgn val="ctr"/>
        <c:lblOffset val="100"/>
        <c:noMultiLvlLbl val="0"/>
      </c:catAx>
      <c:valAx>
        <c:axId val="434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15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8037051079701252E-2"/>
          <c:y val="5.2147019528696097E-2"/>
          <c:w val="0.69709546105169107"/>
          <c:h val="8.7041701014809972E-2"/>
        </c:manualLayout>
      </c:layout>
      <c:overlay val="0"/>
      <c:txPr>
        <a:bodyPr/>
        <a:lstStyle/>
        <a:p>
          <a:pPr>
            <a:defRPr sz="3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50-43C0-A338-934128B72FD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50-43C0-A338-934128B72FD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50-43C0-A338-934128B72FD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50-43C0-A338-934128B72FDF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50-43C0-A338-934128B72FDF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850-43C0-A338-934128B72FDF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850-43C0-A338-934128B72FDF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50-43C0-A338-934128B72FDF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850-43C0-A338-934128B72FDF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850-43C0-A338-934128B72FDF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850-43C0-A338-934128B72FDF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850-43C0-A338-934128B72FDF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850-43C0-A338-934128B72FDF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850-43C0-A338-934128B72FDF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5B0-45C8-8FE5-62F8FDA93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5B0-45C8-8FE5-62F8FDA93FE9}"/>
              </c:ext>
            </c:extLst>
          </c:dPt>
          <c:cat>
            <c:strRef>
              <c:f>Tabelle1!$B$2:$B$24</c:f>
              <c:strCache>
                <c:ptCount val="23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  <c:pt idx="15">
                  <c:v>6</c:v>
                </c:pt>
                <c:pt idx="18">
                  <c:v>All</c:v>
                </c:pt>
                <c:pt idx="21">
                  <c:v>No EIA</c:v>
                </c:pt>
                <c:pt idx="22">
                  <c:v>EIA</c:v>
                </c:pt>
              </c:strCache>
            </c:strRef>
          </c:cat>
          <c:val>
            <c:numRef>
              <c:f>Tabelle1!$C$2:$C$24</c:f>
              <c:numCache>
                <c:formatCode>General</c:formatCode>
                <c:ptCount val="23"/>
                <c:pt idx="0">
                  <c:v>117.52857142857144</c:v>
                </c:pt>
                <c:pt idx="1">
                  <c:v>68.7</c:v>
                </c:pt>
                <c:pt idx="3">
                  <c:v>109.12</c:v>
                </c:pt>
                <c:pt idx="4">
                  <c:v>26.085714285714285</c:v>
                </c:pt>
                <c:pt idx="6">
                  <c:v>48.114285714285714</c:v>
                </c:pt>
                <c:pt idx="7">
                  <c:v>16.32</c:v>
                </c:pt>
                <c:pt idx="9">
                  <c:v>60.06</c:v>
                </c:pt>
                <c:pt idx="10">
                  <c:v>35.328571428571429</c:v>
                </c:pt>
                <c:pt idx="12">
                  <c:v>72.071428571428569</c:v>
                </c:pt>
                <c:pt idx="13">
                  <c:v>9.1</c:v>
                </c:pt>
                <c:pt idx="15">
                  <c:v>94.8</c:v>
                </c:pt>
                <c:pt idx="16">
                  <c:v>14.814285714285715</c:v>
                </c:pt>
                <c:pt idx="18">
                  <c:v>83.61571428571429</c:v>
                </c:pt>
                <c:pt idx="19">
                  <c:v>28.391428571428573</c:v>
                </c:pt>
                <c:pt idx="21">
                  <c:v>83.61571428571429</c:v>
                </c:pt>
                <c:pt idx="22">
                  <c:v>28.391428571428573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850-43C0-A338-934128B7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494396047"/>
        <c:axId val="494397711"/>
      </c:barChart>
      <c:catAx>
        <c:axId val="49439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Task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97711"/>
        <c:crosses val="autoZero"/>
        <c:auto val="0"/>
        <c:lblAlgn val="ctr"/>
        <c:lblOffset val="50"/>
        <c:tickLblSkip val="1"/>
        <c:tickMarkSkip val="1"/>
        <c:noMultiLvlLbl val="0"/>
      </c:catAx>
      <c:valAx>
        <c:axId val="49439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Task Completion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42213667069621696"/>
          <c:y val="5.2541293784060132E-2"/>
          <c:w val="0.34744134255945275"/>
          <c:h val="0.135208180281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2</xdr:row>
      <xdr:rowOff>158750</xdr:rowOff>
    </xdr:from>
    <xdr:to>
      <xdr:col>14</xdr:col>
      <xdr:colOff>346075</xdr:colOff>
      <xdr:row>30</xdr:row>
      <xdr:rowOff>101600</xdr:rowOff>
    </xdr:to>
    <xdr:graphicFrame macro="">
      <xdr:nvGraphicFramePr>
        <xdr:cNvPr id="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331787</xdr:colOff>
      <xdr:row>17</xdr:row>
      <xdr:rowOff>107950</xdr:rowOff>
    </xdr:from>
    <xdr:ext cx="65" cy="172227"/>
    <xdr:sp macro="" textlink="">
      <xdr:nvSpPr>
        <xdr:cNvPr id="2" name="Textfeld 1"/>
        <xdr:cNvSpPr txBox="1"/>
      </xdr:nvSpPr>
      <xdr:spPr>
        <a:xfrm>
          <a:off x="4376737" y="3238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488674</xdr:colOff>
      <xdr:row>24</xdr:row>
      <xdr:rowOff>115956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zoomScale="70" zoomScaleNormal="70" workbookViewId="0">
      <selection activeCell="AA2" sqref="AA2:AA15"/>
    </sheetView>
  </sheetViews>
  <sheetFormatPr baseColWidth="10" defaultColWidth="8.7109375" defaultRowHeight="15" x14ac:dyDescent="0.25"/>
  <cols>
    <col min="1" max="1" width="23" customWidth="1"/>
  </cols>
  <sheetData>
    <row r="1" spans="1:32" x14ac:dyDescent="0.25">
      <c r="C1" t="s">
        <v>8</v>
      </c>
      <c r="AA1" t="s">
        <v>21</v>
      </c>
    </row>
    <row r="2" spans="1:32" x14ac:dyDescent="0.25">
      <c r="A2" t="s">
        <v>0</v>
      </c>
      <c r="B2" t="s">
        <v>1</v>
      </c>
      <c r="C2">
        <v>150</v>
      </c>
      <c r="G2">
        <v>150</v>
      </c>
      <c r="K2">
        <v>40</v>
      </c>
      <c r="O2">
        <v>150</v>
      </c>
      <c r="Q2">
        <v>150</v>
      </c>
      <c r="U2">
        <v>150</v>
      </c>
      <c r="Y2">
        <v>32.700000000000003</v>
      </c>
      <c r="AA2">
        <f>AVERAGE(C2:Y2)</f>
        <v>117.52857142857144</v>
      </c>
    </row>
    <row r="3" spans="1:32" s="2" customFormat="1" x14ac:dyDescent="0.25">
      <c r="B3" s="2" t="s">
        <v>2</v>
      </c>
      <c r="E3" s="2">
        <v>60</v>
      </c>
      <c r="I3" s="2">
        <v>30</v>
      </c>
      <c r="M3" s="2">
        <v>60</v>
      </c>
      <c r="S3" s="2">
        <v>43.5</v>
      </c>
      <c r="W3" s="2">
        <v>150</v>
      </c>
      <c r="AA3">
        <f t="shared" ref="AA3:AA13" si="0">AVERAGE(C3:Y3)</f>
        <v>68.7</v>
      </c>
    </row>
    <row r="4" spans="1:32" x14ac:dyDescent="0.25">
      <c r="A4" t="s">
        <v>3</v>
      </c>
      <c r="B4" t="s">
        <v>1</v>
      </c>
      <c r="E4">
        <v>150</v>
      </c>
      <c r="I4">
        <v>10</v>
      </c>
      <c r="M4">
        <v>150</v>
      </c>
      <c r="S4">
        <v>85.6</v>
      </c>
      <c r="W4">
        <v>150</v>
      </c>
      <c r="AA4">
        <f t="shared" si="0"/>
        <v>109.12</v>
      </c>
    </row>
    <row r="5" spans="1:32" s="2" customFormat="1" x14ac:dyDescent="0.25">
      <c r="B5" s="2" t="s">
        <v>2</v>
      </c>
      <c r="C5" s="2">
        <v>25</v>
      </c>
      <c r="G5" s="2">
        <v>20</v>
      </c>
      <c r="K5" s="2">
        <v>15</v>
      </c>
      <c r="O5" s="2">
        <v>65</v>
      </c>
      <c r="Q5" s="2">
        <v>39.9</v>
      </c>
      <c r="U5" s="2">
        <v>11</v>
      </c>
      <c r="Y5" s="2">
        <v>6.7</v>
      </c>
      <c r="AA5">
        <f t="shared" si="0"/>
        <v>26.085714285714285</v>
      </c>
    </row>
    <row r="6" spans="1:32" x14ac:dyDescent="0.25">
      <c r="A6" t="s">
        <v>4</v>
      </c>
      <c r="B6" t="s">
        <v>1</v>
      </c>
      <c r="C6">
        <v>150</v>
      </c>
      <c r="G6">
        <v>55</v>
      </c>
      <c r="K6">
        <v>20</v>
      </c>
      <c r="O6">
        <v>40</v>
      </c>
      <c r="Q6">
        <v>33.299999999999997</v>
      </c>
      <c r="U6">
        <v>24.7</v>
      </c>
      <c r="Y6">
        <v>13.8</v>
      </c>
      <c r="AA6">
        <f t="shared" si="0"/>
        <v>48.114285714285714</v>
      </c>
    </row>
    <row r="7" spans="1:32" s="2" customFormat="1" x14ac:dyDescent="0.25">
      <c r="B7" s="2" t="s">
        <v>2</v>
      </c>
      <c r="E7" s="2">
        <v>25</v>
      </c>
      <c r="I7" s="2">
        <v>5</v>
      </c>
      <c r="M7" s="2">
        <v>20</v>
      </c>
      <c r="S7" s="2">
        <v>14.1</v>
      </c>
      <c r="W7" s="2">
        <v>17.5</v>
      </c>
      <c r="AA7">
        <f t="shared" si="0"/>
        <v>16.32</v>
      </c>
    </row>
    <row r="8" spans="1:32" x14ac:dyDescent="0.25">
      <c r="A8" t="s">
        <v>5</v>
      </c>
      <c r="B8" t="s">
        <v>1</v>
      </c>
      <c r="E8">
        <v>25</v>
      </c>
      <c r="I8">
        <v>35</v>
      </c>
      <c r="M8">
        <v>45</v>
      </c>
      <c r="S8">
        <v>142</v>
      </c>
      <c r="W8">
        <v>53.3</v>
      </c>
      <c r="AA8">
        <f t="shared" si="0"/>
        <v>60.06</v>
      </c>
    </row>
    <row r="9" spans="1:32" s="2" customFormat="1" x14ac:dyDescent="0.25">
      <c r="B9" s="2" t="s">
        <v>2</v>
      </c>
      <c r="C9" s="2">
        <v>15</v>
      </c>
      <c r="G9" s="2">
        <v>15</v>
      </c>
      <c r="K9" s="2">
        <v>150</v>
      </c>
      <c r="O9" s="2">
        <v>10</v>
      </c>
      <c r="Q9" s="2">
        <v>18.399999999999999</v>
      </c>
      <c r="U9" s="2">
        <v>26.5</v>
      </c>
      <c r="Y9" s="2">
        <v>12.4</v>
      </c>
      <c r="AA9">
        <f t="shared" si="0"/>
        <v>35.328571428571429</v>
      </c>
    </row>
    <row r="10" spans="1:32" x14ac:dyDescent="0.25">
      <c r="A10" t="s">
        <v>6</v>
      </c>
      <c r="B10" t="s">
        <v>1</v>
      </c>
      <c r="C10">
        <v>150</v>
      </c>
      <c r="G10">
        <v>120</v>
      </c>
      <c r="K10">
        <v>65</v>
      </c>
      <c r="O10">
        <v>35</v>
      </c>
      <c r="Q10">
        <v>46.1</v>
      </c>
      <c r="U10">
        <v>66</v>
      </c>
      <c r="Y10">
        <v>22.4</v>
      </c>
      <c r="AA10">
        <f t="shared" si="0"/>
        <v>72.071428571428569</v>
      </c>
    </row>
    <row r="11" spans="1:32" s="2" customFormat="1" x14ac:dyDescent="0.25">
      <c r="B11" s="2" t="s">
        <v>2</v>
      </c>
      <c r="E11" s="2">
        <v>10</v>
      </c>
      <c r="I11" s="2">
        <v>5</v>
      </c>
      <c r="M11" s="2">
        <v>5</v>
      </c>
      <c r="S11" s="2">
        <v>18</v>
      </c>
      <c r="W11" s="2">
        <v>7.5</v>
      </c>
      <c r="AA11">
        <f t="shared" si="0"/>
        <v>9.1</v>
      </c>
    </row>
    <row r="12" spans="1:32" x14ac:dyDescent="0.25">
      <c r="A12" t="s">
        <v>7</v>
      </c>
      <c r="B12" t="s">
        <v>1</v>
      </c>
      <c r="E12">
        <v>150</v>
      </c>
      <c r="I12">
        <v>15</v>
      </c>
      <c r="M12">
        <v>35</v>
      </c>
      <c r="S12">
        <v>124</v>
      </c>
      <c r="W12">
        <v>150</v>
      </c>
      <c r="AA12">
        <f t="shared" si="0"/>
        <v>94.8</v>
      </c>
    </row>
    <row r="13" spans="1:32" s="2" customFormat="1" x14ac:dyDescent="0.25">
      <c r="B13" s="2" t="s">
        <v>2</v>
      </c>
      <c r="C13" s="2">
        <v>10</v>
      </c>
      <c r="G13" s="2">
        <v>15</v>
      </c>
      <c r="K13" s="2">
        <v>20</v>
      </c>
      <c r="O13" s="2">
        <v>15</v>
      </c>
      <c r="Q13" s="2">
        <v>21.2</v>
      </c>
      <c r="U13" s="2">
        <v>11</v>
      </c>
      <c r="Y13" s="2">
        <v>11.5</v>
      </c>
      <c r="AA13">
        <f t="shared" si="0"/>
        <v>14.814285714285715</v>
      </c>
    </row>
    <row r="14" spans="1:32" x14ac:dyDescent="0.25">
      <c r="A14" t="s">
        <v>10</v>
      </c>
      <c r="B14" t="s">
        <v>1</v>
      </c>
      <c r="C14">
        <f>SUM(C2,C4,C6,C8,C10,C12)</f>
        <v>450</v>
      </c>
      <c r="E14">
        <f>SUM(E2,E4,E6,E8,E10,E12)</f>
        <v>325</v>
      </c>
      <c r="G14">
        <f>SUM(G2,G4,G6,G8,G10,G12)</f>
        <v>325</v>
      </c>
      <c r="I14">
        <f>SUM(I2,I4,I6,I8,I10,I12)</f>
        <v>60</v>
      </c>
      <c r="K14">
        <f>SUM(K2,K4,K6,K8,K10,K12)</f>
        <v>125</v>
      </c>
      <c r="M14">
        <f>SUM(M2,M4,M6,M8,M10,M12)</f>
        <v>230</v>
      </c>
      <c r="O14">
        <f>SUM(O2,O4,O6,O8,O10,O12)</f>
        <v>225</v>
      </c>
      <c r="Q14">
        <f>SUM(Q2,Q4,Q6,Q8,Q10,Q12)</f>
        <v>229.4</v>
      </c>
      <c r="S14">
        <f>SUM(S2,S4,S6,S8,S10,S12)</f>
        <v>351.6</v>
      </c>
      <c r="U14">
        <f>SUM(U2,U4,U6,U8,U10,U12)</f>
        <v>240.7</v>
      </c>
      <c r="W14">
        <f>SUM(W2,W4,W6,W8,W10,W12)</f>
        <v>353.3</v>
      </c>
      <c r="Y14">
        <f>SUM(Y2,Y4,Y6,Y8,Y10,Y12)</f>
        <v>68.900000000000006</v>
      </c>
      <c r="AA14">
        <f>AVERAGE(AA2,AA4,AA6,AA8,AA10,AA12)</f>
        <v>83.61571428571429</v>
      </c>
      <c r="AB14">
        <f t="shared" ref="AB14:AF15" si="1">SUM(AB2,AB4,AB6,AB8,AB10,AB12)</f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</row>
    <row r="15" spans="1:32" s="3" customFormat="1" x14ac:dyDescent="0.25">
      <c r="A15" s="3" t="s">
        <v>11</v>
      </c>
      <c r="B15" s="3" t="s">
        <v>2</v>
      </c>
      <c r="C15" s="3">
        <f>SUM(C3,C5,C7,C9,C11,C13)</f>
        <v>50</v>
      </c>
      <c r="E15" s="3">
        <f>SUM(E3,E5,E7,E9,E11,E13)</f>
        <v>95</v>
      </c>
      <c r="G15" s="3">
        <f>SUM(G3,G5,G7,G9,G11,G13)</f>
        <v>50</v>
      </c>
      <c r="I15" s="3">
        <f>SUM(I3,I5,I7,I9,I11,I13)</f>
        <v>40</v>
      </c>
      <c r="K15" s="3">
        <f>SUM(K3,K5,K7,K9,K11,K13)</f>
        <v>185</v>
      </c>
      <c r="M15" s="3">
        <f>SUM(M3,M5,M7,M9,M11,M13)</f>
        <v>85</v>
      </c>
      <c r="O15" s="3">
        <f>SUM(O3,O5,O7,O9,O11,O13)</f>
        <v>90</v>
      </c>
      <c r="Q15" s="3">
        <f>SUM(Q3,Q5,Q7,Q9,Q11,Q13)</f>
        <v>79.5</v>
      </c>
      <c r="S15" s="3">
        <f>SUM(S3,S5,S7,S9,S11,S13)</f>
        <v>75.599999999999994</v>
      </c>
      <c r="U15" s="3">
        <f>SUM(U3,U5,U7,U9,U11,U13)</f>
        <v>48.5</v>
      </c>
      <c r="W15" s="3">
        <f>SUM(W3,W5,W7,W9,W11,W13)</f>
        <v>175</v>
      </c>
      <c r="Y15" s="3">
        <f>SUM(Y3,Y5,Y7,Y9,Y11,Y13)</f>
        <v>30.6</v>
      </c>
      <c r="AA15" s="3">
        <f>AVERAGE(AA3,AA5,AA7,AA9,AA11,AA13)</f>
        <v>28.391428571428573</v>
      </c>
      <c r="AB15" s="3">
        <f t="shared" si="1"/>
        <v>0</v>
      </c>
      <c r="AC15" s="3">
        <f t="shared" si="1"/>
        <v>0</v>
      </c>
      <c r="AD15" s="3">
        <f t="shared" si="1"/>
        <v>0</v>
      </c>
      <c r="AE15" s="3">
        <f t="shared" si="1"/>
        <v>0</v>
      </c>
      <c r="AF15" s="3">
        <f t="shared" si="1"/>
        <v>0</v>
      </c>
    </row>
    <row r="17" spans="1:32" x14ac:dyDescent="0.25">
      <c r="A17" t="s">
        <v>9</v>
      </c>
      <c r="B17">
        <f>SUM(C17:Y17)</f>
        <v>3988.0999999999995</v>
      </c>
      <c r="C17">
        <f t="shared" ref="C17:AF17" si="2">SUM(C2:C13)</f>
        <v>500</v>
      </c>
      <c r="D17">
        <f t="shared" si="2"/>
        <v>0</v>
      </c>
      <c r="E17">
        <f t="shared" si="2"/>
        <v>420</v>
      </c>
      <c r="F17">
        <f t="shared" si="2"/>
        <v>0</v>
      </c>
      <c r="G17">
        <f t="shared" si="2"/>
        <v>375</v>
      </c>
      <c r="H17">
        <f t="shared" si="2"/>
        <v>0</v>
      </c>
      <c r="I17">
        <f t="shared" si="2"/>
        <v>100</v>
      </c>
      <c r="J17">
        <f t="shared" si="2"/>
        <v>0</v>
      </c>
      <c r="K17">
        <f t="shared" si="2"/>
        <v>310</v>
      </c>
      <c r="L17">
        <f t="shared" si="2"/>
        <v>0</v>
      </c>
      <c r="M17">
        <f t="shared" si="2"/>
        <v>315</v>
      </c>
      <c r="N17">
        <f t="shared" si="2"/>
        <v>0</v>
      </c>
      <c r="O17">
        <f t="shared" si="2"/>
        <v>315</v>
      </c>
      <c r="P17">
        <f t="shared" si="2"/>
        <v>0</v>
      </c>
      <c r="Q17">
        <f t="shared" si="2"/>
        <v>308.89999999999998</v>
      </c>
      <c r="R17">
        <f t="shared" si="2"/>
        <v>0</v>
      </c>
      <c r="S17">
        <f t="shared" si="2"/>
        <v>427.2</v>
      </c>
      <c r="T17">
        <f t="shared" si="2"/>
        <v>0</v>
      </c>
      <c r="U17">
        <f t="shared" si="2"/>
        <v>289.2</v>
      </c>
      <c r="V17">
        <f t="shared" si="2"/>
        <v>0</v>
      </c>
      <c r="W17">
        <f t="shared" si="2"/>
        <v>528.29999999999995</v>
      </c>
      <c r="X17">
        <f t="shared" si="2"/>
        <v>0</v>
      </c>
      <c r="Y17">
        <f t="shared" si="2"/>
        <v>99.5</v>
      </c>
      <c r="Z17">
        <f t="shared" si="2"/>
        <v>0</v>
      </c>
      <c r="AA17">
        <f t="shared" si="2"/>
        <v>672.04285714285709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</row>
    <row r="19" spans="1:32" x14ac:dyDescent="0.25">
      <c r="A19" t="s">
        <v>12</v>
      </c>
    </row>
    <row r="20" spans="1:32" x14ac:dyDescent="0.25">
      <c r="A20" t="s">
        <v>13</v>
      </c>
    </row>
    <row r="27" spans="1:32" x14ac:dyDescent="0.25">
      <c r="O27" t="s">
        <v>14</v>
      </c>
      <c r="R27" t="s">
        <v>15</v>
      </c>
    </row>
    <row r="28" spans="1:32" x14ac:dyDescent="0.25">
      <c r="B28">
        <v>150</v>
      </c>
      <c r="D28">
        <v>150</v>
      </c>
      <c r="F28">
        <v>40</v>
      </c>
      <c r="H28">
        <v>150</v>
      </c>
      <c r="I28">
        <v>150</v>
      </c>
      <c r="K28">
        <v>150</v>
      </c>
      <c r="M28">
        <v>32.700000000000003</v>
      </c>
      <c r="O28">
        <f>SUM(B28:M28)</f>
        <v>822.7</v>
      </c>
      <c r="P28">
        <f>SUM(B29:M29)</f>
        <v>343.5</v>
      </c>
      <c r="R28">
        <f>O28/7</f>
        <v>117.52857142857144</v>
      </c>
      <c r="S28">
        <f>P28/5</f>
        <v>68.7</v>
      </c>
    </row>
    <row r="29" spans="1:32" x14ac:dyDescent="0.25">
      <c r="B29" s="1"/>
      <c r="C29" s="1">
        <v>60</v>
      </c>
      <c r="D29" s="1"/>
      <c r="E29" s="1">
        <v>30</v>
      </c>
      <c r="F29" s="1"/>
      <c r="G29" s="1">
        <v>60</v>
      </c>
      <c r="H29" s="1"/>
      <c r="I29" s="1"/>
      <c r="J29" s="1">
        <v>43.5</v>
      </c>
      <c r="K29" s="1"/>
      <c r="L29" s="1">
        <v>150</v>
      </c>
      <c r="M29" s="1"/>
      <c r="O29">
        <f>SUM(B30:M30)</f>
        <v>545.6</v>
      </c>
      <c r="P29">
        <f>SUM(B31:M31)</f>
        <v>182.6</v>
      </c>
      <c r="Q29" s="1"/>
      <c r="R29">
        <f t="shared" ref="R29:R33" si="3">O29/7</f>
        <v>77.94285714285715</v>
      </c>
      <c r="S29">
        <f t="shared" ref="S29:S33" si="4">P29/5</f>
        <v>36.519999999999996</v>
      </c>
      <c r="U29" s="1"/>
      <c r="W29" s="1"/>
    </row>
    <row r="30" spans="1:32" x14ac:dyDescent="0.25">
      <c r="C30">
        <v>150</v>
      </c>
      <c r="E30">
        <v>10</v>
      </c>
      <c r="G30">
        <v>150</v>
      </c>
      <c r="J30">
        <v>85.6</v>
      </c>
      <c r="L30">
        <v>150</v>
      </c>
      <c r="O30">
        <f>SUM(B32:M32)</f>
        <v>336.8</v>
      </c>
      <c r="P30">
        <f>SUM(B33:M33)</f>
        <v>81.599999999999994</v>
      </c>
      <c r="R30">
        <f t="shared" si="3"/>
        <v>48.114285714285714</v>
      </c>
      <c r="S30">
        <f t="shared" si="4"/>
        <v>16.32</v>
      </c>
    </row>
    <row r="31" spans="1:32" x14ac:dyDescent="0.25">
      <c r="B31" s="1">
        <v>25</v>
      </c>
      <c r="C31" s="1"/>
      <c r="D31" s="1">
        <v>20</v>
      </c>
      <c r="E31" s="1"/>
      <c r="F31" s="1">
        <v>15</v>
      </c>
      <c r="G31" s="1"/>
      <c r="H31" s="1">
        <v>65</v>
      </c>
      <c r="I31" s="1">
        <v>39.9</v>
      </c>
      <c r="J31" s="1"/>
      <c r="K31" s="1">
        <v>11</v>
      </c>
      <c r="L31" s="1"/>
      <c r="M31" s="1">
        <v>6.7</v>
      </c>
      <c r="O31">
        <f>SUM(B34:M34)</f>
        <v>300.3</v>
      </c>
      <c r="P31">
        <f>SUM(B35:M35)</f>
        <v>247.3</v>
      </c>
      <c r="Q31" s="1"/>
      <c r="R31">
        <f t="shared" si="3"/>
        <v>42.9</v>
      </c>
      <c r="S31">
        <f t="shared" si="4"/>
        <v>49.46</v>
      </c>
      <c r="U31" s="1"/>
      <c r="W31" s="1"/>
    </row>
    <row r="32" spans="1:32" x14ac:dyDescent="0.25">
      <c r="B32">
        <v>150</v>
      </c>
      <c r="D32">
        <v>55</v>
      </c>
      <c r="F32">
        <v>20</v>
      </c>
      <c r="H32">
        <v>40</v>
      </c>
      <c r="I32">
        <v>33.299999999999997</v>
      </c>
      <c r="K32">
        <v>24.7</v>
      </c>
      <c r="M32">
        <v>13.8</v>
      </c>
      <c r="O32">
        <f>SUM(B36:M36)</f>
        <v>504.5</v>
      </c>
      <c r="P32">
        <f>SUM(B37:M37)</f>
        <v>45.5</v>
      </c>
      <c r="R32">
        <f t="shared" si="3"/>
        <v>72.071428571428569</v>
      </c>
      <c r="S32">
        <f t="shared" si="4"/>
        <v>9.1</v>
      </c>
    </row>
    <row r="33" spans="2:23" x14ac:dyDescent="0.25">
      <c r="B33" s="1"/>
      <c r="C33" s="1">
        <v>25</v>
      </c>
      <c r="D33" s="1"/>
      <c r="E33" s="1">
        <v>5</v>
      </c>
      <c r="F33" s="1"/>
      <c r="G33" s="1">
        <v>20</v>
      </c>
      <c r="H33" s="1"/>
      <c r="I33" s="1"/>
      <c r="J33" s="1">
        <v>14.1</v>
      </c>
      <c r="K33" s="1"/>
      <c r="L33" s="1">
        <v>17.5</v>
      </c>
      <c r="M33" s="1"/>
      <c r="O33">
        <f>SUM(B38:M38)</f>
        <v>474</v>
      </c>
      <c r="P33">
        <f>SUM(B39:M39)</f>
        <v>103.7</v>
      </c>
      <c r="Q33" s="1"/>
      <c r="R33">
        <f t="shared" si="3"/>
        <v>67.714285714285708</v>
      </c>
      <c r="S33">
        <f t="shared" si="4"/>
        <v>20.740000000000002</v>
      </c>
      <c r="U33" s="1"/>
      <c r="W33" s="1"/>
    </row>
    <row r="34" spans="2:23" x14ac:dyDescent="0.25">
      <c r="C34">
        <v>25</v>
      </c>
      <c r="E34">
        <v>35</v>
      </c>
      <c r="G34">
        <v>45</v>
      </c>
      <c r="J34">
        <v>142</v>
      </c>
      <c r="L34">
        <v>53.3</v>
      </c>
    </row>
    <row r="35" spans="2:23" x14ac:dyDescent="0.25">
      <c r="B35" s="1">
        <v>15</v>
      </c>
      <c r="C35" s="1"/>
      <c r="D35" s="1">
        <v>15</v>
      </c>
      <c r="E35" s="1"/>
      <c r="F35" s="1">
        <v>150</v>
      </c>
      <c r="G35" s="1"/>
      <c r="H35" s="1">
        <v>10</v>
      </c>
      <c r="I35" s="1">
        <v>18.399999999999999</v>
      </c>
      <c r="J35" s="1"/>
      <c r="K35" s="1">
        <v>26.5</v>
      </c>
      <c r="L35" s="1"/>
      <c r="M35" s="1">
        <v>12.4</v>
      </c>
      <c r="Q35" s="1"/>
      <c r="S35" s="1"/>
      <c r="U35" s="1"/>
      <c r="W35" s="1"/>
    </row>
    <row r="36" spans="2:23" x14ac:dyDescent="0.25">
      <c r="B36">
        <v>150</v>
      </c>
      <c r="D36">
        <v>120</v>
      </c>
      <c r="F36">
        <v>65</v>
      </c>
      <c r="H36">
        <v>35</v>
      </c>
      <c r="I36">
        <v>46.1</v>
      </c>
      <c r="K36">
        <v>66</v>
      </c>
      <c r="M36">
        <v>22.4</v>
      </c>
      <c r="R36">
        <f>SUM(R28:R33)</f>
        <v>426.27142857142854</v>
      </c>
      <c r="S36">
        <f>SUM(S28:S33)</f>
        <v>200.84</v>
      </c>
    </row>
    <row r="37" spans="2:23" x14ac:dyDescent="0.25">
      <c r="B37" s="1"/>
      <c r="C37" s="1">
        <v>10</v>
      </c>
      <c r="D37" s="1"/>
      <c r="E37" s="1">
        <v>5</v>
      </c>
      <c r="F37" s="1"/>
      <c r="G37" s="1">
        <v>5</v>
      </c>
      <c r="H37" s="1"/>
      <c r="I37" s="1"/>
      <c r="J37" s="1">
        <v>18</v>
      </c>
      <c r="K37" s="1"/>
      <c r="L37" s="1">
        <v>7.5</v>
      </c>
      <c r="M37" s="1"/>
      <c r="Q37" s="1"/>
      <c r="S37" s="1"/>
      <c r="U37" s="1"/>
      <c r="W37" s="1"/>
    </row>
    <row r="38" spans="2:23" x14ac:dyDescent="0.25">
      <c r="C38">
        <v>150</v>
      </c>
      <c r="E38">
        <v>15</v>
      </c>
      <c r="G38">
        <v>35</v>
      </c>
      <c r="J38">
        <v>124</v>
      </c>
      <c r="L38">
        <v>150</v>
      </c>
    </row>
    <row r="39" spans="2:23" x14ac:dyDescent="0.25">
      <c r="B39" s="1">
        <v>10</v>
      </c>
      <c r="C39" s="1"/>
      <c r="D39" s="1">
        <v>15</v>
      </c>
      <c r="E39" s="1"/>
      <c r="F39" s="1">
        <v>20</v>
      </c>
      <c r="G39" s="1"/>
      <c r="H39" s="1">
        <v>15</v>
      </c>
      <c r="I39" s="1">
        <v>21.2</v>
      </c>
      <c r="J39" s="1"/>
      <c r="K39" s="1">
        <v>11</v>
      </c>
      <c r="L39" s="1"/>
      <c r="M39" s="1">
        <v>11.5</v>
      </c>
      <c r="Q39" s="1"/>
      <c r="S39" s="1"/>
      <c r="U39" s="1"/>
      <c r="W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10937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zoomScale="70" zoomScaleNormal="70" workbookViewId="0">
      <selection activeCell="A17" sqref="A17:Y19"/>
    </sheetView>
  </sheetViews>
  <sheetFormatPr baseColWidth="10" defaultColWidth="8.7109375" defaultRowHeight="15" x14ac:dyDescent="0.25"/>
  <cols>
    <col min="1" max="1" width="23" customWidth="1"/>
    <col min="19" max="19" width="11.85546875" bestFit="1" customWidth="1"/>
  </cols>
  <sheetData>
    <row r="1" spans="1:25" x14ac:dyDescent="0.25">
      <c r="C1" t="s">
        <v>8</v>
      </c>
    </row>
    <row r="2" spans="1:25" x14ac:dyDescent="0.25">
      <c r="A2" t="s">
        <v>0</v>
      </c>
      <c r="B2" t="s">
        <v>1</v>
      </c>
      <c r="C2">
        <v>150</v>
      </c>
      <c r="G2">
        <v>150</v>
      </c>
      <c r="K2">
        <v>40</v>
      </c>
      <c r="O2">
        <v>150</v>
      </c>
      <c r="Q2">
        <v>150</v>
      </c>
      <c r="U2">
        <v>150</v>
      </c>
      <c r="Y2">
        <v>32.700000000000003</v>
      </c>
    </row>
    <row r="3" spans="1:25" s="1" customFormat="1" x14ac:dyDescent="0.25">
      <c r="B3" s="1" t="s">
        <v>2</v>
      </c>
      <c r="E3" s="1">
        <v>60</v>
      </c>
      <c r="I3" s="1">
        <v>30</v>
      </c>
      <c r="M3" s="1">
        <v>60</v>
      </c>
      <c r="S3" s="1">
        <v>43.5</v>
      </c>
      <c r="W3" s="1">
        <v>150</v>
      </c>
    </row>
    <row r="4" spans="1:25" x14ac:dyDescent="0.25">
      <c r="A4" t="s">
        <v>3</v>
      </c>
      <c r="B4" t="s">
        <v>1</v>
      </c>
      <c r="E4">
        <v>150</v>
      </c>
      <c r="I4">
        <v>10</v>
      </c>
      <c r="M4">
        <v>150</v>
      </c>
      <c r="S4">
        <v>85.6</v>
      </c>
      <c r="W4">
        <v>150</v>
      </c>
    </row>
    <row r="5" spans="1:25" s="1" customFormat="1" x14ac:dyDescent="0.25">
      <c r="B5" s="1" t="s">
        <v>2</v>
      </c>
      <c r="C5" s="1">
        <v>25</v>
      </c>
      <c r="G5" s="1">
        <v>20</v>
      </c>
      <c r="K5" s="1">
        <v>15</v>
      </c>
      <c r="O5" s="1">
        <v>65</v>
      </c>
      <c r="Q5" s="1">
        <v>39.9</v>
      </c>
      <c r="U5" s="1">
        <v>11</v>
      </c>
      <c r="Y5" s="1">
        <v>6.7</v>
      </c>
    </row>
    <row r="6" spans="1:25" x14ac:dyDescent="0.25">
      <c r="A6" t="s">
        <v>4</v>
      </c>
      <c r="B6" t="s">
        <v>1</v>
      </c>
      <c r="C6">
        <v>150</v>
      </c>
      <c r="G6">
        <v>55</v>
      </c>
      <c r="K6">
        <v>20</v>
      </c>
      <c r="O6">
        <v>40</v>
      </c>
      <c r="Q6">
        <v>33.299999999999997</v>
      </c>
      <c r="U6">
        <v>24.7</v>
      </c>
      <c r="Y6">
        <v>13.8</v>
      </c>
    </row>
    <row r="7" spans="1:25" s="1" customFormat="1" x14ac:dyDescent="0.25">
      <c r="B7" s="1" t="s">
        <v>2</v>
      </c>
      <c r="E7" s="1">
        <v>25</v>
      </c>
      <c r="I7" s="1">
        <v>5</v>
      </c>
      <c r="M7" s="1">
        <v>20</v>
      </c>
      <c r="S7" s="1">
        <v>14.1</v>
      </c>
      <c r="W7" s="1">
        <v>17.5</v>
      </c>
    </row>
    <row r="8" spans="1:25" x14ac:dyDescent="0.25">
      <c r="A8" t="s">
        <v>5</v>
      </c>
      <c r="B8" t="s">
        <v>1</v>
      </c>
      <c r="E8">
        <v>25</v>
      </c>
      <c r="I8">
        <v>35</v>
      </c>
      <c r="M8">
        <v>45</v>
      </c>
      <c r="S8">
        <v>142</v>
      </c>
      <c r="W8">
        <v>53.3</v>
      </c>
    </row>
    <row r="9" spans="1:25" s="1" customFormat="1" x14ac:dyDescent="0.25">
      <c r="B9" s="1" t="s">
        <v>2</v>
      </c>
      <c r="C9" s="1">
        <v>15</v>
      </c>
      <c r="G9" s="1">
        <v>15</v>
      </c>
      <c r="K9" s="1">
        <v>150</v>
      </c>
      <c r="O9" s="1">
        <v>10</v>
      </c>
      <c r="Q9" s="1">
        <v>18.399999999999999</v>
      </c>
      <c r="U9" s="1">
        <v>26.5</v>
      </c>
      <c r="Y9" s="1">
        <v>12.4</v>
      </c>
    </row>
    <row r="10" spans="1:25" x14ac:dyDescent="0.25">
      <c r="A10" t="s">
        <v>6</v>
      </c>
      <c r="B10" t="s">
        <v>1</v>
      </c>
      <c r="C10">
        <v>150</v>
      </c>
      <c r="G10">
        <v>120</v>
      </c>
      <c r="K10">
        <v>65</v>
      </c>
      <c r="O10">
        <v>35</v>
      </c>
      <c r="Q10">
        <v>46.1</v>
      </c>
      <c r="U10">
        <v>66</v>
      </c>
      <c r="Y10">
        <v>22.4</v>
      </c>
    </row>
    <row r="11" spans="1:25" s="1" customFormat="1" x14ac:dyDescent="0.25">
      <c r="B11" s="1" t="s">
        <v>2</v>
      </c>
      <c r="E11" s="1">
        <v>10</v>
      </c>
      <c r="I11" s="1">
        <v>5</v>
      </c>
      <c r="M11" s="1">
        <v>5</v>
      </c>
      <c r="S11" s="1">
        <v>18</v>
      </c>
      <c r="W11" s="1">
        <v>7.5</v>
      </c>
    </row>
    <row r="12" spans="1:25" x14ac:dyDescent="0.25">
      <c r="A12" t="s">
        <v>7</v>
      </c>
      <c r="B12" t="s">
        <v>1</v>
      </c>
      <c r="E12">
        <v>150</v>
      </c>
      <c r="I12">
        <v>15</v>
      </c>
      <c r="M12">
        <v>35</v>
      </c>
      <c r="S12">
        <v>124</v>
      </c>
      <c r="W12">
        <v>150</v>
      </c>
    </row>
    <row r="13" spans="1:25" s="1" customFormat="1" x14ac:dyDescent="0.25">
      <c r="B13" s="1" t="s">
        <v>2</v>
      </c>
      <c r="C13" s="1">
        <v>10</v>
      </c>
      <c r="G13" s="1">
        <v>15</v>
      </c>
      <c r="K13" s="1">
        <v>20</v>
      </c>
      <c r="O13" s="1">
        <v>15</v>
      </c>
      <c r="Q13" s="1">
        <v>21.2</v>
      </c>
      <c r="U13" s="1">
        <v>11</v>
      </c>
      <c r="Y13" s="1">
        <v>11.5</v>
      </c>
    </row>
    <row r="17" spans="1:32" x14ac:dyDescent="0.25">
      <c r="A17" t="s">
        <v>9</v>
      </c>
      <c r="C17">
        <f>SUM(C2:C13)</f>
        <v>500</v>
      </c>
      <c r="D17">
        <f t="shared" ref="D17:AF17" si="0">SUM(D2:D13)</f>
        <v>0</v>
      </c>
      <c r="E17">
        <f t="shared" si="0"/>
        <v>420</v>
      </c>
      <c r="F17">
        <f t="shared" si="0"/>
        <v>0</v>
      </c>
      <c r="G17">
        <f t="shared" si="0"/>
        <v>375</v>
      </c>
      <c r="H17">
        <f t="shared" si="0"/>
        <v>0</v>
      </c>
      <c r="I17">
        <f t="shared" si="0"/>
        <v>100</v>
      </c>
      <c r="J17">
        <f t="shared" si="0"/>
        <v>0</v>
      </c>
      <c r="K17">
        <f t="shared" si="0"/>
        <v>310</v>
      </c>
      <c r="L17">
        <f t="shared" si="0"/>
        <v>0</v>
      </c>
      <c r="M17">
        <f t="shared" si="0"/>
        <v>315</v>
      </c>
      <c r="N17">
        <f t="shared" si="0"/>
        <v>0</v>
      </c>
      <c r="O17">
        <f t="shared" si="0"/>
        <v>315</v>
      </c>
      <c r="P17">
        <f t="shared" si="0"/>
        <v>0</v>
      </c>
      <c r="Q17">
        <f t="shared" si="0"/>
        <v>308.89999999999998</v>
      </c>
      <c r="R17">
        <f t="shared" si="0"/>
        <v>0</v>
      </c>
      <c r="S17">
        <f t="shared" si="0"/>
        <v>427.2</v>
      </c>
      <c r="T17">
        <f t="shared" si="0"/>
        <v>0</v>
      </c>
      <c r="U17">
        <f t="shared" si="0"/>
        <v>289.2</v>
      </c>
      <c r="V17">
        <f t="shared" si="0"/>
        <v>0</v>
      </c>
      <c r="W17">
        <f t="shared" si="0"/>
        <v>528.29999999999995</v>
      </c>
      <c r="X17">
        <f t="shared" si="0"/>
        <v>0</v>
      </c>
      <c r="Y17">
        <f t="shared" si="0"/>
        <v>99.5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</row>
    <row r="18" spans="1:32" x14ac:dyDescent="0.25">
      <c r="A18" t="s">
        <v>10</v>
      </c>
      <c r="C18">
        <f>SUM(C2,C4,C6,C8,C10,C12)</f>
        <v>450</v>
      </c>
      <c r="D18">
        <f t="shared" ref="D18:AF19" si="1">SUM(D2,D4,D6,D8,D10,D12)</f>
        <v>0</v>
      </c>
      <c r="E18">
        <f t="shared" si="1"/>
        <v>325</v>
      </c>
      <c r="F18">
        <f t="shared" si="1"/>
        <v>0</v>
      </c>
      <c r="G18">
        <f t="shared" si="1"/>
        <v>325</v>
      </c>
      <c r="H18">
        <f t="shared" si="1"/>
        <v>0</v>
      </c>
      <c r="I18">
        <f t="shared" si="1"/>
        <v>60</v>
      </c>
      <c r="J18">
        <f t="shared" si="1"/>
        <v>0</v>
      </c>
      <c r="K18">
        <f t="shared" si="1"/>
        <v>125</v>
      </c>
      <c r="L18">
        <f t="shared" si="1"/>
        <v>0</v>
      </c>
      <c r="M18">
        <f t="shared" si="1"/>
        <v>230</v>
      </c>
      <c r="N18">
        <f t="shared" si="1"/>
        <v>0</v>
      </c>
      <c r="O18">
        <f t="shared" si="1"/>
        <v>225</v>
      </c>
      <c r="P18">
        <f t="shared" si="1"/>
        <v>0</v>
      </c>
      <c r="Q18">
        <f t="shared" si="1"/>
        <v>229.4</v>
      </c>
      <c r="R18">
        <f t="shared" si="1"/>
        <v>0</v>
      </c>
      <c r="S18">
        <f t="shared" si="1"/>
        <v>351.6</v>
      </c>
      <c r="T18">
        <f t="shared" si="1"/>
        <v>0</v>
      </c>
      <c r="U18">
        <f t="shared" si="1"/>
        <v>240.7</v>
      </c>
      <c r="V18">
        <f t="shared" si="1"/>
        <v>0</v>
      </c>
      <c r="W18">
        <f t="shared" si="1"/>
        <v>353.3</v>
      </c>
      <c r="X18">
        <f t="shared" si="1"/>
        <v>0</v>
      </c>
      <c r="Y18">
        <f t="shared" si="1"/>
        <v>68.900000000000006</v>
      </c>
      <c r="Z18">
        <f t="shared" si="1"/>
        <v>0</v>
      </c>
      <c r="AA18">
        <f t="shared" si="1"/>
        <v>0</v>
      </c>
      <c r="AB18">
        <f t="shared" si="1"/>
        <v>0</v>
      </c>
      <c r="AC18">
        <f t="shared" si="1"/>
        <v>0</v>
      </c>
      <c r="AD18">
        <f t="shared" si="1"/>
        <v>0</v>
      </c>
      <c r="AE18">
        <f t="shared" si="1"/>
        <v>0</v>
      </c>
      <c r="AF18">
        <f t="shared" si="1"/>
        <v>0</v>
      </c>
    </row>
    <row r="19" spans="1:32" x14ac:dyDescent="0.25">
      <c r="A19" t="s">
        <v>11</v>
      </c>
      <c r="C19">
        <f>SUM(C3,C5,C7,C9,C11,C13)</f>
        <v>50</v>
      </c>
      <c r="D19">
        <f t="shared" si="1"/>
        <v>0</v>
      </c>
      <c r="E19">
        <f t="shared" si="1"/>
        <v>95</v>
      </c>
      <c r="F19">
        <f t="shared" si="1"/>
        <v>0</v>
      </c>
      <c r="G19">
        <f t="shared" si="1"/>
        <v>50</v>
      </c>
      <c r="H19">
        <f t="shared" si="1"/>
        <v>0</v>
      </c>
      <c r="I19">
        <f t="shared" si="1"/>
        <v>40</v>
      </c>
      <c r="J19">
        <f t="shared" si="1"/>
        <v>0</v>
      </c>
      <c r="K19">
        <f t="shared" si="1"/>
        <v>185</v>
      </c>
      <c r="L19">
        <f t="shared" si="1"/>
        <v>0</v>
      </c>
      <c r="M19">
        <f t="shared" si="1"/>
        <v>85</v>
      </c>
      <c r="N19">
        <f t="shared" si="1"/>
        <v>0</v>
      </c>
      <c r="O19">
        <f t="shared" si="1"/>
        <v>90</v>
      </c>
      <c r="P19">
        <f t="shared" si="1"/>
        <v>0</v>
      </c>
      <c r="Q19">
        <f t="shared" si="1"/>
        <v>79.5</v>
      </c>
      <c r="R19">
        <f t="shared" si="1"/>
        <v>0</v>
      </c>
      <c r="S19">
        <f t="shared" si="1"/>
        <v>75.599999999999994</v>
      </c>
      <c r="T19">
        <f t="shared" si="1"/>
        <v>0</v>
      </c>
      <c r="U19">
        <f t="shared" si="1"/>
        <v>48.5</v>
      </c>
      <c r="V19">
        <f t="shared" si="1"/>
        <v>0</v>
      </c>
      <c r="W19">
        <f t="shared" si="1"/>
        <v>175</v>
      </c>
      <c r="X19">
        <f t="shared" si="1"/>
        <v>0</v>
      </c>
      <c r="Y19">
        <f t="shared" si="1"/>
        <v>30.6</v>
      </c>
      <c r="Z19">
        <f t="shared" si="1"/>
        <v>0</v>
      </c>
      <c r="AA19">
        <f t="shared" si="1"/>
        <v>0</v>
      </c>
      <c r="AB19">
        <f t="shared" si="1"/>
        <v>0</v>
      </c>
      <c r="AC19">
        <f t="shared" si="1"/>
        <v>0</v>
      </c>
      <c r="AD19">
        <f t="shared" si="1"/>
        <v>0</v>
      </c>
      <c r="AE19">
        <f t="shared" si="1"/>
        <v>0</v>
      </c>
      <c r="AF19">
        <f t="shared" si="1"/>
        <v>0</v>
      </c>
    </row>
    <row r="20" spans="1:32" x14ac:dyDescent="0.25">
      <c r="B20">
        <f>SUM(B17:Y17)</f>
        <v>3988.0999999999995</v>
      </c>
    </row>
    <row r="21" spans="1:32" x14ac:dyDescent="0.25">
      <c r="A21" t="s">
        <v>12</v>
      </c>
      <c r="B21">
        <f>SUM(B18:Y18)</f>
        <v>2983.9</v>
      </c>
      <c r="C21" t="s">
        <v>16</v>
      </c>
      <c r="D21">
        <f>_xlfn.T.TEST(G21:Q21,G22:Q22,1,3)</f>
        <v>1.843537495418635E-4</v>
      </c>
      <c r="E21" t="s">
        <v>17</v>
      </c>
      <c r="F21">
        <f>AVERAGE(G21:R21)</f>
        <v>245.65833333333333</v>
      </c>
      <c r="G21">
        <v>450</v>
      </c>
      <c r="H21">
        <v>325</v>
      </c>
      <c r="I21">
        <v>325</v>
      </c>
      <c r="J21">
        <v>60</v>
      </c>
      <c r="K21">
        <v>125</v>
      </c>
      <c r="L21">
        <v>230</v>
      </c>
      <c r="M21">
        <v>225</v>
      </c>
      <c r="N21">
        <v>229.4</v>
      </c>
      <c r="O21">
        <v>351.6</v>
      </c>
      <c r="P21">
        <v>204.7</v>
      </c>
      <c r="Q21">
        <v>353.3</v>
      </c>
      <c r="R21">
        <v>68.900000000000006</v>
      </c>
    </row>
    <row r="22" spans="1:32" x14ac:dyDescent="0.25">
      <c r="A22" t="s">
        <v>13</v>
      </c>
      <c r="B22">
        <f>SUM(B19:Y19)</f>
        <v>1004.2</v>
      </c>
      <c r="F22">
        <f>AVERAGE(G22:R22)</f>
        <v>83.683333333333337</v>
      </c>
      <c r="G22">
        <v>50</v>
      </c>
      <c r="H22">
        <v>95</v>
      </c>
      <c r="I22">
        <v>50</v>
      </c>
      <c r="J22">
        <v>40</v>
      </c>
      <c r="K22">
        <v>185</v>
      </c>
      <c r="L22">
        <v>85</v>
      </c>
      <c r="M22">
        <v>90</v>
      </c>
      <c r="N22">
        <v>79.5</v>
      </c>
      <c r="O22">
        <v>75.599999999999994</v>
      </c>
      <c r="P22">
        <v>48.5</v>
      </c>
      <c r="Q22">
        <v>175</v>
      </c>
      <c r="R22">
        <v>30.6</v>
      </c>
    </row>
    <row r="24" spans="1:32" x14ac:dyDescent="0.25">
      <c r="B24">
        <f>B21/60</f>
        <v>49.731666666666669</v>
      </c>
      <c r="E24" t="s">
        <v>18</v>
      </c>
      <c r="F24">
        <f>VAR(G21:R21)</f>
        <v>14549.173560606061</v>
      </c>
      <c r="G24" t="s">
        <v>19</v>
      </c>
      <c r="H24">
        <f>SQRT(F24)</f>
        <v>120.61995506799884</v>
      </c>
    </row>
    <row r="25" spans="1:32" x14ac:dyDescent="0.25">
      <c r="B25">
        <f>B22/60</f>
        <v>16.736666666666668</v>
      </c>
      <c r="F25">
        <f>VAR(G22:R22)</f>
        <v>2462.6742424242416</v>
      </c>
      <c r="H25">
        <f>SQRT(F25)</f>
        <v>49.625338713445991</v>
      </c>
    </row>
    <row r="26" spans="1:32" x14ac:dyDescent="0.25">
      <c r="B26">
        <f>B20/60</f>
        <v>66.46833333333332</v>
      </c>
      <c r="E26" t="s">
        <v>20</v>
      </c>
      <c r="F26">
        <f>_xlfn.F.TEST(G21:R21,G22:R22)</f>
        <v>6.495361017049517E-3</v>
      </c>
    </row>
    <row r="29" spans="1:32" x14ac:dyDescent="0.25">
      <c r="O29" t="s">
        <v>14</v>
      </c>
      <c r="R29" t="s">
        <v>15</v>
      </c>
    </row>
    <row r="30" spans="1:32" x14ac:dyDescent="0.25">
      <c r="B30">
        <v>150</v>
      </c>
      <c r="D30">
        <v>150</v>
      </c>
      <c r="F30">
        <v>40</v>
      </c>
      <c r="H30">
        <v>150</v>
      </c>
      <c r="I30">
        <v>150</v>
      </c>
      <c r="K30">
        <v>150</v>
      </c>
      <c r="M30">
        <v>32.700000000000003</v>
      </c>
      <c r="O30">
        <f>SUM(B30:M30)</f>
        <v>822.7</v>
      </c>
      <c r="P30">
        <f>SUM(B31:M31)</f>
        <v>343.5</v>
      </c>
      <c r="R30">
        <f>O30/7</f>
        <v>117.52857142857144</v>
      </c>
      <c r="S30">
        <f>P30/5</f>
        <v>68.7</v>
      </c>
    </row>
    <row r="31" spans="1:32" x14ac:dyDescent="0.25">
      <c r="B31" s="1"/>
      <c r="C31" s="1">
        <v>60</v>
      </c>
      <c r="D31" s="1"/>
      <c r="E31" s="1">
        <v>30</v>
      </c>
      <c r="F31" s="1"/>
      <c r="G31" s="1">
        <v>60</v>
      </c>
      <c r="H31" s="1"/>
      <c r="I31" s="1"/>
      <c r="J31" s="1">
        <v>43.5</v>
      </c>
      <c r="K31" s="1"/>
      <c r="L31" s="1">
        <v>150</v>
      </c>
      <c r="M31" s="1"/>
      <c r="O31">
        <f>SUM(B32:M32)</f>
        <v>545.6</v>
      </c>
      <c r="P31">
        <f>SUM(B33:M33)</f>
        <v>182.6</v>
      </c>
      <c r="Q31" s="1"/>
      <c r="R31">
        <f t="shared" ref="R31:R35" si="2">O31/7</f>
        <v>77.94285714285715</v>
      </c>
      <c r="S31">
        <f t="shared" ref="S31:S35" si="3">P31/5</f>
        <v>36.519999999999996</v>
      </c>
      <c r="U31" s="1"/>
      <c r="W31" s="1"/>
    </row>
    <row r="32" spans="1:32" x14ac:dyDescent="0.25">
      <c r="C32">
        <v>150</v>
      </c>
      <c r="E32">
        <v>10</v>
      </c>
      <c r="G32">
        <v>150</v>
      </c>
      <c r="J32">
        <v>85.6</v>
      </c>
      <c r="L32">
        <v>150</v>
      </c>
      <c r="O32">
        <f>SUM(B34:M34)</f>
        <v>336.8</v>
      </c>
      <c r="P32">
        <f>SUM(B35:M35)</f>
        <v>81.599999999999994</v>
      </c>
      <c r="R32">
        <f t="shared" si="2"/>
        <v>48.114285714285714</v>
      </c>
      <c r="S32">
        <f t="shared" si="3"/>
        <v>16.32</v>
      </c>
    </row>
    <row r="33" spans="2:23" x14ac:dyDescent="0.25">
      <c r="B33" s="1">
        <v>25</v>
      </c>
      <c r="C33" s="1"/>
      <c r="D33" s="1">
        <v>20</v>
      </c>
      <c r="E33" s="1"/>
      <c r="F33" s="1">
        <v>15</v>
      </c>
      <c r="G33" s="1"/>
      <c r="H33" s="1">
        <v>65</v>
      </c>
      <c r="I33" s="1">
        <v>39.9</v>
      </c>
      <c r="J33" s="1"/>
      <c r="K33" s="1">
        <v>11</v>
      </c>
      <c r="L33" s="1"/>
      <c r="M33" s="1">
        <v>6.7</v>
      </c>
      <c r="O33">
        <f>SUM(B36:M36)</f>
        <v>300.3</v>
      </c>
      <c r="P33">
        <f>SUM(B37:M37)</f>
        <v>247.3</v>
      </c>
      <c r="Q33" s="1"/>
      <c r="R33">
        <f t="shared" si="2"/>
        <v>42.9</v>
      </c>
      <c r="S33">
        <f t="shared" si="3"/>
        <v>49.46</v>
      </c>
      <c r="U33" s="1"/>
      <c r="W33" s="1"/>
    </row>
    <row r="34" spans="2:23" x14ac:dyDescent="0.25">
      <c r="B34">
        <v>150</v>
      </c>
      <c r="D34">
        <v>55</v>
      </c>
      <c r="F34">
        <v>20</v>
      </c>
      <c r="H34">
        <v>40</v>
      </c>
      <c r="I34">
        <v>33.299999999999997</v>
      </c>
      <c r="K34">
        <v>24.7</v>
      </c>
      <c r="M34">
        <v>13.8</v>
      </c>
      <c r="O34">
        <f>SUM(B38:M38)</f>
        <v>504.5</v>
      </c>
      <c r="P34">
        <f>SUM(B39:M39)</f>
        <v>45.5</v>
      </c>
      <c r="R34">
        <f t="shared" si="2"/>
        <v>72.071428571428569</v>
      </c>
      <c r="S34">
        <f t="shared" si="3"/>
        <v>9.1</v>
      </c>
    </row>
    <row r="35" spans="2:23" x14ac:dyDescent="0.25">
      <c r="B35" s="1"/>
      <c r="C35" s="1">
        <v>25</v>
      </c>
      <c r="D35" s="1"/>
      <c r="E35" s="1">
        <v>5</v>
      </c>
      <c r="F35" s="1"/>
      <c r="G35" s="1">
        <v>20</v>
      </c>
      <c r="H35" s="1"/>
      <c r="I35" s="1"/>
      <c r="J35" s="1">
        <v>14.1</v>
      </c>
      <c r="K35" s="1"/>
      <c r="L35" s="1">
        <v>17.5</v>
      </c>
      <c r="M35" s="1"/>
      <c r="O35">
        <f>SUM(B40:M40)</f>
        <v>474</v>
      </c>
      <c r="P35">
        <f>SUM(B41:M41)</f>
        <v>103.7</v>
      </c>
      <c r="Q35" s="1"/>
      <c r="R35">
        <f t="shared" si="2"/>
        <v>67.714285714285708</v>
      </c>
      <c r="S35">
        <f t="shared" si="3"/>
        <v>20.740000000000002</v>
      </c>
      <c r="U35" s="1"/>
      <c r="W35" s="1"/>
    </row>
    <row r="36" spans="2:23" x14ac:dyDescent="0.25">
      <c r="C36">
        <v>25</v>
      </c>
      <c r="E36">
        <v>35</v>
      </c>
      <c r="G36">
        <v>45</v>
      </c>
      <c r="J36">
        <v>142</v>
      </c>
      <c r="L36">
        <v>53.3</v>
      </c>
    </row>
    <row r="37" spans="2:23" x14ac:dyDescent="0.25">
      <c r="B37" s="1">
        <v>15</v>
      </c>
      <c r="C37" s="1"/>
      <c r="D37" s="1">
        <v>15</v>
      </c>
      <c r="E37" s="1"/>
      <c r="F37" s="1">
        <v>150</v>
      </c>
      <c r="G37" s="1"/>
      <c r="H37" s="1">
        <v>10</v>
      </c>
      <c r="I37" s="1">
        <v>18.399999999999999</v>
      </c>
      <c r="J37" s="1"/>
      <c r="K37" s="1">
        <v>26.5</v>
      </c>
      <c r="L37" s="1"/>
      <c r="M37" s="1">
        <v>12.4</v>
      </c>
      <c r="Q37" s="1"/>
      <c r="S37" s="1"/>
      <c r="U37" s="1"/>
      <c r="W37" s="1"/>
    </row>
    <row r="38" spans="2:23" x14ac:dyDescent="0.25">
      <c r="B38">
        <v>150</v>
      </c>
      <c r="D38">
        <v>120</v>
      </c>
      <c r="F38">
        <v>65</v>
      </c>
      <c r="H38">
        <v>35</v>
      </c>
      <c r="I38">
        <v>46.1</v>
      </c>
      <c r="K38">
        <v>66</v>
      </c>
      <c r="M38">
        <v>22.4</v>
      </c>
      <c r="R38">
        <f>SUM(R30:R35)</f>
        <v>426.27142857142854</v>
      </c>
      <c r="S38">
        <f>SUM(S30:S35)</f>
        <v>200.84</v>
      </c>
    </row>
    <row r="39" spans="2:23" x14ac:dyDescent="0.25">
      <c r="B39" s="1"/>
      <c r="C39" s="1">
        <v>10</v>
      </c>
      <c r="D39" s="1"/>
      <c r="E39" s="1">
        <v>5</v>
      </c>
      <c r="F39" s="1"/>
      <c r="G39" s="1">
        <v>5</v>
      </c>
      <c r="H39" s="1"/>
      <c r="I39" s="1"/>
      <c r="J39" s="1">
        <v>18</v>
      </c>
      <c r="K39" s="1"/>
      <c r="L39" s="1">
        <v>7.5</v>
      </c>
      <c r="M39" s="1"/>
      <c r="Q39" s="1"/>
      <c r="S39" s="1"/>
      <c r="U39" s="1"/>
      <c r="W39" s="1"/>
    </row>
    <row r="40" spans="2:23" x14ac:dyDescent="0.25">
      <c r="C40">
        <v>150</v>
      </c>
      <c r="E40">
        <v>15</v>
      </c>
      <c r="G40">
        <v>35</v>
      </c>
      <c r="J40">
        <v>124</v>
      </c>
      <c r="L40">
        <v>150</v>
      </c>
    </row>
    <row r="41" spans="2:23" x14ac:dyDescent="0.25">
      <c r="B41" s="1">
        <v>10</v>
      </c>
      <c r="C41" s="1"/>
      <c r="D41" s="1">
        <v>15</v>
      </c>
      <c r="E41" s="1"/>
      <c r="F41" s="1">
        <v>20</v>
      </c>
      <c r="G41" s="1"/>
      <c r="H41" s="1">
        <v>15</v>
      </c>
      <c r="I41" s="1">
        <v>21.2</v>
      </c>
      <c r="J41" s="1"/>
      <c r="K41" s="1">
        <v>11</v>
      </c>
      <c r="L41" s="1"/>
      <c r="M41" s="1">
        <v>11.5</v>
      </c>
      <c r="Q41" s="1"/>
      <c r="S41" s="1"/>
      <c r="U41" s="1"/>
      <c r="W4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zoomScale="55" zoomScaleNormal="55" workbookViewId="0">
      <selection activeCell="C23" sqref="C23:C24"/>
    </sheetView>
  </sheetViews>
  <sheetFormatPr baseColWidth="10" defaultRowHeight="15" x14ac:dyDescent="0.25"/>
  <sheetData>
    <row r="1" spans="2:4" x14ac:dyDescent="0.25">
      <c r="B1" t="s">
        <v>22</v>
      </c>
      <c r="C1" t="s">
        <v>23</v>
      </c>
      <c r="D1" t="s">
        <v>27</v>
      </c>
    </row>
    <row r="2" spans="2:4" x14ac:dyDescent="0.25">
      <c r="B2">
        <v>1</v>
      </c>
      <c r="C2">
        <v>117.52857142857144</v>
      </c>
      <c r="D2" t="s">
        <v>25</v>
      </c>
    </row>
    <row r="3" spans="2:4" x14ac:dyDescent="0.25">
      <c r="C3">
        <v>68.7</v>
      </c>
      <c r="D3" t="s">
        <v>24</v>
      </c>
    </row>
    <row r="5" spans="2:4" x14ac:dyDescent="0.25">
      <c r="B5">
        <v>2</v>
      </c>
      <c r="C5">
        <v>109.12</v>
      </c>
      <c r="D5" t="s">
        <v>25</v>
      </c>
    </row>
    <row r="6" spans="2:4" x14ac:dyDescent="0.25">
      <c r="C6">
        <v>26.085714285714285</v>
      </c>
      <c r="D6" t="s">
        <v>24</v>
      </c>
    </row>
    <row r="8" spans="2:4" x14ac:dyDescent="0.25">
      <c r="B8">
        <v>3</v>
      </c>
      <c r="C8">
        <v>48.114285714285714</v>
      </c>
      <c r="D8" t="s">
        <v>25</v>
      </c>
    </row>
    <row r="9" spans="2:4" x14ac:dyDescent="0.25">
      <c r="C9">
        <v>16.32</v>
      </c>
      <c r="D9" t="s">
        <v>24</v>
      </c>
    </row>
    <row r="11" spans="2:4" x14ac:dyDescent="0.25">
      <c r="B11">
        <v>4</v>
      </c>
      <c r="C11">
        <v>60.06</v>
      </c>
      <c r="D11" t="s">
        <v>25</v>
      </c>
    </row>
    <row r="12" spans="2:4" x14ac:dyDescent="0.25">
      <c r="C12">
        <v>35.328571428571429</v>
      </c>
      <c r="D12" t="s">
        <v>24</v>
      </c>
    </row>
    <row r="14" spans="2:4" x14ac:dyDescent="0.25">
      <c r="B14">
        <v>5</v>
      </c>
      <c r="C14">
        <v>72.071428571428569</v>
      </c>
      <c r="D14" t="s">
        <v>25</v>
      </c>
    </row>
    <row r="15" spans="2:4" x14ac:dyDescent="0.25">
      <c r="C15">
        <v>9.1</v>
      </c>
      <c r="D15" t="s">
        <v>24</v>
      </c>
    </row>
    <row r="17" spans="2:4" x14ac:dyDescent="0.25">
      <c r="B17">
        <v>6</v>
      </c>
      <c r="C17">
        <v>94.8</v>
      </c>
      <c r="D17" t="s">
        <v>25</v>
      </c>
    </row>
    <row r="18" spans="2:4" x14ac:dyDescent="0.25">
      <c r="C18">
        <v>14.814285714285715</v>
      </c>
      <c r="D18" t="s">
        <v>24</v>
      </c>
    </row>
    <row r="20" spans="2:4" x14ac:dyDescent="0.25">
      <c r="B20" t="s">
        <v>26</v>
      </c>
      <c r="C20">
        <v>83.61571428571429</v>
      </c>
      <c r="D20" t="s">
        <v>25</v>
      </c>
    </row>
    <row r="21" spans="2:4" x14ac:dyDescent="0.25">
      <c r="C21">
        <v>28.391428571428573</v>
      </c>
      <c r="D21" t="s">
        <v>24</v>
      </c>
    </row>
    <row r="23" spans="2:4" x14ac:dyDescent="0.25">
      <c r="B23" t="s">
        <v>28</v>
      </c>
      <c r="C23">
        <v>83.61571428571429</v>
      </c>
    </row>
    <row r="24" spans="2:4" x14ac:dyDescent="0.25">
      <c r="B24" t="s">
        <v>25</v>
      </c>
      <c r="C24">
        <v>28.391428571428573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115" zoomScaleNormal="115" workbookViewId="0">
      <selection activeCell="J18" sqref="J18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Sheet1</vt:lpstr>
      <vt:lpstr>Sheet2</vt:lpstr>
      <vt:lpstr>Reanalysis</vt:lpstr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Janet</cp:lastModifiedBy>
  <dcterms:created xsi:type="dcterms:W3CDTF">2013-02-25T06:42:06Z</dcterms:created>
  <dcterms:modified xsi:type="dcterms:W3CDTF">2019-07-22T07:56:48Z</dcterms:modified>
</cp:coreProperties>
</file>