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DOR\Desktop\"/>
    </mc:Choice>
  </mc:AlternateContent>
  <xr:revisionPtr revIDLastSave="0" documentId="8_{71255B0C-9229-4EC9-AC21-9AC8E967CF8B}" xr6:coauthVersionLast="40" xr6:coauthVersionMax="40" xr10:uidLastSave="{00000000-0000-0000-0000-000000000000}"/>
  <bookViews>
    <workbookView xWindow="0" yWindow="0" windowWidth="20400" windowHeight="6945" activeTab="3" xr2:uid="{D1FC2548-65BA-47AF-B075-79768432BFB1}"/>
  </bookViews>
  <sheets>
    <sheet name="VENTAS DEL MES" sheetId="1" r:id="rId1"/>
    <sheet name="LISTADO GENERAL DE CARTERA" sheetId="2" r:id="rId2"/>
    <sheet name="COMPARATIVOS " sheetId="3" r:id="rId3"/>
    <sheet name="INVENTARIO" sheetId="4" r:id="rId4"/>
  </sheets>
  <externalReferences>
    <externalReference r:id="rId5"/>
    <externalReference r:id="rId6"/>
  </externalReferences>
  <definedNames>
    <definedName name="calificacion">[2]Productos!$O$392:$O$398</definedName>
    <definedName name="categoria_servicios">[2]Productos!$O$1829:$O$1879</definedName>
    <definedName name="clase_tarjeta">[2]Productos!$Q$423:$Q$510</definedName>
    <definedName name="codigo_departamento">[2]Productos!$O$662:$O$694</definedName>
    <definedName name="edad_mora">[2]Productos!$O$163:$O$177</definedName>
    <definedName name="estado_contrato">[2]Productos!$O$244:$O$245</definedName>
    <definedName name="estado_obligacion_src">[2]Productos!$AE$645:$AE$658</definedName>
    <definedName name="estado_titular">[2]Productos!$O$222:$O$227</definedName>
    <definedName name="linea_credito">[2]Productos!$O$66:$O$99</definedName>
    <definedName name="modalidad_credito">[2]Productos!$O$375:$O$379</definedName>
    <definedName name="modo_extincion">[2]Productos!$O$183:$O$194</definedName>
    <definedName name="naturaleza_juridica">[2]Productos!$O$405:$O$414</definedName>
    <definedName name="naturaleza_reestructuracion">[2]Productos!$O$201:$O$209</definedName>
    <definedName name="obligacion_reestructurada">[2]Productos!$O$367:$O$368</definedName>
    <definedName name="periodicidad">[2]Productos!$O$120:$O$143</definedName>
    <definedName name="plazo">[2]Productos!$O$148:$O$158</definedName>
    <definedName name="ramos">[2]Productos!$O$521:$O$572</definedName>
    <definedName name="tipo_calidad">[2]Productos!$O$21:$O$25</definedName>
    <definedName name="tipo_contrato">[2]Productos!$O$233:$O$239</definedName>
    <definedName name="tipo_deuda_cartera">[2]Productos!$O$577:$O$578</definedName>
    <definedName name="tipo_entidad">[2]Productos!$O$270:$O$352</definedName>
    <definedName name="tipo_fideicomiso">[2]Productos!$O$603:$O$613</definedName>
    <definedName name="TIPO_GARANTIA">[2]Productos!$O$620:$O$638</definedName>
    <definedName name="TIPO_IDENTIFICACION">[2]Productos!$O$6:$O$15</definedName>
    <definedName name="tipo_moneda">[2]Productos!$O$385:$O$386</definedName>
    <definedName name="tipo_pago">[2]Productos!$O$360:$O$361</definedName>
    <definedName name="tipo_poliza">[2]Productos!$O$515:$O$516</definedName>
    <definedName name="vigencia_contrato">[2]Productos!$O$252:$O$253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5" i="3" l="1"/>
  <c r="M43" i="3"/>
  <c r="L43" i="3"/>
  <c r="K42" i="3"/>
  <c r="K43" i="3" s="1"/>
  <c r="J42" i="3"/>
  <c r="J43" i="3" s="1"/>
  <c r="I42" i="3"/>
  <c r="I43" i="3" s="1"/>
  <c r="H42" i="3"/>
  <c r="H43" i="3" s="1"/>
  <c r="G42" i="3"/>
  <c r="G43" i="3" s="1"/>
  <c r="F42" i="3"/>
  <c r="F43" i="3" s="1"/>
  <c r="E42" i="3"/>
  <c r="E43" i="3" s="1"/>
  <c r="D42" i="3"/>
  <c r="D43" i="3" s="1"/>
  <c r="C42" i="3"/>
  <c r="C43" i="3" s="1"/>
  <c r="B42" i="3"/>
  <c r="B43" i="3" s="1"/>
  <c r="N43" i="3" s="1"/>
  <c r="O43" i="3" s="1"/>
  <c r="M41" i="3"/>
  <c r="L41" i="3"/>
  <c r="K41" i="3"/>
  <c r="H41" i="3"/>
  <c r="G41" i="3"/>
  <c r="F41" i="3"/>
  <c r="E41" i="3"/>
  <c r="D41" i="3"/>
  <c r="I41" i="3"/>
  <c r="C41" i="3"/>
  <c r="B41" i="3"/>
  <c r="J41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C34" i="3"/>
  <c r="M34" i="3"/>
  <c r="L34" i="3"/>
  <c r="K34" i="3"/>
  <c r="J34" i="3"/>
  <c r="I34" i="3"/>
  <c r="H34" i="3"/>
  <c r="G34" i="3"/>
  <c r="N32" i="3"/>
  <c r="M29" i="3"/>
  <c r="L29" i="3"/>
  <c r="C29" i="3"/>
  <c r="K29" i="3"/>
  <c r="J29" i="3"/>
  <c r="I29" i="3"/>
  <c r="H29" i="3"/>
  <c r="G29" i="3"/>
  <c r="F29" i="3"/>
  <c r="E29" i="3"/>
  <c r="D29" i="3"/>
  <c r="B29" i="3"/>
  <c r="N29" i="3" s="1"/>
  <c r="O29" i="3" s="1"/>
  <c r="M27" i="3"/>
  <c r="L27" i="3"/>
  <c r="K27" i="3"/>
  <c r="J27" i="3"/>
  <c r="I27" i="3"/>
  <c r="H27" i="3"/>
  <c r="G27" i="3"/>
  <c r="F27" i="3"/>
  <c r="E27" i="3"/>
  <c r="D27" i="3"/>
  <c r="C27" i="3"/>
  <c r="B27" i="3"/>
  <c r="N27" i="3" s="1"/>
  <c r="O27" i="3" s="1"/>
  <c r="M21" i="3"/>
  <c r="L21" i="3"/>
  <c r="K21" i="3"/>
  <c r="J21" i="3"/>
  <c r="I21" i="3"/>
  <c r="H21" i="3"/>
  <c r="G21" i="3"/>
  <c r="F21" i="3"/>
  <c r="E21" i="3"/>
  <c r="D21" i="3"/>
  <c r="C21" i="3"/>
  <c r="B21" i="3"/>
  <c r="N21" i="3"/>
  <c r="O21" i="3" s="1"/>
  <c r="M16" i="3"/>
  <c r="L16" i="3"/>
  <c r="C16" i="3"/>
  <c r="K15" i="3"/>
  <c r="K16" i="3" s="1"/>
  <c r="J15" i="3"/>
  <c r="J16" i="3" s="1"/>
  <c r="I15" i="3"/>
  <c r="I16" i="3" s="1"/>
  <c r="H15" i="3"/>
  <c r="H16" i="3" s="1"/>
  <c r="G15" i="3"/>
  <c r="G16" i="3" s="1"/>
  <c r="F15" i="3"/>
  <c r="F16" i="3" s="1"/>
  <c r="E15" i="3"/>
  <c r="E16" i="3" s="1"/>
  <c r="D15" i="3"/>
  <c r="D16" i="3" s="1"/>
  <c r="B15" i="3"/>
  <c r="B16" i="3" s="1"/>
  <c r="N16" i="3" s="1"/>
  <c r="O16" i="3" s="1"/>
  <c r="M14" i="3"/>
  <c r="L14" i="3"/>
  <c r="K14" i="3"/>
  <c r="J14" i="3"/>
  <c r="I14" i="3"/>
  <c r="H14" i="3"/>
  <c r="G14" i="3"/>
  <c r="F14" i="3"/>
  <c r="E14" i="3"/>
  <c r="D14" i="3"/>
  <c r="C14" i="3"/>
  <c r="B14" i="3"/>
  <c r="N14" i="3" s="1"/>
  <c r="O14" i="3" s="1"/>
  <c r="O13" i="3"/>
  <c r="L11" i="3"/>
  <c r="K11" i="3"/>
  <c r="J11" i="3"/>
  <c r="I11" i="3"/>
  <c r="H11" i="3"/>
  <c r="G11" i="3"/>
  <c r="F11" i="3"/>
  <c r="E11" i="3"/>
  <c r="D11" i="3"/>
  <c r="C11" i="3"/>
  <c r="B11" i="3"/>
  <c r="M7" i="3"/>
  <c r="L7" i="3"/>
  <c r="K7" i="3"/>
  <c r="J7" i="3"/>
  <c r="I7" i="3"/>
  <c r="H7" i="3"/>
  <c r="G7" i="3"/>
  <c r="F7" i="3"/>
  <c r="E7" i="3"/>
  <c r="D7" i="3"/>
  <c r="C7" i="3"/>
  <c r="B7" i="3"/>
  <c r="N7" i="3" s="1"/>
  <c r="O7" i="3" s="1"/>
  <c r="O6" i="3"/>
  <c r="AF5" i="2"/>
  <c r="AC5" i="2"/>
  <c r="AG5" i="2" s="1"/>
  <c r="T5" i="2"/>
  <c r="AF4" i="2"/>
  <c r="AC4" i="2"/>
  <c r="AG4" i="2" s="1"/>
  <c r="T4" i="2"/>
  <c r="Z43" i="1"/>
  <c r="R40" i="1"/>
  <c r="A40" i="1"/>
  <c r="U38" i="1"/>
  <c r="S38" i="1"/>
  <c r="R38" i="1"/>
  <c r="Z3" i="1"/>
  <c r="Z38" i="1" s="1"/>
  <c r="Z40" i="1" s="1"/>
  <c r="V3" i="1"/>
  <c r="V38" i="1" s="1"/>
  <c r="T3" i="1"/>
  <c r="T38" i="1" s="1"/>
  <c r="B34" i="3" l="1"/>
  <c r="D34" i="3"/>
  <c r="E34" i="3"/>
  <c r="F34" i="3"/>
  <c r="N41" i="3"/>
  <c r="O41" i="3" s="1"/>
  <c r="N15" i="3"/>
  <c r="O20" i="3"/>
  <c r="N28" i="3"/>
  <c r="N33" i="3"/>
  <c r="N40" i="3"/>
  <c r="N42" i="3"/>
  <c r="AD4" i="2"/>
  <c r="AD5" i="2"/>
  <c r="V39" i="1"/>
  <c r="W3" i="1"/>
  <c r="W38" i="1" s="1"/>
  <c r="Y3" i="1"/>
  <c r="P47" i="3" l="1"/>
  <c r="P45" i="3"/>
  <c r="N34" i="3"/>
  <c r="O34" i="3" s="1"/>
  <c r="O33" i="3"/>
</calcChain>
</file>

<file path=xl/sharedStrings.xml><?xml version="1.0" encoding="utf-8"?>
<sst xmlns="http://schemas.openxmlformats.org/spreadsheetml/2006/main" count="151" uniqueCount="98">
  <si>
    <t>VENTAS MES DE AGOSTO DEL 2018</t>
  </si>
  <si>
    <t>FECHA</t>
  </si>
  <si>
    <t>CUENTA</t>
  </si>
  <si>
    <t>CLIENTE</t>
  </si>
  <si>
    <t>CEDULA</t>
  </si>
  <si>
    <t>DIRECCION</t>
  </si>
  <si>
    <t>CIUDAD</t>
  </si>
  <si>
    <t>TELEFONOS</t>
  </si>
  <si>
    <t>CODEUDOR</t>
  </si>
  <si>
    <t>TELEFONO</t>
  </si>
  <si>
    <t xml:space="preserve">PRODUCTO </t>
  </si>
  <si>
    <t>SERIAL</t>
  </si>
  <si>
    <t>PROVEEDOR</t>
  </si>
  <si>
    <t>PLAN</t>
  </si>
  <si>
    <t>VR VENTA</t>
  </si>
  <si>
    <t>COSTO</t>
  </si>
  <si>
    <t>UTILIDAD</t>
  </si>
  <si>
    <t>INICIAL</t>
  </si>
  <si>
    <t>SALDO</t>
  </si>
  <si>
    <t>VR CUOTA</t>
  </si>
  <si>
    <t>VENCIMIENTO</t>
  </si>
  <si>
    <t>COMISION</t>
  </si>
  <si>
    <t>% COMISION</t>
  </si>
  <si>
    <t>P0762</t>
  </si>
  <si>
    <t xml:space="preserve">ARIAS JOHANA </t>
  </si>
  <si>
    <t xml:space="preserve">CRA 42B # 1-24 MARIA OCCIDENTE </t>
  </si>
  <si>
    <t>POPAYAN</t>
  </si>
  <si>
    <t>EQUIPO CJ65 LG</t>
  </si>
  <si>
    <t>801HZHK083537</t>
  </si>
  <si>
    <t>ELECTROJAPONES</t>
  </si>
  <si>
    <t>CORINTO</t>
  </si>
  <si>
    <t>comisiones ventas</t>
  </si>
  <si>
    <t>comision cartera</t>
  </si>
  <si>
    <t>GASTOS MES</t>
  </si>
  <si>
    <t>total  comisiones</t>
  </si>
  <si>
    <t>MIGUEL VENTAS</t>
  </si>
  <si>
    <t>CARTERA 1,812,000</t>
  </si>
  <si>
    <t>VALOR COMISION MES DE AGOSTO 2018 $511,980+480,000 COMISION DE CARTERA = $991,980</t>
  </si>
  <si>
    <t>CARTERA PARA MES DE DICIEMBRE DEL 2018</t>
  </si>
  <si>
    <t>ven#</t>
  </si>
  <si>
    <t>CORREO</t>
  </si>
  <si>
    <t>VR EN MORA</t>
  </si>
  <si>
    <t>INTERESES POR MORA</t>
  </si>
  <si>
    <t>fecha vencimient</t>
  </si>
  <si>
    <t>VR PAGO</t>
  </si>
  <si>
    <t>INTERES COBRADO</t>
  </si>
  <si>
    <t>valor abonado</t>
  </si>
  <si>
    <t>diferencia entre costo y abono</t>
  </si>
  <si>
    <t>vr perdid</t>
  </si>
  <si>
    <t>cuotas en mora</t>
  </si>
  <si>
    <t>cuotas abonadas</t>
  </si>
  <si>
    <t>P0001</t>
  </si>
  <si>
    <t>MUÑOZ ZENAIDA</t>
  </si>
  <si>
    <t>LAVADORA LG 15 KL</t>
  </si>
  <si>
    <t>P0002</t>
  </si>
  <si>
    <t>ALEGRIA SANDRA MILENA</t>
  </si>
  <si>
    <t>DVD LG 132</t>
  </si>
  <si>
    <t>ACUMULADO RESULTADOS AÑO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</si>
  <si>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</si>
  <si>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</si>
  <si>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</si>
  <si>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</si>
  <si>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</si>
  <si>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</si>
  <si>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</si>
  <si>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</si>
  <si>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</si>
  <si>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</si>
  <si>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</si>
  <si>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</si>
  <si>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ACUMULADO</t>
  </si>
  <si>
    <t>PROMEDIO MENSUAL</t>
  </si>
  <si>
    <t>PRESUPUESTO VENTA</t>
  </si>
  <si>
    <t>CUMPLIMIENTO</t>
  </si>
  <si>
    <t>%</t>
  </si>
  <si>
    <t>TOTAL CARTERA</t>
  </si>
  <si>
    <t>TOTAL CLIENTES</t>
  </si>
  <si>
    <t>ATRASO</t>
  </si>
  <si>
    <t>PREUPUESTO</t>
  </si>
  <si>
    <t>REC/ATRASO</t>
  </si>
  <si>
    <t>PORCENTAJE</t>
  </si>
  <si>
    <t>EMPRESA</t>
  </si>
  <si>
    <t>RECUP/ ATRASO</t>
  </si>
  <si>
    <t>GASTOS AÑO</t>
  </si>
  <si>
    <t>VR RECUPERADO EN PESOS</t>
  </si>
  <si>
    <t>VR CASTIGADO</t>
  </si>
  <si>
    <t>TOTAL REBAJO ATRASO DE CARTERA</t>
  </si>
  <si>
    <t xml:space="preserve">REFERENCIA </t>
  </si>
  <si>
    <t>DESCRIPCION PRODUCTO</t>
  </si>
  <si>
    <t>MARCA</t>
  </si>
  <si>
    <t>CODIGO</t>
  </si>
  <si>
    <t>ENTRADA</t>
  </si>
  <si>
    <t>SALIDA</t>
  </si>
  <si>
    <t>DISPONIBLE</t>
  </si>
  <si>
    <t>VENDEDOR #</t>
  </si>
  <si>
    <t>TELEFONO 1</t>
  </si>
  <si>
    <t>cuotas pendientes</t>
  </si>
  <si>
    <t>dias en mora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</si>
</sst>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\ #,##0_);\(&quot;$&quot;\ #,##0\)"/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&quot;$&quot;\ * #,##0_);_(&quot;$&quot;\ * \(#,##0\);_(&quot;$&quot;\ * &quot;-&quot;??_);_(@_)"/>
    <numFmt numFmtId="165" formatCode="0.0%"/>
    <numFmt numFmtId="166" formatCode="_ &quot;$&quot;* #,##0.00_ ;_ &quot;$&quot;* \-#,##0.00_ ;_ &quot;$&quot;* &quot;-&quot;??_ ;_ @_ "/>
    <numFmt numFmtId="167" formatCode="_ &quot;$&quot;* #,##0_ ;_ &quot;$&quot;* \-#,##0_ ;_ &quot;$&quot;* &quot;-&quot;??_ ;_ @_ "/>
    <numFmt numFmtId="168" formatCode="0.0"/>
    <numFmt numFmtId="169" formatCode="[$$-240A]#,##0"/>
    <numFmt numFmtId="170" formatCode="_-&quot;$&quot;* #,##0_-;\-&quot;$&quot;* #,##0_-;_-&quot;$&quot;* &quot;-&quot;??_-;_-@_-"/>
    <numFmt numFmtId="171" formatCode="[$$-240A]#,##0;\-[$$-240A]#,##0"/>
    <numFmt numFmtId="172" formatCode="_-* #,##0_-;\-* #,##0_-;_-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25"/>
      <color rgb="FFFF0000"/>
      <name val="Calibri"/>
      <family val="2"/>
      <scheme val="minor"/>
    </font>
    <font>
      <b/>
      <sz val="15"/>
      <color rgb="FF0070C0"/>
      <name val="Calibri"/>
      <family val="2"/>
      <scheme val="minor"/>
    </font>
    <font>
      <b/>
      <sz val="18"/>
      <color theme="1"/>
      <name val="Arial Black"/>
      <family val="2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 val="singleAccounting"/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</cellStyleXfs>
  <cellXfs count="176">
    <xf numFmtId="0" fontId="0" fillId="0" borderId="0" xfId="0"/>
    <xf numFmtId="1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0" fontId="0" fillId="0" borderId="0" xfId="0" applyNumberFormat="1" applyAlignment="1"/>
    <xf numFmtId="0" fontId="6" fillId="0" borderId="0" xfId="0" applyFont="1"/>
    <xf numFmtId="164" fontId="0" fillId="0" borderId="0" xfId="2" applyNumberFormat="1" applyFont="1"/>
    <xf numFmtId="5" fontId="0" fillId="0" borderId="0" xfId="2" applyNumberFormat="1" applyFont="1"/>
    <xf numFmtId="165" fontId="0" fillId="0" borderId="0" xfId="3" applyNumberFormat="1" applyFont="1"/>
    <xf numFmtId="9" fontId="0" fillId="0" borderId="0" xfId="3" applyFont="1"/>
    <xf numFmtId="0" fontId="2" fillId="0" borderId="0" xfId="0" applyFont="1"/>
    <xf numFmtId="0" fontId="3" fillId="2" borderId="1" xfId="0" applyFont="1" applyFill="1" applyBorder="1" applyAlignment="1">
      <alignment wrapText="1"/>
    </xf>
    <xf numFmtId="1" fontId="3" fillId="2" borderId="1" xfId="0" applyNumberFormat="1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3" fillId="2" borderId="1" xfId="0" applyNumberFormat="1" applyFont="1" applyFill="1" applyBorder="1" applyAlignment="1"/>
    <xf numFmtId="0" fontId="8" fillId="2" borderId="1" xfId="0" applyFont="1" applyFill="1" applyBorder="1" applyAlignment="1">
      <alignment wrapText="1"/>
    </xf>
    <xf numFmtId="167" fontId="3" fillId="2" borderId="1" xfId="4" applyNumberFormat="1" applyFont="1" applyFill="1" applyBorder="1" applyAlignment="1">
      <alignment wrapText="1"/>
    </xf>
    <xf numFmtId="164" fontId="3" fillId="2" borderId="1" xfId="2" applyNumberFormat="1" applyFont="1" applyFill="1" applyBorder="1" applyAlignment="1">
      <alignment wrapText="1"/>
    </xf>
    <xf numFmtId="5" fontId="3" fillId="2" borderId="1" xfId="2" applyNumberFormat="1" applyFont="1" applyFill="1" applyBorder="1" applyAlignment="1">
      <alignment wrapText="1"/>
    </xf>
    <xf numFmtId="165" fontId="0" fillId="0" borderId="0" xfId="3" applyNumberFormat="1" applyFont="1" applyAlignment="1"/>
    <xf numFmtId="167" fontId="3" fillId="2" borderId="2" xfId="4" applyNumberFormat="1" applyFont="1" applyFill="1" applyBorder="1" applyAlignment="1">
      <alignment wrapText="1"/>
    </xf>
    <xf numFmtId="9" fontId="0" fillId="0" borderId="0" xfId="3" applyFont="1" applyAlignment="1"/>
    <xf numFmtId="0" fontId="2" fillId="0" borderId="0" xfId="0" applyFont="1" applyAlignment="1"/>
    <xf numFmtId="0" fontId="0" fillId="0" borderId="0" xfId="0" applyAlignment="1"/>
    <xf numFmtId="14" fontId="0" fillId="2" borderId="1" xfId="0" applyNumberFormat="1" applyFill="1" applyBorder="1"/>
    <xf numFmtId="1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5" fillId="2" borderId="1" xfId="0" applyFont="1" applyFill="1" applyBorder="1" applyAlignment="1">
      <alignment wrapText="1"/>
    </xf>
    <xf numFmtId="0" fontId="0" fillId="2" borderId="1" xfId="0" applyNumberFormat="1" applyFill="1" applyBorder="1" applyAlignment="1"/>
    <xf numFmtId="0" fontId="6" fillId="2" borderId="1" xfId="0" applyFont="1" applyFill="1" applyBorder="1" applyAlignment="1">
      <alignment wrapText="1"/>
    </xf>
    <xf numFmtId="167" fontId="1" fillId="2" borderId="1" xfId="4" applyNumberFormat="1" applyFont="1" applyFill="1" applyBorder="1"/>
    <xf numFmtId="164" fontId="1" fillId="2" borderId="1" xfId="2" applyNumberFormat="1" applyFont="1" applyFill="1" applyBorder="1"/>
    <xf numFmtId="5" fontId="1" fillId="2" borderId="1" xfId="2" applyNumberFormat="1" applyFont="1" applyFill="1" applyBorder="1"/>
    <xf numFmtId="167" fontId="0" fillId="0" borderId="0" xfId="0" applyNumberFormat="1"/>
    <xf numFmtId="0" fontId="0" fillId="2" borderId="1" xfId="0" applyFill="1" applyBorder="1" applyAlignment="1">
      <alignment wrapText="1"/>
    </xf>
    <xf numFmtId="0" fontId="5" fillId="2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0" fontId="6" fillId="2" borderId="1" xfId="0" applyNumberFormat="1" applyFont="1" applyFill="1" applyBorder="1" applyAlignment="1"/>
    <xf numFmtId="1" fontId="9" fillId="0" borderId="0" xfId="0" applyNumberFormat="1" applyFont="1" applyFill="1" applyBorder="1"/>
    <xf numFmtId="0" fontId="9" fillId="0" borderId="3" xfId="0" applyFont="1" applyFill="1" applyBorder="1"/>
    <xf numFmtId="0" fontId="9" fillId="0" borderId="0" xfId="0" applyFont="1" applyFill="1" applyBorder="1"/>
    <xf numFmtId="0" fontId="0" fillId="0" borderId="0" xfId="0" applyFill="1" applyBorder="1"/>
    <xf numFmtId="0" fontId="5" fillId="0" borderId="0" xfId="0" applyFont="1" applyFill="1" applyBorder="1"/>
    <xf numFmtId="0" fontId="10" fillId="0" borderId="0" xfId="0" applyNumberFormat="1" applyFont="1" applyFill="1" applyBorder="1" applyAlignment="1"/>
    <xf numFmtId="0" fontId="6" fillId="0" borderId="0" xfId="0" applyFon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5" fontId="0" fillId="0" borderId="0" xfId="2" applyNumberFormat="1" applyFont="1" applyFill="1" applyBorder="1"/>
    <xf numFmtId="0" fontId="11" fillId="0" borderId="0" xfId="0" applyFont="1" applyFill="1" applyBorder="1"/>
    <xf numFmtId="164" fontId="12" fillId="3" borderId="0" xfId="3" applyNumberFormat="1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NumberFormat="1" applyFill="1" applyBorder="1" applyAlignment="1"/>
    <xf numFmtId="0" fontId="6" fillId="0" borderId="0" xfId="0" applyFont="1" applyFill="1" applyBorder="1" applyAlignment="1">
      <alignment wrapText="1"/>
    </xf>
    <xf numFmtId="167" fontId="1" fillId="0" borderId="0" xfId="4" applyNumberFormat="1" applyFont="1" applyFill="1" applyBorder="1"/>
    <xf numFmtId="164" fontId="1" fillId="0" borderId="0" xfId="2" applyNumberFormat="1" applyFont="1" applyFill="1" applyBorder="1"/>
    <xf numFmtId="5" fontId="1" fillId="0" borderId="0" xfId="2" applyNumberFormat="1" applyFont="1" applyFill="1" applyBorder="1"/>
    <xf numFmtId="165" fontId="11" fillId="0" borderId="0" xfId="3" applyNumberFormat="1" applyFont="1" applyFill="1" applyBorder="1"/>
    <xf numFmtId="164" fontId="13" fillId="4" borderId="0" xfId="2" applyNumberFormat="1" applyFont="1" applyFill="1" applyBorder="1"/>
    <xf numFmtId="167" fontId="1" fillId="4" borderId="0" xfId="4" applyNumberFormat="1" applyFont="1" applyFill="1" applyBorder="1"/>
    <xf numFmtId="164" fontId="0" fillId="4" borderId="0" xfId="2" applyNumberFormat="1" applyFont="1" applyFill="1" applyBorder="1"/>
    <xf numFmtId="0" fontId="10" fillId="0" borderId="0" xfId="0" applyNumberFormat="1" applyFont="1" applyAlignment="1"/>
    <xf numFmtId="165" fontId="14" fillId="2" borderId="4" xfId="3" applyNumberFormat="1" applyFont="1" applyFill="1" applyBorder="1"/>
    <xf numFmtId="0" fontId="14" fillId="2" borderId="5" xfId="0" applyFont="1" applyFill="1" applyBorder="1"/>
    <xf numFmtId="0" fontId="14" fillId="2" borderId="6" xfId="0" applyFont="1" applyFill="1" applyBorder="1"/>
    <xf numFmtId="165" fontId="14" fillId="2" borderId="7" xfId="3" applyNumberFormat="1" applyFont="1" applyFill="1" applyBorder="1"/>
    <xf numFmtId="0" fontId="14" fillId="2" borderId="8" xfId="0" applyFont="1" applyFill="1" applyBorder="1"/>
    <xf numFmtId="0" fontId="14" fillId="2" borderId="9" xfId="0" applyFont="1" applyFill="1" applyBorder="1"/>
    <xf numFmtId="0" fontId="15" fillId="0" borderId="0" xfId="0" applyFont="1" applyFill="1" applyBorder="1"/>
    <xf numFmtId="164" fontId="16" fillId="0" borderId="0" xfId="2" applyNumberFormat="1" applyFont="1"/>
    <xf numFmtId="14" fontId="0" fillId="2" borderId="0" xfId="0" applyNumberFormat="1" applyFill="1" applyAlignment="1">
      <alignment vertical="top"/>
    </xf>
    <xf numFmtId="1" fontId="0" fillId="2" borderId="0" xfId="0" applyNumberFormat="1" applyFill="1" applyAlignment="1">
      <alignment vertical="top"/>
    </xf>
    <xf numFmtId="0" fontId="17" fillId="2" borderId="0" xfId="0" applyFont="1" applyFill="1" applyAlignment="1">
      <alignment vertical="top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left" vertical="top" wrapText="1"/>
    </xf>
    <xf numFmtId="164" fontId="0" fillId="2" borderId="0" xfId="2" applyNumberFormat="1" applyFont="1" applyFill="1" applyAlignment="1">
      <alignment vertical="top"/>
    </xf>
    <xf numFmtId="14" fontId="3" fillId="2" borderId="1" xfId="0" applyNumberFormat="1" applyFont="1" applyFill="1" applyBorder="1" applyAlignment="1">
      <alignment horizontal="center" vertical="top" wrapText="1"/>
    </xf>
    <xf numFmtId="1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left" vertical="top" wrapText="1"/>
    </xf>
    <xf numFmtId="0" fontId="3" fillId="5" borderId="11" xfId="0" applyFont="1" applyFill="1" applyBorder="1" applyAlignment="1">
      <alignment horizontal="center" vertical="top" wrapText="1"/>
    </xf>
    <xf numFmtId="0" fontId="3" fillId="5" borderId="10" xfId="0" applyFont="1" applyFill="1" applyBorder="1" applyAlignment="1">
      <alignment horizontal="center" vertical="top" wrapText="1"/>
    </xf>
    <xf numFmtId="167" fontId="3" fillId="2" borderId="1" xfId="4" applyNumberFormat="1" applyFont="1" applyFill="1" applyBorder="1" applyAlignment="1">
      <alignment horizontal="center" vertical="top" wrapText="1"/>
    </xf>
    <xf numFmtId="164" fontId="3" fillId="5" borderId="1" xfId="2" applyNumberFormat="1" applyFont="1" applyFill="1" applyBorder="1" applyAlignment="1">
      <alignment horizontal="center" vertical="top" wrapText="1"/>
    </xf>
    <xf numFmtId="164" fontId="3" fillId="6" borderId="1" xfId="2" applyNumberFormat="1" applyFont="1" applyFill="1" applyBorder="1" applyAlignment="1">
      <alignment horizontal="center" vertical="top" wrapText="1"/>
    </xf>
    <xf numFmtId="164" fontId="0" fillId="2" borderId="1" xfId="2" applyNumberFormat="1" applyFont="1" applyFill="1" applyBorder="1" applyAlignment="1">
      <alignment vertical="top" wrapText="1"/>
    </xf>
    <xf numFmtId="164" fontId="0" fillId="2" borderId="0" xfId="2" applyNumberFormat="1" applyFont="1" applyFill="1" applyBorder="1" applyAlignment="1">
      <alignment vertical="top" wrapText="1"/>
    </xf>
    <xf numFmtId="0" fontId="10" fillId="2" borderId="0" xfId="0" applyFont="1" applyFill="1" applyAlignment="1">
      <alignment vertical="top" wrapText="1"/>
    </xf>
    <xf numFmtId="14" fontId="0" fillId="2" borderId="1" xfId="0" applyNumberFormat="1" applyFill="1" applyBorder="1" applyAlignment="1">
      <alignment vertical="top" wrapText="1"/>
    </xf>
    <xf numFmtId="1" fontId="0" fillId="2" borderId="1" xfId="0" applyNumberFormat="1" applyFill="1" applyBorder="1" applyAlignment="1">
      <alignment vertical="top" wrapText="1"/>
    </xf>
    <xf numFmtId="0" fontId="0" fillId="2" borderId="1" xfId="0" applyFill="1" applyBorder="1" applyAlignment="1">
      <alignment horizontal="right" vertical="top" wrapText="1"/>
    </xf>
    <xf numFmtId="0" fontId="0" fillId="2" borderId="1" xfId="0" applyFill="1" applyBorder="1" applyAlignment="1">
      <alignment vertical="top" wrapText="1"/>
    </xf>
    <xf numFmtId="0" fontId="0" fillId="2" borderId="10" xfId="0" applyFill="1" applyBorder="1" applyAlignment="1">
      <alignment horizontal="left" vertical="top" wrapText="1"/>
    </xf>
    <xf numFmtId="0" fontId="0" fillId="2" borderId="12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167" fontId="1" fillId="2" borderId="1" xfId="4" applyNumberFormat="1" applyFont="1" applyFill="1" applyBorder="1" applyAlignment="1">
      <alignment vertical="top" wrapText="1"/>
    </xf>
    <xf numFmtId="167" fontId="1" fillId="2" borderId="1" xfId="4" applyNumberFormat="1" applyFont="1" applyFill="1" applyBorder="1" applyAlignment="1">
      <alignment vertical="top"/>
    </xf>
    <xf numFmtId="44" fontId="1" fillId="2" borderId="1" xfId="2" applyFont="1" applyFill="1" applyBorder="1" applyAlignment="1">
      <alignment vertical="top" wrapText="1"/>
    </xf>
    <xf numFmtId="164" fontId="1" fillId="2" borderId="1" xfId="2" applyNumberFormat="1" applyFont="1" applyFill="1" applyBorder="1" applyAlignment="1">
      <alignment vertical="top" wrapText="1"/>
    </xf>
    <xf numFmtId="167" fontId="0" fillId="2" borderId="0" xfId="0" applyNumberFormat="1" applyFill="1" applyAlignment="1">
      <alignment vertical="top" wrapText="1"/>
    </xf>
    <xf numFmtId="1" fontId="0" fillId="2" borderId="0" xfId="0" applyNumberFormat="1" applyFill="1" applyAlignment="1">
      <alignment vertical="top" wrapText="1"/>
    </xf>
    <xf numFmtId="168" fontId="0" fillId="2" borderId="0" xfId="0" applyNumberFormat="1" applyFill="1" applyAlignment="1">
      <alignment vertical="top" wrapText="1"/>
    </xf>
    <xf numFmtId="0" fontId="0" fillId="2" borderId="10" xfId="0" applyFill="1" applyBorder="1" applyAlignment="1">
      <alignment vertical="top" wrapText="1"/>
    </xf>
    <xf numFmtId="0" fontId="0" fillId="2" borderId="6" xfId="0" applyFill="1" applyBorder="1" applyAlignment="1">
      <alignment vertical="top" wrapText="1"/>
    </xf>
    <xf numFmtId="0" fontId="0" fillId="2" borderId="13" xfId="0" applyFill="1" applyBorder="1" applyAlignment="1">
      <alignment vertical="top" wrapText="1"/>
    </xf>
    <xf numFmtId="0" fontId="0" fillId="2" borderId="4" xfId="0" applyFill="1" applyBorder="1" applyAlignment="1">
      <alignment vertical="top" wrapText="1"/>
    </xf>
    <xf numFmtId="14" fontId="1" fillId="2" borderId="1" xfId="4" applyNumberFormat="1" applyFont="1" applyFill="1" applyBorder="1" applyAlignment="1">
      <alignment vertical="top" wrapText="1"/>
    </xf>
    <xf numFmtId="0" fontId="18" fillId="7" borderId="0" xfId="0" applyFont="1" applyFill="1"/>
    <xf numFmtId="0" fontId="19" fillId="7" borderId="0" xfId="0" applyFont="1" applyFill="1"/>
    <xf numFmtId="0" fontId="19" fillId="7" borderId="0" xfId="0" applyFont="1" applyFill="1" applyAlignment="1">
      <alignment vertical="center"/>
    </xf>
    <xf numFmtId="0" fontId="19" fillId="8" borderId="1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 wrapText="1"/>
    </xf>
    <xf numFmtId="0" fontId="19" fillId="8" borderId="11" xfId="0" applyFont="1" applyFill="1" applyBorder="1" applyAlignment="1">
      <alignment horizontal="center" wrapText="1"/>
    </xf>
    <xf numFmtId="0" fontId="19" fillId="8" borderId="0" xfId="0" applyFont="1" applyFill="1" applyAlignment="1">
      <alignment horizontal="center"/>
    </xf>
    <xf numFmtId="0" fontId="19" fillId="9" borderId="1" xfId="0" applyFont="1" applyFill="1" applyBorder="1" applyAlignment="1">
      <alignment horizontal="center"/>
    </xf>
    <xf numFmtId="164" fontId="19" fillId="0" borderId="1" xfId="2" applyNumberFormat="1" applyFont="1" applyFill="1" applyBorder="1" applyAlignment="1">
      <alignment horizontal="center"/>
    </xf>
    <xf numFmtId="164" fontId="19" fillId="0" borderId="1" xfId="2" applyNumberFormat="1" applyFont="1" applyFill="1" applyBorder="1" applyAlignment="1">
      <alignment horizontal="center" wrapText="1"/>
    </xf>
    <xf numFmtId="9" fontId="19" fillId="0" borderId="0" xfId="3" applyFont="1" applyFill="1" applyBorder="1" applyAlignment="1">
      <alignment horizontal="center" wrapText="1"/>
    </xf>
    <xf numFmtId="0" fontId="19" fillId="0" borderId="0" xfId="0" applyFont="1" applyFill="1" applyAlignment="1">
      <alignment horizontal="center"/>
    </xf>
    <xf numFmtId="164" fontId="19" fillId="0" borderId="0" xfId="2" applyNumberFormat="1" applyFont="1" applyFill="1" applyBorder="1" applyAlignment="1">
      <alignment horizontal="center" wrapText="1"/>
    </xf>
    <xf numFmtId="9" fontId="19" fillId="0" borderId="1" xfId="3" applyFont="1" applyFill="1" applyBorder="1" applyAlignment="1">
      <alignment horizontal="center"/>
    </xf>
    <xf numFmtId="9" fontId="19" fillId="0" borderId="1" xfId="3" applyFont="1" applyFill="1" applyBorder="1" applyAlignment="1">
      <alignment horizontal="center" wrapText="1"/>
    </xf>
    <xf numFmtId="0" fontId="19" fillId="10" borderId="1" xfId="0" applyFont="1" applyFill="1" applyBorder="1"/>
    <xf numFmtId="164" fontId="0" fillId="2" borderId="1" xfId="2" applyNumberFormat="1" applyFont="1" applyFill="1" applyBorder="1"/>
    <xf numFmtId="169" fontId="19" fillId="7" borderId="1" xfId="0" applyNumberFormat="1" applyFont="1" applyFill="1" applyBorder="1"/>
    <xf numFmtId="170" fontId="19" fillId="7" borderId="1" xfId="2" applyNumberFormat="1" applyFont="1" applyFill="1" applyBorder="1"/>
    <xf numFmtId="1" fontId="19" fillId="10" borderId="1" xfId="0" applyNumberFormat="1" applyFont="1" applyFill="1" applyBorder="1"/>
    <xf numFmtId="1" fontId="0" fillId="2" borderId="1" xfId="2" applyNumberFormat="1" applyFont="1" applyFill="1" applyBorder="1"/>
    <xf numFmtId="1" fontId="19" fillId="7" borderId="1" xfId="0" applyNumberFormat="1" applyFont="1" applyFill="1" applyBorder="1"/>
    <xf numFmtId="1" fontId="19" fillId="7" borderId="1" xfId="2" applyNumberFormat="1" applyFont="1" applyFill="1" applyBorder="1"/>
    <xf numFmtId="1" fontId="19" fillId="7" borderId="0" xfId="0" applyNumberFormat="1" applyFont="1" applyFill="1"/>
    <xf numFmtId="164" fontId="0" fillId="2" borderId="0" xfId="2" applyNumberFormat="1" applyFont="1" applyFill="1" applyBorder="1"/>
    <xf numFmtId="9" fontId="0" fillId="2" borderId="0" xfId="3" applyFont="1" applyFill="1" applyBorder="1"/>
    <xf numFmtId="169" fontId="19" fillId="7" borderId="0" xfId="0" applyNumberFormat="1" applyFont="1" applyFill="1"/>
    <xf numFmtId="165" fontId="19" fillId="7" borderId="1" xfId="3" applyNumberFormat="1" applyFont="1" applyFill="1" applyBorder="1"/>
    <xf numFmtId="9" fontId="19" fillId="7" borderId="1" xfId="3" applyFont="1" applyFill="1" applyBorder="1"/>
    <xf numFmtId="165" fontId="19" fillId="7" borderId="0" xfId="0" applyNumberFormat="1" applyFont="1" applyFill="1" applyBorder="1"/>
    <xf numFmtId="171" fontId="19" fillId="7" borderId="1" xfId="2" applyNumberFormat="1" applyFont="1" applyFill="1" applyBorder="1"/>
    <xf numFmtId="165" fontId="19" fillId="10" borderId="1" xfId="0" applyNumberFormat="1" applyFont="1" applyFill="1" applyBorder="1"/>
    <xf numFmtId="0" fontId="19" fillId="7" borderId="0" xfId="0" applyFont="1" applyFill="1" applyBorder="1"/>
    <xf numFmtId="0" fontId="19" fillId="7" borderId="1" xfId="0" applyFont="1" applyFill="1" applyBorder="1"/>
    <xf numFmtId="9" fontId="19" fillId="7" borderId="0" xfId="3" applyFont="1" applyFill="1" applyBorder="1"/>
    <xf numFmtId="164" fontId="19" fillId="7" borderId="1" xfId="2" applyNumberFormat="1" applyFont="1" applyFill="1" applyBorder="1"/>
    <xf numFmtId="164" fontId="19" fillId="7" borderId="0" xfId="2" applyNumberFormat="1" applyFont="1" applyFill="1" applyBorder="1"/>
    <xf numFmtId="1" fontId="0" fillId="2" borderId="0" xfId="2" applyNumberFormat="1" applyFont="1" applyFill="1" applyBorder="1"/>
    <xf numFmtId="169" fontId="20" fillId="7" borderId="1" xfId="0" applyNumberFormat="1" applyFont="1" applyFill="1" applyBorder="1"/>
    <xf numFmtId="169" fontId="19" fillId="7" borderId="0" xfId="0" applyNumberFormat="1" applyFont="1" applyFill="1" applyBorder="1"/>
    <xf numFmtId="9" fontId="19" fillId="9" borderId="1" xfId="3" applyFont="1" applyFill="1" applyBorder="1" applyAlignment="1">
      <alignment horizontal="center"/>
    </xf>
    <xf numFmtId="164" fontId="0" fillId="2" borderId="0" xfId="2" applyNumberFormat="1" applyFont="1" applyFill="1"/>
    <xf numFmtId="0" fontId="19" fillId="10" borderId="1" xfId="0" applyNumberFormat="1" applyFont="1" applyFill="1" applyBorder="1"/>
    <xf numFmtId="172" fontId="19" fillId="7" borderId="1" xfId="1" applyNumberFormat="1" applyFont="1" applyFill="1" applyBorder="1"/>
    <xf numFmtId="3" fontId="19" fillId="7" borderId="1" xfId="0" applyNumberFormat="1" applyFont="1" applyFill="1" applyBorder="1"/>
    <xf numFmtId="0" fontId="19" fillId="7" borderId="1" xfId="0" applyNumberFormat="1" applyFont="1" applyFill="1" applyBorder="1"/>
    <xf numFmtId="0" fontId="19" fillId="7" borderId="0" xfId="0" applyNumberFormat="1" applyFont="1" applyFill="1"/>
    <xf numFmtId="9" fontId="19" fillId="10" borderId="1" xfId="3" applyFont="1" applyFill="1" applyBorder="1"/>
    <xf numFmtId="9" fontId="19" fillId="7" borderId="0" xfId="3" applyFont="1" applyFill="1"/>
    <xf numFmtId="171" fontId="20" fillId="7" borderId="1" xfId="2" applyNumberFormat="1" applyFont="1" applyFill="1" applyBorder="1"/>
    <xf numFmtId="165" fontId="19" fillId="7" borderId="1" xfId="0" applyNumberFormat="1" applyFont="1" applyFill="1" applyBorder="1"/>
    <xf numFmtId="0" fontId="19" fillId="4" borderId="0" xfId="0" applyFont="1" applyFill="1"/>
    <xf numFmtId="5" fontId="19" fillId="4" borderId="0" xfId="0" applyNumberFormat="1" applyFont="1" applyFill="1"/>
    <xf numFmtId="169" fontId="20" fillId="7" borderId="0" xfId="0" applyNumberFormat="1" applyFont="1" applyFill="1" applyAlignment="1">
      <alignment horizontal="left"/>
    </xf>
    <xf numFmtId="0" fontId="20" fillId="7" borderId="0" xfId="0" applyFont="1" applyFill="1"/>
    <xf numFmtId="171" fontId="20" fillId="7" borderId="0" xfId="0" applyNumberFormat="1" applyFont="1" applyFill="1"/>
    <xf numFmtId="170" fontId="21" fillId="7" borderId="0" xfId="2" applyNumberFormat="1" applyFont="1" applyFill="1" applyAlignment="1">
      <alignment horizontal="left"/>
    </xf>
    <xf numFmtId="0" fontId="20" fillId="7" borderId="0" xfId="0" applyFont="1" applyFill="1" applyAlignment="1">
      <alignment horizontal="left"/>
    </xf>
    <xf numFmtId="170" fontId="20" fillId="7" borderId="0" xfId="0" applyNumberFormat="1" applyFont="1" applyFill="1" applyAlignment="1">
      <alignment horizontal="right"/>
    </xf>
    <xf numFmtId="0" fontId="0" fillId="0" borderId="1" xfId="0" applyBorder="1"/>
    <xf numFmtId="0" fontId="3" fillId="0" borderId="1" xfId="0" applyFont="1" applyBorder="1"/>
  </cellXfs>
  <cellStyles count="6">
    <cellStyle name="Millares" xfId="1" builtinId="3"/>
    <cellStyle name="Moneda" xfId="2" builtinId="4"/>
    <cellStyle name="Moneda 2" xfId="4" xr:uid="{1D20C289-3A07-4727-8DA2-84AF81790AFF}"/>
    <cellStyle name="Normal" xfId="0" builtinId="0"/>
    <cellStyle name="Normal 3" xfId="5" xr:uid="{1FEE9457-D997-49F2-997D-F795E14B28C1}"/>
    <cellStyle name="Porcentaje" xfId="3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comportamientos de</a:t>
            </a:r>
            <a:r>
              <a:rPr lang="en-US" baseline="0"/>
              <a:t> cartera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9315164566217205"/>
          <c:y val="0.19274075639873875"/>
          <c:w val="0.58310272275856667"/>
          <c:h val="0.7041198541457485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#REF!</c:f>
              <c:numCache>
                <c:formatCode>General</c:formatCode>
                <c:ptCount val="9"/>
                <c:pt idx="0">
                  <c:v>1380714926</c:v>
                </c:pt>
                <c:pt idx="1">
                  <c:v>1396463426</c:v>
                </c:pt>
                <c:pt idx="2">
                  <c:v>1405135622</c:v>
                </c:pt>
                <c:pt idx="3">
                  <c:v>1377791172</c:v>
                </c:pt>
                <c:pt idx="4">
                  <c:v>1336845660</c:v>
                </c:pt>
                <c:pt idx="5">
                  <c:v>1332362460</c:v>
                </c:pt>
                <c:pt idx="6">
                  <c:v>1314353610</c:v>
                </c:pt>
                <c:pt idx="7">
                  <c:v>1333956660</c:v>
                </c:pt>
                <c:pt idx="8">
                  <c:v>1311155824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TOTAL CARTERA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573D-4647-8637-CF4E7E935D01}"/>
            </c:ext>
          </c:extLst>
        </c:ser>
        <c:ser>
          <c:idx val="1"/>
          <c:order val="1"/>
          <c:marker>
            <c:symbol val="none"/>
          </c:marker>
          <c:val>
            <c:numRef>
              <c:f>#REF!</c:f>
              <c:numCache>
                <c:formatCode>General</c:formatCode>
                <c:ptCount val="9"/>
                <c:pt idx="0">
                  <c:v>3796</c:v>
                </c:pt>
                <c:pt idx="1">
                  <c:v>3771</c:v>
                </c:pt>
                <c:pt idx="2">
                  <c:v>3790</c:v>
                </c:pt>
                <c:pt idx="3">
                  <c:v>3754</c:v>
                </c:pt>
                <c:pt idx="4">
                  <c:v>3649</c:v>
                </c:pt>
                <c:pt idx="5">
                  <c:v>3633</c:v>
                </c:pt>
                <c:pt idx="6">
                  <c:v>3581</c:v>
                </c:pt>
                <c:pt idx="7">
                  <c:v>3557</c:v>
                </c:pt>
                <c:pt idx="8">
                  <c:v>3495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TOTAL CLIENTES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73D-4647-8637-CF4E7E935D01}"/>
            </c:ext>
          </c:extLst>
        </c:ser>
        <c:ser>
          <c:idx val="2"/>
          <c:order val="2"/>
          <c:marker>
            <c:symbol val="none"/>
          </c:marker>
          <c:val>
            <c:numRef>
              <c:f>#REF!</c:f>
              <c:numCache>
                <c:formatCode>General</c:formatCode>
                <c:ptCount val="9"/>
                <c:pt idx="0">
                  <c:v>506673088</c:v>
                </c:pt>
                <c:pt idx="1">
                  <c:v>508167038</c:v>
                </c:pt>
                <c:pt idx="2">
                  <c:v>512584534</c:v>
                </c:pt>
                <c:pt idx="3">
                  <c:v>506016684</c:v>
                </c:pt>
                <c:pt idx="4">
                  <c:v>449199180</c:v>
                </c:pt>
                <c:pt idx="5">
                  <c:v>442697130</c:v>
                </c:pt>
                <c:pt idx="6">
                  <c:v>432266762</c:v>
                </c:pt>
                <c:pt idx="7">
                  <c:v>427059430</c:v>
                </c:pt>
                <c:pt idx="8">
                  <c:v>418187030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ATRASO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573D-4647-8637-CF4E7E935D01}"/>
            </c:ext>
          </c:extLst>
        </c:ser>
        <c:ser>
          <c:idx val="3"/>
          <c:order val="3"/>
          <c:marker>
            <c:symbol val="none"/>
          </c:marker>
          <c:val>
            <c:numRef>
              <c:f>#REF!</c:f>
              <c:numCache>
                <c:formatCode>General</c:formatCode>
                <c:ptCount val="9"/>
                <c:pt idx="0">
                  <c:v>186719887</c:v>
                </c:pt>
                <c:pt idx="1">
                  <c:v>192736153</c:v>
                </c:pt>
                <c:pt idx="2">
                  <c:v>189778653</c:v>
                </c:pt>
                <c:pt idx="3">
                  <c:v>200341512</c:v>
                </c:pt>
                <c:pt idx="4">
                  <c:v>192770949</c:v>
                </c:pt>
                <c:pt idx="5">
                  <c:v>190947335</c:v>
                </c:pt>
                <c:pt idx="6">
                  <c:v>192025606</c:v>
                </c:pt>
                <c:pt idx="7">
                  <c:v>190355169</c:v>
                </c:pt>
                <c:pt idx="8">
                  <c:v>191782794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PREUPUESTO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573D-4647-8637-CF4E7E935D01}"/>
            </c:ext>
          </c:extLst>
        </c:ser>
        <c:ser>
          <c:idx val="4"/>
          <c:order val="4"/>
          <c:marker>
            <c:symbol val="none"/>
          </c:marker>
          <c:val>
            <c:numRef>
              <c:f>#REF!</c:f>
              <c:numCache>
                <c:formatCode>General</c:formatCode>
                <c:ptCount val="9"/>
                <c:pt idx="0">
                  <c:v>151149000</c:v>
                </c:pt>
                <c:pt idx="1">
                  <c:v>145214804</c:v>
                </c:pt>
                <c:pt idx="2">
                  <c:v>171414250</c:v>
                </c:pt>
                <c:pt idx="3">
                  <c:v>160827750</c:v>
                </c:pt>
                <c:pt idx="4">
                  <c:v>164851200</c:v>
                </c:pt>
                <c:pt idx="5">
                  <c:v>165178450</c:v>
                </c:pt>
                <c:pt idx="6">
                  <c:v>160315860</c:v>
                </c:pt>
                <c:pt idx="7">
                  <c:v>170550746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CUMPLIMIENTO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573D-4647-8637-CF4E7E935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730176"/>
        <c:axId val="99731712"/>
      </c:lineChart>
      <c:catAx>
        <c:axId val="99730176"/>
        <c:scaling>
          <c:orientation val="minMax"/>
        </c:scaling>
        <c:delete val="0"/>
        <c:axPos val="b"/>
        <c:majorTickMark val="none"/>
        <c:minorTickMark val="none"/>
        <c:tickLblPos val="nextTo"/>
        <c:crossAx val="99731712"/>
        <c:crosses val="autoZero"/>
        <c:auto val="1"/>
        <c:lblAlgn val="ctr"/>
        <c:lblOffset val="100"/>
        <c:noMultiLvlLbl val="0"/>
      </c:catAx>
      <c:valAx>
        <c:axId val="997317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973017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val>
            <c:numRef>
              <c:f>#REF!</c:f>
              <c:numCache>
                <c:formatCode>General</c:formatCode>
                <c:ptCount val="12"/>
                <c:pt idx="0">
                  <c:v>1516950</c:v>
                </c:pt>
                <c:pt idx="1">
                  <c:v>4419496</c:v>
                </c:pt>
                <c:pt idx="2">
                  <c:v>-6517850</c:v>
                </c:pt>
                <c:pt idx="3">
                  <c:v>-2287650</c:v>
                </c:pt>
                <c:pt idx="4">
                  <c:v>-6489750</c:v>
                </c:pt>
                <c:pt idx="5">
                  <c:v>-10429668</c:v>
                </c:pt>
                <c:pt idx="6">
                  <c:v>-5666332</c:v>
                </c:pt>
                <c:pt idx="7">
                  <c:v>-11676100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RECUP/ ATRASO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13C-4DD0-9A1E-2B7B416EE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1008"/>
        <c:axId val="100012800"/>
        <c:axId val="65702976"/>
      </c:line3DChart>
      <c:catAx>
        <c:axId val="1000110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012800"/>
        <c:crosses val="autoZero"/>
        <c:auto val="1"/>
        <c:lblAlgn val="ctr"/>
        <c:lblOffset val="100"/>
        <c:noMultiLvlLbl val="0"/>
      </c:catAx>
      <c:valAx>
        <c:axId val="100012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RECUPERACIÓN EN PESOS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0011008"/>
        <c:crosses val="autoZero"/>
        <c:crossBetween val="between"/>
      </c:valAx>
      <c:serAx>
        <c:axId val="65702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012800"/>
        <c:crosses val="autoZero"/>
      </c:serAx>
      <c:dTable>
        <c:showHorzBorder val="1"/>
        <c:showVertBorder val="1"/>
        <c:showOutline val="1"/>
        <c:showKeys val="1"/>
        <c:spPr>
          <a:solidFill>
            <a:schemeClr val="accent6">
              <a:lumMod val="60000"/>
              <a:lumOff val="40000"/>
            </a:schemeClr>
          </a:solidFill>
        </c:sp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352430</xdr:colOff>
      <xdr:row>45</xdr:row>
      <xdr:rowOff>133350</xdr:rowOff>
    </xdr:from>
    <xdr:to>
      <xdr:col>6</xdr:col>
      <xdr:colOff>704850</xdr:colOff>
      <xdr:row>59</xdr:row>
      <xdr:rowOff>142875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2FEB8A9F-6AD2-4EAD-9809-CA876AC3F4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752480</xdr:colOff>
      <xdr:row>45</xdr:row>
      <xdr:rowOff>133349</xdr:rowOff>
    </xdr:from>
    <xdr:to>
      <xdr:col>12</xdr:col>
      <xdr:colOff>1076326</xdr:colOff>
      <xdr:row>60</xdr:row>
      <xdr:rowOff>104774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5564940C-FDEA-4D9A-A02C-218F39590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ermes\Escritorio\CARTERA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ia%20de%20Convertidor-de-estructura-TU-v1%2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UBRE"/>
      <sheetName val="NOVIEM"/>
      <sheetName val="DICIEMBRE"/>
      <sheetName val="ENERO 16"/>
      <sheetName val="FEBRERO 16"/>
      <sheetName val="MARZO 16"/>
      <sheetName val="ABRIL 16"/>
      <sheetName val="MAYO 16"/>
      <sheetName val="JUNIO 16"/>
      <sheetName val="JULIO16"/>
      <sheetName val="AGOSTO"/>
      <sheetName val="sept"/>
      <sheetName val="OCTBRE"/>
      <sheetName val="NOV"/>
      <sheetName val="DICIEM"/>
      <sheetName val="ENERO17"/>
      <sheetName val="FEB17"/>
      <sheetName val="MAR17"/>
      <sheetName val="ABRIL17"/>
      <sheetName val="MAYO17"/>
      <sheetName val="JUNIO17"/>
      <sheetName val="LULIO17"/>
      <sheetName val="AGOS17"/>
      <sheetName val="SEP17"/>
      <sheetName val="OCT17"/>
      <sheetName val="NOV17"/>
      <sheetName val="DIC17"/>
      <sheetName val="EN18"/>
      <sheetName val="FEB18"/>
      <sheetName val="MAR18"/>
      <sheetName val="ABR18"/>
      <sheetName val="MAY18"/>
      <sheetName val="JUN18"/>
      <sheetName val="JUL18"/>
      <sheetName val="AGOS18"/>
      <sheetName val="SEPT18"/>
      <sheetName val="OCT18"/>
      <sheetName val="NOV18"/>
      <sheetName val="DIC18"/>
      <sheetName val="LISTADO CARTERA"/>
      <sheetName val="COMPARATIV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38">
          <cell r="R38">
            <v>1137085</v>
          </cell>
        </row>
      </sheetData>
      <sheetData sheetId="28">
        <row r="33">
          <cell r="R33">
            <v>1322000</v>
          </cell>
        </row>
      </sheetData>
      <sheetData sheetId="29">
        <row r="45">
          <cell r="R45">
            <v>1769036</v>
          </cell>
        </row>
      </sheetData>
      <sheetData sheetId="30">
        <row r="35">
          <cell r="R35">
            <v>2375670</v>
          </cell>
        </row>
      </sheetData>
      <sheetData sheetId="31">
        <row r="37">
          <cell r="R37">
            <v>2033180</v>
          </cell>
        </row>
      </sheetData>
      <sheetData sheetId="32">
        <row r="38">
          <cell r="R38">
            <v>1999800</v>
          </cell>
        </row>
      </sheetData>
      <sheetData sheetId="33">
        <row r="49">
          <cell r="R49">
            <v>3148280</v>
          </cell>
        </row>
      </sheetData>
      <sheetData sheetId="34">
        <row r="40">
          <cell r="R40">
            <v>2834900</v>
          </cell>
        </row>
      </sheetData>
      <sheetData sheetId="35">
        <row r="42">
          <cell r="T42">
            <v>2192140</v>
          </cell>
        </row>
      </sheetData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ción comercial"/>
      <sheetName val="Productos"/>
    </sheetNames>
    <sheetDataSet>
      <sheetData sheetId="0"/>
      <sheetData sheetId="1">
        <row r="6">
          <cell r="O6">
            <v>1</v>
          </cell>
        </row>
        <row r="7">
          <cell r="O7">
            <v>2</v>
          </cell>
        </row>
        <row r="8">
          <cell r="O8">
            <v>3</v>
          </cell>
        </row>
        <row r="9">
          <cell r="O9">
            <v>4</v>
          </cell>
        </row>
        <row r="10">
          <cell r="O10">
            <v>5</v>
          </cell>
        </row>
        <row r="11">
          <cell r="O11">
            <v>6</v>
          </cell>
        </row>
        <row r="12">
          <cell r="O12">
            <v>7</v>
          </cell>
        </row>
        <row r="13">
          <cell r="O13">
            <v>8</v>
          </cell>
        </row>
        <row r="14">
          <cell r="O14">
            <v>9</v>
          </cell>
        </row>
        <row r="15">
          <cell r="O15">
            <v>10</v>
          </cell>
        </row>
        <row r="21">
          <cell r="O21" t="str">
            <v>A</v>
          </cell>
        </row>
        <row r="22">
          <cell r="O22" t="str">
            <v>C</v>
          </cell>
        </row>
        <row r="23">
          <cell r="O23" t="str">
            <v>P</v>
          </cell>
        </row>
        <row r="24">
          <cell r="O24" t="str">
            <v>S</v>
          </cell>
        </row>
        <row r="25">
          <cell r="O25" t="str">
            <v>T</v>
          </cell>
        </row>
        <row r="66">
          <cell r="O66">
            <v>0</v>
          </cell>
        </row>
        <row r="67">
          <cell r="O67">
            <v>1</v>
          </cell>
        </row>
        <row r="68">
          <cell r="O68">
            <v>2</v>
          </cell>
        </row>
        <row r="69">
          <cell r="O69">
            <v>3</v>
          </cell>
        </row>
        <row r="70">
          <cell r="O70">
            <v>4</v>
          </cell>
        </row>
        <row r="71">
          <cell r="O71">
            <v>5</v>
          </cell>
        </row>
        <row r="72">
          <cell r="O72">
            <v>6</v>
          </cell>
        </row>
        <row r="73">
          <cell r="O73">
            <v>7</v>
          </cell>
        </row>
        <row r="74">
          <cell r="O74">
            <v>8</v>
          </cell>
        </row>
        <row r="75">
          <cell r="O75">
            <v>9</v>
          </cell>
        </row>
        <row r="76">
          <cell r="O76">
            <v>10</v>
          </cell>
        </row>
        <row r="77">
          <cell r="O77">
            <v>11</v>
          </cell>
        </row>
        <row r="78">
          <cell r="O78">
            <v>12</v>
          </cell>
        </row>
        <row r="79">
          <cell r="O79">
            <v>13</v>
          </cell>
        </row>
        <row r="80">
          <cell r="O80">
            <v>14</v>
          </cell>
        </row>
        <row r="81">
          <cell r="O81">
            <v>15</v>
          </cell>
        </row>
        <row r="82">
          <cell r="O82">
            <v>16</v>
          </cell>
        </row>
        <row r="83">
          <cell r="O83">
            <v>17</v>
          </cell>
        </row>
        <row r="84">
          <cell r="O84">
            <v>18</v>
          </cell>
        </row>
        <row r="85">
          <cell r="O85">
            <v>19</v>
          </cell>
        </row>
        <row r="86">
          <cell r="O86">
            <v>20</v>
          </cell>
        </row>
        <row r="87">
          <cell r="O87">
            <v>21</v>
          </cell>
        </row>
        <row r="88">
          <cell r="O88">
            <v>22</v>
          </cell>
        </row>
        <row r="89">
          <cell r="O89">
            <v>23</v>
          </cell>
        </row>
        <row r="90">
          <cell r="O90">
            <v>24</v>
          </cell>
        </row>
        <row r="91">
          <cell r="O91">
            <v>25</v>
          </cell>
        </row>
        <row r="92">
          <cell r="O92">
            <v>26</v>
          </cell>
        </row>
        <row r="93">
          <cell r="O93">
            <v>27</v>
          </cell>
        </row>
        <row r="94">
          <cell r="O94">
            <v>28</v>
          </cell>
        </row>
        <row r="95">
          <cell r="O95">
            <v>29</v>
          </cell>
        </row>
        <row r="96">
          <cell r="O96">
            <v>30</v>
          </cell>
        </row>
        <row r="97">
          <cell r="O97">
            <v>31</v>
          </cell>
        </row>
        <row r="98">
          <cell r="O98">
            <v>32</v>
          </cell>
        </row>
        <row r="99">
          <cell r="O99">
            <v>33</v>
          </cell>
        </row>
        <row r="120">
          <cell r="O120">
            <v>1</v>
          </cell>
        </row>
        <row r="121">
          <cell r="O121">
            <v>2</v>
          </cell>
        </row>
        <row r="122">
          <cell r="O122">
            <v>3</v>
          </cell>
        </row>
        <row r="123">
          <cell r="O123">
            <v>4</v>
          </cell>
        </row>
        <row r="124">
          <cell r="O124">
            <v>5</v>
          </cell>
        </row>
        <row r="125">
          <cell r="O125">
            <v>6</v>
          </cell>
        </row>
        <row r="126">
          <cell r="O126">
            <v>7</v>
          </cell>
        </row>
        <row r="127">
          <cell r="O127">
            <v>8</v>
          </cell>
        </row>
        <row r="128">
          <cell r="O128">
            <v>9</v>
          </cell>
        </row>
        <row r="129">
          <cell r="O129">
            <v>10</v>
          </cell>
        </row>
        <row r="130">
          <cell r="O130">
            <v>11</v>
          </cell>
        </row>
        <row r="131">
          <cell r="O131">
            <v>12</v>
          </cell>
        </row>
        <row r="132">
          <cell r="O132">
            <v>13</v>
          </cell>
        </row>
        <row r="133">
          <cell r="O133">
            <v>14</v>
          </cell>
        </row>
        <row r="134">
          <cell r="O134">
            <v>15</v>
          </cell>
        </row>
        <row r="135">
          <cell r="O135">
            <v>16</v>
          </cell>
        </row>
        <row r="136">
          <cell r="O136">
            <v>17</v>
          </cell>
        </row>
        <row r="137">
          <cell r="O137">
            <v>18</v>
          </cell>
        </row>
        <row r="138">
          <cell r="O138">
            <v>19</v>
          </cell>
        </row>
        <row r="139">
          <cell r="O139">
            <v>20</v>
          </cell>
        </row>
        <row r="140">
          <cell r="O140">
            <v>21</v>
          </cell>
        </row>
        <row r="141">
          <cell r="O141">
            <v>22</v>
          </cell>
        </row>
        <row r="142">
          <cell r="O142">
            <v>23</v>
          </cell>
        </row>
        <row r="143">
          <cell r="O143">
            <v>24</v>
          </cell>
        </row>
        <row r="148">
          <cell r="O148">
            <v>1</v>
          </cell>
        </row>
        <row r="149">
          <cell r="O149">
            <v>2</v>
          </cell>
        </row>
        <row r="150">
          <cell r="O150">
            <v>3</v>
          </cell>
        </row>
        <row r="151">
          <cell r="O151">
            <v>4</v>
          </cell>
        </row>
        <row r="152">
          <cell r="O152">
            <v>5</v>
          </cell>
        </row>
        <row r="153">
          <cell r="O153">
            <v>6</v>
          </cell>
        </row>
        <row r="154">
          <cell r="O154">
            <v>7</v>
          </cell>
        </row>
        <row r="155">
          <cell r="O155">
            <v>8</v>
          </cell>
        </row>
        <row r="156">
          <cell r="O156">
            <v>9</v>
          </cell>
        </row>
        <row r="157">
          <cell r="O157">
            <v>10</v>
          </cell>
        </row>
        <row r="158">
          <cell r="O158">
            <v>11</v>
          </cell>
        </row>
        <row r="163">
          <cell r="O163">
            <v>0</v>
          </cell>
        </row>
        <row r="164">
          <cell r="O164">
            <v>1</v>
          </cell>
        </row>
        <row r="165">
          <cell r="O165">
            <v>2</v>
          </cell>
        </row>
        <row r="166">
          <cell r="O166">
            <v>3</v>
          </cell>
        </row>
        <row r="167">
          <cell r="O167">
            <v>4</v>
          </cell>
        </row>
        <row r="168">
          <cell r="O168">
            <v>5</v>
          </cell>
        </row>
        <row r="169">
          <cell r="O169">
            <v>6</v>
          </cell>
        </row>
        <row r="170">
          <cell r="O170">
            <v>7</v>
          </cell>
        </row>
        <row r="171">
          <cell r="O171">
            <v>8</v>
          </cell>
        </row>
        <row r="172">
          <cell r="O172">
            <v>9</v>
          </cell>
        </row>
        <row r="173">
          <cell r="O173">
            <v>10</v>
          </cell>
        </row>
        <row r="174">
          <cell r="O174">
            <v>11</v>
          </cell>
        </row>
        <row r="175">
          <cell r="O175">
            <v>12</v>
          </cell>
        </row>
        <row r="176">
          <cell r="O176">
            <v>13</v>
          </cell>
        </row>
        <row r="177">
          <cell r="O177">
            <v>14</v>
          </cell>
        </row>
        <row r="183">
          <cell r="O183">
            <v>1</v>
          </cell>
        </row>
        <row r="184">
          <cell r="O184">
            <v>2</v>
          </cell>
        </row>
        <row r="185">
          <cell r="O185">
            <v>3</v>
          </cell>
        </row>
        <row r="186">
          <cell r="O186">
            <v>4</v>
          </cell>
        </row>
        <row r="187">
          <cell r="O187">
            <v>5</v>
          </cell>
        </row>
        <row r="188">
          <cell r="O188">
            <v>7</v>
          </cell>
        </row>
        <row r="189">
          <cell r="O189">
            <v>11</v>
          </cell>
        </row>
        <row r="190">
          <cell r="O190">
            <v>12</v>
          </cell>
        </row>
        <row r="191">
          <cell r="O191">
            <v>13</v>
          </cell>
        </row>
        <row r="192">
          <cell r="O192">
            <v>14</v>
          </cell>
        </row>
        <row r="193">
          <cell r="O193">
            <v>15</v>
          </cell>
        </row>
        <row r="194">
          <cell r="O194">
            <v>16</v>
          </cell>
        </row>
        <row r="201">
          <cell r="O201">
            <v>1</v>
          </cell>
        </row>
        <row r="202">
          <cell r="O202">
            <v>2</v>
          </cell>
        </row>
        <row r="203">
          <cell r="O203">
            <v>3</v>
          </cell>
        </row>
        <row r="204">
          <cell r="O204">
            <v>4</v>
          </cell>
        </row>
        <row r="205">
          <cell r="O205">
            <v>5</v>
          </cell>
        </row>
        <row r="206">
          <cell r="O206">
            <v>6</v>
          </cell>
        </row>
        <row r="207">
          <cell r="O207">
            <v>7</v>
          </cell>
        </row>
        <row r="208">
          <cell r="O208">
            <v>8</v>
          </cell>
        </row>
        <row r="209">
          <cell r="O209">
            <v>9</v>
          </cell>
        </row>
        <row r="222">
          <cell r="O222">
            <v>1</v>
          </cell>
        </row>
        <row r="223">
          <cell r="O223">
            <v>2</v>
          </cell>
        </row>
        <row r="224">
          <cell r="O224">
            <v>3</v>
          </cell>
        </row>
        <row r="225">
          <cell r="O225">
            <v>4</v>
          </cell>
        </row>
        <row r="226">
          <cell r="O226">
            <v>5</v>
          </cell>
        </row>
        <row r="227">
          <cell r="O227">
            <v>6</v>
          </cell>
        </row>
        <row r="233">
          <cell r="O233">
            <v>1</v>
          </cell>
        </row>
        <row r="234">
          <cell r="O234">
            <v>2</v>
          </cell>
        </row>
        <row r="235">
          <cell r="O235">
            <v>3</v>
          </cell>
        </row>
        <row r="236">
          <cell r="O236">
            <v>4</v>
          </cell>
        </row>
        <row r="237">
          <cell r="O237">
            <v>5</v>
          </cell>
        </row>
        <row r="238">
          <cell r="O238">
            <v>6</v>
          </cell>
        </row>
        <row r="239">
          <cell r="O239">
            <v>7</v>
          </cell>
        </row>
        <row r="244">
          <cell r="O244">
            <v>1</v>
          </cell>
        </row>
        <row r="245">
          <cell r="O245">
            <v>2</v>
          </cell>
        </row>
        <row r="252">
          <cell r="O252">
            <v>1</v>
          </cell>
        </row>
        <row r="253">
          <cell r="O253">
            <v>2</v>
          </cell>
        </row>
        <row r="270">
          <cell r="O270">
            <v>0</v>
          </cell>
        </row>
        <row r="271">
          <cell r="O271">
            <v>1</v>
          </cell>
        </row>
        <row r="272">
          <cell r="O272">
            <v>2</v>
          </cell>
        </row>
        <row r="273">
          <cell r="O273">
            <v>3</v>
          </cell>
        </row>
        <row r="274">
          <cell r="O274">
            <v>4</v>
          </cell>
        </row>
        <row r="275">
          <cell r="O275">
            <v>5</v>
          </cell>
        </row>
        <row r="276">
          <cell r="O276">
            <v>6</v>
          </cell>
        </row>
        <row r="277">
          <cell r="O277">
            <v>8</v>
          </cell>
        </row>
        <row r="278">
          <cell r="O278">
            <v>9</v>
          </cell>
        </row>
        <row r="279">
          <cell r="O279">
            <v>10</v>
          </cell>
        </row>
        <row r="280">
          <cell r="O280">
            <v>11</v>
          </cell>
        </row>
        <row r="281">
          <cell r="O281">
            <v>12</v>
          </cell>
        </row>
        <row r="282">
          <cell r="O282">
            <v>13</v>
          </cell>
        </row>
        <row r="283">
          <cell r="O283">
            <v>14</v>
          </cell>
        </row>
        <row r="284">
          <cell r="O284">
            <v>15</v>
          </cell>
        </row>
        <row r="285">
          <cell r="O285">
            <v>16</v>
          </cell>
        </row>
        <row r="286">
          <cell r="O286">
            <v>18</v>
          </cell>
        </row>
        <row r="287">
          <cell r="O287">
            <v>20</v>
          </cell>
        </row>
        <row r="288">
          <cell r="O288">
            <v>21</v>
          </cell>
        </row>
        <row r="289">
          <cell r="O289">
            <v>22</v>
          </cell>
        </row>
        <row r="290">
          <cell r="O290">
            <v>23</v>
          </cell>
        </row>
        <row r="291">
          <cell r="O291">
            <v>25</v>
          </cell>
        </row>
        <row r="292">
          <cell r="O292">
            <v>29</v>
          </cell>
        </row>
        <row r="293">
          <cell r="O293">
            <v>30</v>
          </cell>
        </row>
        <row r="294">
          <cell r="O294">
            <v>31</v>
          </cell>
        </row>
        <row r="295">
          <cell r="O295">
            <v>32</v>
          </cell>
        </row>
        <row r="296">
          <cell r="O296">
            <v>50</v>
          </cell>
        </row>
        <row r="297">
          <cell r="O297">
            <v>51</v>
          </cell>
        </row>
        <row r="298">
          <cell r="O298">
            <v>52</v>
          </cell>
        </row>
        <row r="299">
          <cell r="O299">
            <v>101</v>
          </cell>
        </row>
        <row r="300">
          <cell r="O300">
            <v>102</v>
          </cell>
        </row>
        <row r="301">
          <cell r="O301">
            <v>103</v>
          </cell>
        </row>
        <row r="302">
          <cell r="O302">
            <v>104</v>
          </cell>
        </row>
        <row r="303">
          <cell r="O303">
            <v>105</v>
          </cell>
        </row>
        <row r="304">
          <cell r="O304">
            <v>106</v>
          </cell>
        </row>
        <row r="305">
          <cell r="O305">
            <v>107</v>
          </cell>
        </row>
        <row r="306">
          <cell r="O306">
            <v>108</v>
          </cell>
        </row>
        <row r="307">
          <cell r="O307">
            <v>109</v>
          </cell>
        </row>
        <row r="308">
          <cell r="O308">
            <v>110</v>
          </cell>
        </row>
        <row r="309">
          <cell r="O309">
            <v>111</v>
          </cell>
        </row>
        <row r="310">
          <cell r="O310">
            <v>112</v>
          </cell>
        </row>
        <row r="311">
          <cell r="O311">
            <v>113</v>
          </cell>
        </row>
        <row r="312">
          <cell r="O312">
            <v>114</v>
          </cell>
        </row>
        <row r="313">
          <cell r="O313">
            <v>115</v>
          </cell>
        </row>
        <row r="314">
          <cell r="O314">
            <v>116</v>
          </cell>
        </row>
        <row r="315">
          <cell r="O315">
            <v>117</v>
          </cell>
        </row>
        <row r="316">
          <cell r="O316">
            <v>118</v>
          </cell>
        </row>
        <row r="317">
          <cell r="O317">
            <v>119</v>
          </cell>
        </row>
        <row r="318">
          <cell r="O318">
            <v>120</v>
          </cell>
        </row>
        <row r="319">
          <cell r="O319">
            <v>121</v>
          </cell>
        </row>
        <row r="320">
          <cell r="O320">
            <v>122</v>
          </cell>
        </row>
        <row r="321">
          <cell r="O321">
            <v>123</v>
          </cell>
        </row>
        <row r="322">
          <cell r="O322">
            <v>124</v>
          </cell>
        </row>
        <row r="323">
          <cell r="O323">
            <v>125</v>
          </cell>
        </row>
        <row r="324">
          <cell r="O324">
            <v>126</v>
          </cell>
        </row>
        <row r="325">
          <cell r="O325">
            <v>127</v>
          </cell>
        </row>
        <row r="326">
          <cell r="O326">
            <v>128</v>
          </cell>
        </row>
        <row r="327">
          <cell r="O327">
            <v>129</v>
          </cell>
        </row>
        <row r="328">
          <cell r="O328">
            <v>130</v>
          </cell>
        </row>
        <row r="329">
          <cell r="O329">
            <v>131</v>
          </cell>
        </row>
        <row r="330">
          <cell r="O330">
            <v>132</v>
          </cell>
        </row>
        <row r="331">
          <cell r="O331">
            <v>133</v>
          </cell>
        </row>
        <row r="332">
          <cell r="O332">
            <v>134</v>
          </cell>
        </row>
        <row r="333">
          <cell r="O333">
            <v>135</v>
          </cell>
        </row>
        <row r="334">
          <cell r="O334">
            <v>136</v>
          </cell>
        </row>
        <row r="335">
          <cell r="O335">
            <v>137</v>
          </cell>
        </row>
        <row r="336">
          <cell r="O336">
            <v>138</v>
          </cell>
        </row>
        <row r="337">
          <cell r="O337">
            <v>139</v>
          </cell>
        </row>
        <row r="338">
          <cell r="O338">
            <v>140</v>
          </cell>
        </row>
        <row r="339">
          <cell r="O339">
            <v>141</v>
          </cell>
        </row>
        <row r="340">
          <cell r="O340">
            <v>142</v>
          </cell>
        </row>
        <row r="341">
          <cell r="O341">
            <v>201</v>
          </cell>
        </row>
        <row r="342">
          <cell r="O342">
            <v>202</v>
          </cell>
        </row>
        <row r="343">
          <cell r="O343">
            <v>203</v>
          </cell>
        </row>
        <row r="344">
          <cell r="O344">
            <v>204</v>
          </cell>
        </row>
        <row r="345">
          <cell r="O345">
            <v>205</v>
          </cell>
        </row>
        <row r="346">
          <cell r="O346">
            <v>206</v>
          </cell>
        </row>
        <row r="347">
          <cell r="O347">
            <v>207</v>
          </cell>
        </row>
        <row r="348">
          <cell r="O348">
            <v>208</v>
          </cell>
        </row>
        <row r="349">
          <cell r="O349">
            <v>209</v>
          </cell>
        </row>
        <row r="350">
          <cell r="O350">
            <v>210</v>
          </cell>
        </row>
        <row r="351">
          <cell r="O351">
            <v>211</v>
          </cell>
        </row>
        <row r="352">
          <cell r="O352">
            <v>996</v>
          </cell>
        </row>
        <row r="360">
          <cell r="O360">
            <v>1</v>
          </cell>
        </row>
        <row r="361">
          <cell r="O361">
            <v>2</v>
          </cell>
        </row>
        <row r="367">
          <cell r="O367">
            <v>1</v>
          </cell>
        </row>
        <row r="368">
          <cell r="O368">
            <v>2</v>
          </cell>
        </row>
        <row r="375">
          <cell r="O375">
            <v>1</v>
          </cell>
        </row>
        <row r="376">
          <cell r="O376">
            <v>2</v>
          </cell>
        </row>
        <row r="377">
          <cell r="O377">
            <v>3</v>
          </cell>
        </row>
        <row r="378">
          <cell r="O378">
            <v>4</v>
          </cell>
        </row>
        <row r="379">
          <cell r="O379">
            <v>5</v>
          </cell>
        </row>
        <row r="385">
          <cell r="O385">
            <v>1</v>
          </cell>
        </row>
        <row r="386">
          <cell r="O386">
            <v>2</v>
          </cell>
        </row>
        <row r="392">
          <cell r="O392">
            <v>1</v>
          </cell>
        </row>
        <row r="393">
          <cell r="O393">
            <v>2</v>
          </cell>
        </row>
        <row r="394">
          <cell r="O394">
            <v>3</v>
          </cell>
        </row>
        <row r="395">
          <cell r="O395">
            <v>4</v>
          </cell>
        </row>
        <row r="396">
          <cell r="O396">
            <v>5</v>
          </cell>
        </row>
        <row r="397">
          <cell r="O397">
            <v>6</v>
          </cell>
        </row>
        <row r="398">
          <cell r="O398">
            <v>7</v>
          </cell>
        </row>
        <row r="405">
          <cell r="O405">
            <v>0</v>
          </cell>
        </row>
        <row r="406">
          <cell r="O406">
            <v>1</v>
          </cell>
        </row>
        <row r="407">
          <cell r="O407">
            <v>2</v>
          </cell>
        </row>
        <row r="408">
          <cell r="O408">
            <v>3</v>
          </cell>
        </row>
        <row r="409">
          <cell r="O409">
            <v>4</v>
          </cell>
        </row>
        <row r="410">
          <cell r="O410">
            <v>5</v>
          </cell>
        </row>
        <row r="411">
          <cell r="O411">
            <v>6</v>
          </cell>
        </row>
        <row r="412">
          <cell r="O412">
            <v>7</v>
          </cell>
        </row>
        <row r="413">
          <cell r="O413">
            <v>8</v>
          </cell>
        </row>
        <row r="414">
          <cell r="O414">
            <v>9</v>
          </cell>
        </row>
        <row r="423">
          <cell r="Q423">
            <v>0</v>
          </cell>
        </row>
        <row r="424">
          <cell r="Q424">
            <v>20</v>
          </cell>
        </row>
        <row r="425">
          <cell r="Q425">
            <v>21</v>
          </cell>
        </row>
        <row r="426">
          <cell r="Q426">
            <v>22</v>
          </cell>
        </row>
        <row r="427">
          <cell r="Q427">
            <v>40</v>
          </cell>
        </row>
        <row r="428">
          <cell r="Q428">
            <v>41</v>
          </cell>
        </row>
        <row r="429">
          <cell r="Q429">
            <v>42</v>
          </cell>
        </row>
        <row r="430">
          <cell r="Q430">
            <v>43</v>
          </cell>
        </row>
        <row r="431">
          <cell r="Q431">
            <v>46</v>
          </cell>
        </row>
        <row r="432">
          <cell r="Q432">
            <v>1</v>
          </cell>
        </row>
        <row r="433">
          <cell r="Q433">
            <v>2</v>
          </cell>
        </row>
        <row r="434">
          <cell r="Q434">
            <v>3</v>
          </cell>
        </row>
        <row r="435">
          <cell r="Q435">
            <v>4</v>
          </cell>
        </row>
        <row r="436">
          <cell r="Q436">
            <v>5</v>
          </cell>
        </row>
        <row r="437">
          <cell r="Q437">
            <v>6</v>
          </cell>
        </row>
        <row r="438">
          <cell r="Q438">
            <v>7</v>
          </cell>
        </row>
        <row r="439">
          <cell r="Q439">
            <v>8</v>
          </cell>
        </row>
        <row r="440">
          <cell r="Q440">
            <v>9</v>
          </cell>
        </row>
        <row r="441">
          <cell r="Q441">
            <v>17</v>
          </cell>
        </row>
        <row r="442">
          <cell r="Q442">
            <v>18</v>
          </cell>
        </row>
        <row r="443">
          <cell r="Q443">
            <v>19</v>
          </cell>
        </row>
        <row r="444">
          <cell r="Q444">
            <v>23</v>
          </cell>
        </row>
        <row r="445">
          <cell r="Q445">
            <v>24</v>
          </cell>
        </row>
        <row r="446">
          <cell r="Q446">
            <v>30</v>
          </cell>
        </row>
        <row r="447">
          <cell r="Q447">
            <v>31</v>
          </cell>
        </row>
        <row r="448">
          <cell r="Q448">
            <v>32</v>
          </cell>
        </row>
        <row r="449">
          <cell r="Q449">
            <v>33</v>
          </cell>
        </row>
        <row r="450">
          <cell r="Q450">
            <v>34</v>
          </cell>
        </row>
        <row r="451">
          <cell r="Q451">
            <v>36</v>
          </cell>
        </row>
        <row r="452">
          <cell r="Q452">
            <v>71</v>
          </cell>
        </row>
        <row r="453">
          <cell r="Q453">
            <v>72</v>
          </cell>
        </row>
        <row r="454">
          <cell r="Q454">
            <v>73</v>
          </cell>
        </row>
        <row r="455">
          <cell r="Q455">
            <v>74</v>
          </cell>
        </row>
        <row r="456">
          <cell r="Q456">
            <v>84</v>
          </cell>
        </row>
        <row r="457">
          <cell r="Q457">
            <v>85</v>
          </cell>
        </row>
        <row r="458">
          <cell r="Q458">
            <v>86</v>
          </cell>
        </row>
        <row r="459">
          <cell r="Q459">
            <v>87</v>
          </cell>
        </row>
        <row r="460">
          <cell r="Q460">
            <v>88</v>
          </cell>
        </row>
        <row r="461">
          <cell r="Q461">
            <v>91</v>
          </cell>
        </row>
        <row r="462">
          <cell r="Q462">
            <v>55</v>
          </cell>
        </row>
        <row r="463">
          <cell r="Q463">
            <v>56</v>
          </cell>
        </row>
        <row r="464">
          <cell r="Q464">
            <v>10</v>
          </cell>
        </row>
        <row r="465">
          <cell r="Q465">
            <v>11</v>
          </cell>
        </row>
        <row r="466">
          <cell r="Q466">
            <v>12</v>
          </cell>
        </row>
        <row r="467">
          <cell r="Q467">
            <v>13</v>
          </cell>
        </row>
        <row r="468">
          <cell r="Q468">
            <v>14</v>
          </cell>
        </row>
        <row r="469">
          <cell r="Q469">
            <v>15</v>
          </cell>
        </row>
        <row r="470">
          <cell r="Q470">
            <v>16</v>
          </cell>
        </row>
        <row r="471">
          <cell r="Q471">
            <v>27</v>
          </cell>
        </row>
        <row r="472">
          <cell r="Q472">
            <v>50</v>
          </cell>
        </row>
        <row r="473">
          <cell r="Q473">
            <v>51</v>
          </cell>
        </row>
        <row r="474">
          <cell r="Q474">
            <v>52</v>
          </cell>
        </row>
        <row r="475">
          <cell r="Q475">
            <v>62</v>
          </cell>
        </row>
        <row r="476">
          <cell r="Q476">
            <v>75</v>
          </cell>
        </row>
        <row r="477">
          <cell r="Q477">
            <v>76</v>
          </cell>
        </row>
        <row r="478">
          <cell r="Q478">
            <v>77</v>
          </cell>
        </row>
        <row r="479">
          <cell r="Q479">
            <v>78</v>
          </cell>
        </row>
        <row r="480">
          <cell r="Q480">
            <v>80</v>
          </cell>
        </row>
        <row r="481">
          <cell r="Q481">
            <v>81</v>
          </cell>
        </row>
        <row r="482">
          <cell r="Q482">
            <v>82</v>
          </cell>
        </row>
        <row r="483">
          <cell r="Q483">
            <v>89</v>
          </cell>
        </row>
        <row r="484">
          <cell r="Q484">
            <v>90</v>
          </cell>
        </row>
        <row r="485">
          <cell r="Q485">
            <v>57</v>
          </cell>
        </row>
        <row r="486">
          <cell r="Q486">
            <v>58</v>
          </cell>
        </row>
        <row r="487">
          <cell r="Q487">
            <v>59</v>
          </cell>
        </row>
        <row r="488">
          <cell r="Q488">
            <v>60</v>
          </cell>
        </row>
        <row r="489">
          <cell r="Q489">
            <v>61</v>
          </cell>
        </row>
        <row r="490">
          <cell r="Q490">
            <v>70</v>
          </cell>
        </row>
        <row r="491">
          <cell r="Q491">
            <v>25</v>
          </cell>
        </row>
        <row r="492">
          <cell r="Q492">
            <v>28</v>
          </cell>
        </row>
        <row r="493">
          <cell r="Q493">
            <v>29</v>
          </cell>
        </row>
        <row r="494">
          <cell r="Q494">
            <v>63</v>
          </cell>
        </row>
        <row r="495">
          <cell r="Q495">
            <v>64</v>
          </cell>
        </row>
        <row r="496">
          <cell r="Q496">
            <v>65</v>
          </cell>
        </row>
        <row r="497">
          <cell r="Q497">
            <v>66</v>
          </cell>
        </row>
        <row r="498">
          <cell r="Q498">
            <v>67</v>
          </cell>
        </row>
        <row r="499">
          <cell r="Q499">
            <v>68</v>
          </cell>
        </row>
        <row r="500">
          <cell r="Q500">
            <v>69</v>
          </cell>
        </row>
        <row r="501">
          <cell r="Q501">
            <v>79</v>
          </cell>
        </row>
        <row r="502">
          <cell r="Q502">
            <v>92</v>
          </cell>
        </row>
        <row r="503">
          <cell r="Q503">
            <v>93</v>
          </cell>
        </row>
        <row r="504">
          <cell r="Q504">
            <v>94</v>
          </cell>
        </row>
        <row r="505">
          <cell r="Q505">
            <v>95</v>
          </cell>
        </row>
        <row r="506">
          <cell r="Q506">
            <v>96</v>
          </cell>
        </row>
        <row r="507">
          <cell r="Q507">
            <v>37</v>
          </cell>
        </row>
        <row r="508">
          <cell r="Q508">
            <v>97</v>
          </cell>
        </row>
        <row r="509">
          <cell r="Q509">
            <v>98</v>
          </cell>
        </row>
        <row r="510">
          <cell r="Q510">
            <v>44</v>
          </cell>
        </row>
        <row r="515">
          <cell r="O515">
            <v>1</v>
          </cell>
        </row>
        <row r="516">
          <cell r="O516">
            <v>2</v>
          </cell>
        </row>
        <row r="521">
          <cell r="O521">
            <v>3</v>
          </cell>
        </row>
        <row r="522">
          <cell r="O522">
            <v>4</v>
          </cell>
        </row>
        <row r="523">
          <cell r="O523">
            <v>5</v>
          </cell>
        </row>
        <row r="524">
          <cell r="O524">
            <v>6</v>
          </cell>
        </row>
        <row r="525">
          <cell r="O525">
            <v>7</v>
          </cell>
        </row>
        <row r="526">
          <cell r="O526">
            <v>8</v>
          </cell>
        </row>
        <row r="527">
          <cell r="O527">
            <v>9</v>
          </cell>
        </row>
        <row r="528">
          <cell r="O528">
            <v>10</v>
          </cell>
        </row>
        <row r="529">
          <cell r="O529">
            <v>11</v>
          </cell>
        </row>
        <row r="530">
          <cell r="O530">
            <v>12</v>
          </cell>
        </row>
        <row r="531">
          <cell r="O531">
            <v>13</v>
          </cell>
        </row>
        <row r="532">
          <cell r="O532">
            <v>14</v>
          </cell>
        </row>
        <row r="533">
          <cell r="O533">
            <v>15</v>
          </cell>
        </row>
        <row r="534">
          <cell r="O534">
            <v>16</v>
          </cell>
        </row>
        <row r="535">
          <cell r="O535">
            <v>17</v>
          </cell>
        </row>
        <row r="536">
          <cell r="O536">
            <v>18</v>
          </cell>
        </row>
        <row r="537">
          <cell r="O537">
            <v>19</v>
          </cell>
        </row>
        <row r="538">
          <cell r="O538">
            <v>20</v>
          </cell>
        </row>
        <row r="539">
          <cell r="O539">
            <v>21</v>
          </cell>
        </row>
        <row r="540">
          <cell r="O540">
            <v>22</v>
          </cell>
        </row>
        <row r="541">
          <cell r="O541">
            <v>23</v>
          </cell>
        </row>
        <row r="542">
          <cell r="O542">
            <v>24</v>
          </cell>
        </row>
        <row r="543">
          <cell r="O543">
            <v>25</v>
          </cell>
        </row>
        <row r="544">
          <cell r="O544">
            <v>30</v>
          </cell>
        </row>
        <row r="545">
          <cell r="O545">
            <v>31</v>
          </cell>
        </row>
        <row r="546">
          <cell r="O546">
            <v>32</v>
          </cell>
        </row>
        <row r="547">
          <cell r="O547">
            <v>33</v>
          </cell>
        </row>
        <row r="548">
          <cell r="O548">
            <v>34</v>
          </cell>
        </row>
        <row r="549">
          <cell r="O549">
            <v>35</v>
          </cell>
        </row>
        <row r="550">
          <cell r="O550">
            <v>36</v>
          </cell>
        </row>
        <row r="551">
          <cell r="O551">
            <v>37</v>
          </cell>
        </row>
        <row r="552">
          <cell r="O552">
            <v>38</v>
          </cell>
        </row>
        <row r="553">
          <cell r="O553">
            <v>39</v>
          </cell>
        </row>
        <row r="554">
          <cell r="O554">
            <v>40</v>
          </cell>
        </row>
        <row r="555">
          <cell r="O555">
            <v>41</v>
          </cell>
        </row>
        <row r="556">
          <cell r="O556">
            <v>42</v>
          </cell>
        </row>
        <row r="557">
          <cell r="O557">
            <v>43</v>
          </cell>
        </row>
        <row r="558">
          <cell r="O558">
            <v>44</v>
          </cell>
        </row>
        <row r="559">
          <cell r="O559">
            <v>45</v>
          </cell>
        </row>
        <row r="560">
          <cell r="O560">
            <v>46</v>
          </cell>
        </row>
        <row r="561">
          <cell r="O561">
            <v>47</v>
          </cell>
        </row>
        <row r="562">
          <cell r="O562">
            <v>48</v>
          </cell>
        </row>
        <row r="563">
          <cell r="O563">
            <v>49</v>
          </cell>
        </row>
        <row r="564">
          <cell r="O564">
            <v>50</v>
          </cell>
        </row>
        <row r="565">
          <cell r="O565">
            <v>51</v>
          </cell>
        </row>
        <row r="566">
          <cell r="O566">
            <v>52</v>
          </cell>
        </row>
        <row r="567">
          <cell r="O567">
            <v>53</v>
          </cell>
        </row>
        <row r="568">
          <cell r="O568">
            <v>54</v>
          </cell>
        </row>
        <row r="569">
          <cell r="O569">
            <v>55</v>
          </cell>
        </row>
        <row r="570">
          <cell r="O570">
            <v>56</v>
          </cell>
        </row>
        <row r="571">
          <cell r="O571">
            <v>57</v>
          </cell>
        </row>
        <row r="572">
          <cell r="O572">
            <v>99</v>
          </cell>
        </row>
        <row r="577">
          <cell r="O577">
            <v>1</v>
          </cell>
        </row>
        <row r="578">
          <cell r="O578">
            <v>2</v>
          </cell>
        </row>
        <row r="603">
          <cell r="O603">
            <v>1</v>
          </cell>
        </row>
        <row r="604">
          <cell r="O604">
            <v>2</v>
          </cell>
        </row>
        <row r="605">
          <cell r="O605">
            <v>3</v>
          </cell>
        </row>
        <row r="606">
          <cell r="O606">
            <v>4</v>
          </cell>
        </row>
        <row r="607">
          <cell r="O607">
            <v>5</v>
          </cell>
        </row>
        <row r="608">
          <cell r="O608">
            <v>6</v>
          </cell>
        </row>
        <row r="609">
          <cell r="O609">
            <v>7</v>
          </cell>
        </row>
        <row r="610">
          <cell r="O610">
            <v>8</v>
          </cell>
        </row>
        <row r="611">
          <cell r="O611">
            <v>9</v>
          </cell>
        </row>
        <row r="612">
          <cell r="O612">
            <v>10</v>
          </cell>
        </row>
        <row r="613">
          <cell r="O613">
            <v>11</v>
          </cell>
        </row>
        <row r="620">
          <cell r="O620">
            <v>1</v>
          </cell>
        </row>
        <row r="621">
          <cell r="O621">
            <v>2</v>
          </cell>
        </row>
        <row r="622">
          <cell r="O622">
            <v>3</v>
          </cell>
        </row>
        <row r="623">
          <cell r="O623">
            <v>4</v>
          </cell>
        </row>
        <row r="624">
          <cell r="O624">
            <v>5</v>
          </cell>
        </row>
        <row r="625">
          <cell r="O625">
            <v>6</v>
          </cell>
        </row>
        <row r="626">
          <cell r="O626">
            <v>7</v>
          </cell>
        </row>
        <row r="627">
          <cell r="O627">
            <v>8</v>
          </cell>
        </row>
        <row r="628">
          <cell r="O628">
            <v>9</v>
          </cell>
        </row>
        <row r="629">
          <cell r="O629">
            <v>10</v>
          </cell>
        </row>
        <row r="630">
          <cell r="O630">
            <v>11</v>
          </cell>
        </row>
        <row r="631">
          <cell r="O631">
            <v>12</v>
          </cell>
        </row>
        <row r="632">
          <cell r="O632">
            <v>13</v>
          </cell>
        </row>
        <row r="633">
          <cell r="O633">
            <v>14</v>
          </cell>
        </row>
        <row r="634">
          <cell r="O634">
            <v>15</v>
          </cell>
        </row>
        <row r="635">
          <cell r="O635">
            <v>16</v>
          </cell>
        </row>
        <row r="636">
          <cell r="O636">
            <v>17</v>
          </cell>
        </row>
        <row r="637">
          <cell r="O637">
            <v>18</v>
          </cell>
        </row>
        <row r="638">
          <cell r="O638">
            <v>19</v>
          </cell>
        </row>
        <row r="645">
          <cell r="AE645">
            <v>1</v>
          </cell>
        </row>
        <row r="646">
          <cell r="AE646">
            <v>2</v>
          </cell>
        </row>
        <row r="647">
          <cell r="AE647">
            <v>3</v>
          </cell>
        </row>
        <row r="648">
          <cell r="AE648">
            <v>4</v>
          </cell>
        </row>
        <row r="649">
          <cell r="AE649">
            <v>5</v>
          </cell>
        </row>
        <row r="650">
          <cell r="AE650">
            <v>6</v>
          </cell>
        </row>
        <row r="651">
          <cell r="AE651">
            <v>7</v>
          </cell>
        </row>
        <row r="652">
          <cell r="AE652">
            <v>8</v>
          </cell>
        </row>
        <row r="653">
          <cell r="AE653">
            <v>9</v>
          </cell>
        </row>
        <row r="654">
          <cell r="AE654">
            <v>10</v>
          </cell>
        </row>
        <row r="655">
          <cell r="AE655">
            <v>11</v>
          </cell>
        </row>
        <row r="656">
          <cell r="AE656">
            <v>12</v>
          </cell>
        </row>
        <row r="657">
          <cell r="AE657">
            <v>13</v>
          </cell>
        </row>
        <row r="658">
          <cell r="AE658">
            <v>14</v>
          </cell>
        </row>
        <row r="662">
          <cell r="O662">
            <v>5</v>
          </cell>
        </row>
        <row r="663">
          <cell r="O663">
            <v>8</v>
          </cell>
        </row>
        <row r="664">
          <cell r="O664">
            <v>11</v>
          </cell>
        </row>
        <row r="665">
          <cell r="O665">
            <v>13</v>
          </cell>
        </row>
        <row r="666">
          <cell r="O666">
            <v>15</v>
          </cell>
        </row>
        <row r="667">
          <cell r="O667">
            <v>17</v>
          </cell>
        </row>
        <row r="668">
          <cell r="O668">
            <v>18</v>
          </cell>
        </row>
        <row r="669">
          <cell r="O669">
            <v>19</v>
          </cell>
        </row>
        <row r="670">
          <cell r="O670">
            <v>20</v>
          </cell>
        </row>
        <row r="671">
          <cell r="O671">
            <v>23</v>
          </cell>
        </row>
        <row r="672">
          <cell r="O672">
            <v>25</v>
          </cell>
        </row>
        <row r="673">
          <cell r="O673">
            <v>27</v>
          </cell>
        </row>
        <row r="674">
          <cell r="O674">
            <v>41</v>
          </cell>
        </row>
        <row r="675">
          <cell r="O675">
            <v>44</v>
          </cell>
        </row>
        <row r="676">
          <cell r="O676">
            <v>47</v>
          </cell>
        </row>
        <row r="677">
          <cell r="O677">
            <v>50</v>
          </cell>
        </row>
        <row r="678">
          <cell r="O678">
            <v>52</v>
          </cell>
        </row>
        <row r="679">
          <cell r="O679">
            <v>54</v>
          </cell>
        </row>
        <row r="680">
          <cell r="O680">
            <v>63</v>
          </cell>
        </row>
        <row r="681">
          <cell r="O681">
            <v>66</v>
          </cell>
        </row>
        <row r="682">
          <cell r="O682">
            <v>68</v>
          </cell>
        </row>
        <row r="683">
          <cell r="O683">
            <v>70</v>
          </cell>
        </row>
        <row r="684">
          <cell r="O684">
            <v>73</v>
          </cell>
        </row>
        <row r="685">
          <cell r="O685">
            <v>76</v>
          </cell>
        </row>
        <row r="686">
          <cell r="O686">
            <v>81</v>
          </cell>
        </row>
        <row r="687">
          <cell r="O687">
            <v>85</v>
          </cell>
        </row>
        <row r="688">
          <cell r="O688">
            <v>86</v>
          </cell>
        </row>
        <row r="689">
          <cell r="O689">
            <v>88</v>
          </cell>
        </row>
        <row r="690">
          <cell r="O690">
            <v>91</v>
          </cell>
        </row>
        <row r="691">
          <cell r="O691">
            <v>94</v>
          </cell>
        </row>
        <row r="692">
          <cell r="O692">
            <v>95</v>
          </cell>
        </row>
        <row r="693">
          <cell r="O693">
            <v>97</v>
          </cell>
        </row>
        <row r="694">
          <cell r="O694">
            <v>99</v>
          </cell>
        </row>
        <row r="1829">
          <cell r="O1829">
            <v>0</v>
          </cell>
        </row>
        <row r="1830">
          <cell r="O1830">
            <v>1</v>
          </cell>
        </row>
        <row r="1831">
          <cell r="O1831">
            <v>2</v>
          </cell>
        </row>
        <row r="1832">
          <cell r="O1832">
            <v>3</v>
          </cell>
        </row>
        <row r="1833">
          <cell r="O1833">
            <v>4</v>
          </cell>
        </row>
        <row r="1834">
          <cell r="O1834">
            <v>5</v>
          </cell>
        </row>
        <row r="1835">
          <cell r="O1835">
            <v>6</v>
          </cell>
        </row>
        <row r="1836">
          <cell r="O1836">
            <v>7</v>
          </cell>
        </row>
        <row r="1837">
          <cell r="O1837">
            <v>8</v>
          </cell>
        </row>
        <row r="1838">
          <cell r="O1838">
            <v>9</v>
          </cell>
        </row>
        <row r="1839">
          <cell r="O1839">
            <v>10</v>
          </cell>
        </row>
        <row r="1840">
          <cell r="O1840">
            <v>11</v>
          </cell>
        </row>
        <row r="1841">
          <cell r="O1841">
            <v>12</v>
          </cell>
        </row>
        <row r="1842">
          <cell r="O1842">
            <v>13</v>
          </cell>
        </row>
        <row r="1843">
          <cell r="O1843">
            <v>14</v>
          </cell>
        </row>
        <row r="1844">
          <cell r="O1844">
            <v>15</v>
          </cell>
        </row>
        <row r="1845">
          <cell r="O1845">
            <v>16</v>
          </cell>
        </row>
        <row r="1846">
          <cell r="O1846">
            <v>17</v>
          </cell>
        </row>
        <row r="1847">
          <cell r="O1847">
            <v>18</v>
          </cell>
        </row>
        <row r="1848">
          <cell r="O1848">
            <v>19</v>
          </cell>
        </row>
        <row r="1849">
          <cell r="O1849">
            <v>20</v>
          </cell>
        </row>
        <row r="1850">
          <cell r="O1850">
            <v>21</v>
          </cell>
        </row>
        <row r="1851">
          <cell r="O1851">
            <v>22</v>
          </cell>
        </row>
        <row r="1852">
          <cell r="O1852">
            <v>23</v>
          </cell>
        </row>
        <row r="1853">
          <cell r="O1853">
            <v>24</v>
          </cell>
        </row>
        <row r="1854">
          <cell r="O1854">
            <v>25</v>
          </cell>
        </row>
        <row r="1855">
          <cell r="O1855">
            <v>26</v>
          </cell>
        </row>
        <row r="1856">
          <cell r="O1856">
            <v>27</v>
          </cell>
        </row>
        <row r="1857">
          <cell r="O1857">
            <v>28</v>
          </cell>
        </row>
        <row r="1858">
          <cell r="O1858">
            <v>29</v>
          </cell>
        </row>
        <row r="1859">
          <cell r="O1859">
            <v>30</v>
          </cell>
        </row>
        <row r="1860">
          <cell r="O1860">
            <v>31</v>
          </cell>
        </row>
        <row r="1861">
          <cell r="O1861">
            <v>32</v>
          </cell>
        </row>
        <row r="1862">
          <cell r="O1862">
            <v>33</v>
          </cell>
        </row>
        <row r="1863">
          <cell r="O1863">
            <v>34</v>
          </cell>
        </row>
        <row r="1864">
          <cell r="O1864">
            <v>35</v>
          </cell>
        </row>
        <row r="1865">
          <cell r="O1865">
            <v>36</v>
          </cell>
        </row>
        <row r="1866">
          <cell r="O1866">
            <v>37</v>
          </cell>
        </row>
        <row r="1867">
          <cell r="O1867">
            <v>38</v>
          </cell>
        </row>
        <row r="1868">
          <cell r="O1868">
            <v>39</v>
          </cell>
        </row>
        <row r="1869">
          <cell r="O1869">
            <v>40</v>
          </cell>
        </row>
        <row r="1870">
          <cell r="O1870">
            <v>41</v>
          </cell>
        </row>
        <row r="1871">
          <cell r="O1871">
            <v>42</v>
          </cell>
        </row>
        <row r="1872">
          <cell r="O1872">
            <v>43</v>
          </cell>
        </row>
        <row r="1873">
          <cell r="O1873">
            <v>44</v>
          </cell>
        </row>
        <row r="1874">
          <cell r="O1874">
            <v>45</v>
          </cell>
        </row>
        <row r="1875">
          <cell r="O1875">
            <v>46</v>
          </cell>
        </row>
        <row r="1876">
          <cell r="O1876">
            <v>47</v>
          </cell>
        </row>
        <row r="1877">
          <cell r="O1877">
            <v>48</v>
          </cell>
        </row>
        <row r="1878">
          <cell r="O1878">
            <v>49</v>
          </cell>
        </row>
        <row r="1879">
          <cell r="O1879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1024B-B624-48F0-96F5-323AF91243E7}">
  <dimension ref="A1:AB43"/>
  <sheetViews>
    <sheetView topLeftCell="N1" workbookViewId="0">
      <selection activeCell="AA39" sqref="AA39"/>
    </sheetView>
  </sheetViews>
  <sheetFormatPr baseColWidth="10" defaultRowHeight="15" x14ac:dyDescent="0.25"/>
  <cols>
    <col min="2" max="2" width="12.28515625" bestFit="1" customWidth="1"/>
    <col min="3" max="3" width="10.140625" customWidth="1"/>
    <col min="4" max="4" width="23.28515625" customWidth="1"/>
    <col min="5" max="5" width="11" bestFit="1" customWidth="1"/>
    <col min="6" max="6" width="9.140625" customWidth="1"/>
    <col min="7" max="7" width="9.7109375" bestFit="1" customWidth="1"/>
    <col min="8" max="8" width="11.140625" bestFit="1" customWidth="1"/>
    <col min="9" max="9" width="32.28515625" bestFit="1" customWidth="1"/>
    <col min="10" max="10" width="11" bestFit="1" customWidth="1"/>
    <col min="11" max="11" width="34" bestFit="1" customWidth="1"/>
    <col min="12" max="12" width="9.7109375" bestFit="1" customWidth="1"/>
    <col min="13" max="13" width="10.28515625" customWidth="1"/>
    <col min="14" max="14" width="18.140625" style="3" customWidth="1"/>
    <col min="15" max="15" width="12" style="4" bestFit="1" customWidth="1"/>
    <col min="16" max="16" width="12.140625" style="5" customWidth="1"/>
    <col min="17" max="17" width="6" customWidth="1"/>
    <col min="18" max="18" width="12" customWidth="1"/>
    <col min="19" max="19" width="12.85546875" customWidth="1"/>
    <col min="20" max="20" width="11.85546875" customWidth="1"/>
    <col min="21" max="22" width="11.7109375" customWidth="1"/>
    <col min="23" max="23" width="10.85546875" style="7" customWidth="1"/>
    <col min="24" max="24" width="10.5703125" customWidth="1"/>
    <col min="25" max="25" width="7.140625" bestFit="1" customWidth="1"/>
    <col min="26" max="26" width="18" customWidth="1"/>
  </cols>
  <sheetData>
    <row r="1" spans="1:28" ht="24.75" x14ac:dyDescent="0.5">
      <c r="B1" s="1"/>
      <c r="D1" s="2" t="s">
        <v>0</v>
      </c>
      <c r="S1" s="6"/>
      <c r="Y1" s="8"/>
      <c r="AA1" s="9"/>
      <c r="AB1" s="10"/>
    </row>
    <row r="2" spans="1:28" s="23" customFormat="1" ht="25.5" customHeight="1" x14ac:dyDescent="0.25">
      <c r="A2" s="11" t="s">
        <v>1</v>
      </c>
      <c r="B2" s="12" t="s">
        <v>94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4</v>
      </c>
      <c r="K2" s="11" t="s">
        <v>5</v>
      </c>
      <c r="L2" s="11" t="s">
        <v>6</v>
      </c>
      <c r="M2" s="11" t="s">
        <v>9</v>
      </c>
      <c r="N2" s="13" t="s">
        <v>10</v>
      </c>
      <c r="O2" s="14" t="s">
        <v>11</v>
      </c>
      <c r="P2" s="15" t="s">
        <v>12</v>
      </c>
      <c r="Q2" s="11" t="s">
        <v>13</v>
      </c>
      <c r="R2" s="16" t="s">
        <v>14</v>
      </c>
      <c r="S2" s="17" t="s">
        <v>15</v>
      </c>
      <c r="T2" s="16" t="s">
        <v>16</v>
      </c>
      <c r="U2" s="16" t="s">
        <v>17</v>
      </c>
      <c r="V2" s="16" t="s">
        <v>18</v>
      </c>
      <c r="W2" s="18" t="s">
        <v>19</v>
      </c>
      <c r="X2" s="11" t="s">
        <v>20</v>
      </c>
      <c r="Y2" s="19"/>
      <c r="Z2" s="20" t="s">
        <v>21</v>
      </c>
      <c r="AA2" s="21" t="s">
        <v>22</v>
      </c>
      <c r="AB2" s="22"/>
    </row>
    <row r="3" spans="1:28" ht="16.5" customHeight="1" x14ac:dyDescent="0.25">
      <c r="A3" s="24">
        <v>43313</v>
      </c>
      <c r="B3" s="25">
        <v>0</v>
      </c>
      <c r="C3" s="26" t="s">
        <v>23</v>
      </c>
      <c r="D3" s="27" t="s">
        <v>24</v>
      </c>
      <c r="E3" s="28">
        <v>1061693396</v>
      </c>
      <c r="F3" s="28" t="s">
        <v>25</v>
      </c>
      <c r="G3" s="28" t="s">
        <v>26</v>
      </c>
      <c r="H3" s="28">
        <v>3212108721</v>
      </c>
      <c r="I3" s="28"/>
      <c r="J3" s="28"/>
      <c r="K3" s="28"/>
      <c r="L3" s="28"/>
      <c r="M3" s="28"/>
      <c r="N3" s="29" t="s">
        <v>27</v>
      </c>
      <c r="O3" s="30" t="s">
        <v>28</v>
      </c>
      <c r="P3" s="31" t="s">
        <v>29</v>
      </c>
      <c r="Q3" s="28">
        <v>1</v>
      </c>
      <c r="R3" s="32">
        <v>700000</v>
      </c>
      <c r="S3" s="33">
        <v>612000</v>
      </c>
      <c r="T3" s="32">
        <f t="shared" ref="T3:T37" si="0">R3-S3</f>
        <v>88000</v>
      </c>
      <c r="U3" s="32">
        <v>350000</v>
      </c>
      <c r="V3" s="32">
        <f t="shared" ref="V3:V12" si="1">R3-U3</f>
        <v>350000</v>
      </c>
      <c r="W3" s="34">
        <f>V3/Q3</f>
        <v>350000</v>
      </c>
      <c r="X3" s="24">
        <v>43344</v>
      </c>
      <c r="Y3" s="8">
        <f>T3/S3</f>
        <v>0.1437908496732026</v>
      </c>
      <c r="Z3" s="35">
        <f>R3*5%</f>
        <v>35000</v>
      </c>
      <c r="AB3" s="10"/>
    </row>
    <row r="4" spans="1:28" ht="25.5" customHeight="1" x14ac:dyDescent="0.25">
      <c r="A4" s="24"/>
      <c r="B4" s="25"/>
      <c r="C4" s="26"/>
      <c r="D4" s="36"/>
      <c r="E4" s="28"/>
      <c r="F4" s="28"/>
      <c r="G4" s="28"/>
      <c r="H4" s="36"/>
      <c r="I4" s="28"/>
      <c r="J4" s="28"/>
      <c r="K4" s="28"/>
      <c r="L4" s="28"/>
      <c r="M4" s="28"/>
      <c r="N4" s="37"/>
      <c r="O4" s="30"/>
      <c r="P4" s="38"/>
      <c r="Q4" s="28"/>
      <c r="R4" s="32"/>
      <c r="S4" s="33"/>
      <c r="T4" s="32"/>
      <c r="U4" s="32"/>
      <c r="V4" s="32"/>
      <c r="W4" s="34"/>
      <c r="X4" s="24"/>
      <c r="Y4" s="8"/>
      <c r="Z4" s="35"/>
      <c r="AB4" s="10"/>
    </row>
    <row r="5" spans="1:28" ht="23.25" customHeight="1" x14ac:dyDescent="0.25">
      <c r="A5" s="24"/>
      <c r="B5" s="25"/>
      <c r="C5" s="26"/>
      <c r="D5" s="36"/>
      <c r="E5" s="28"/>
      <c r="F5" s="28"/>
      <c r="G5" s="28"/>
      <c r="H5" s="28"/>
      <c r="I5" s="28"/>
      <c r="J5" s="28"/>
      <c r="K5" s="28"/>
      <c r="L5" s="28"/>
      <c r="M5" s="28"/>
      <c r="N5" s="29"/>
      <c r="O5" s="39"/>
      <c r="P5" s="31"/>
      <c r="Q5" s="28"/>
      <c r="R5" s="32"/>
      <c r="S5" s="33"/>
      <c r="T5" s="32"/>
      <c r="U5" s="32"/>
      <c r="V5" s="32"/>
      <c r="W5" s="34"/>
      <c r="X5" s="24"/>
      <c r="Y5" s="8"/>
      <c r="Z5" s="35"/>
      <c r="AB5" s="10"/>
    </row>
    <row r="6" spans="1:28" ht="25.5" customHeight="1" x14ac:dyDescent="0.25">
      <c r="A6" s="24"/>
      <c r="B6" s="25"/>
      <c r="C6" s="26"/>
      <c r="D6" s="36"/>
      <c r="E6" s="28"/>
      <c r="F6" s="28"/>
      <c r="G6" s="28"/>
      <c r="H6" s="36"/>
      <c r="I6" s="28"/>
      <c r="J6" s="28"/>
      <c r="K6" s="28"/>
      <c r="L6" s="28"/>
      <c r="M6" s="28"/>
      <c r="N6" s="37"/>
      <c r="O6" s="30"/>
      <c r="P6" s="38"/>
      <c r="Q6" s="28"/>
      <c r="R6" s="32"/>
      <c r="S6" s="33"/>
      <c r="T6" s="32"/>
      <c r="U6" s="32"/>
      <c r="V6" s="32"/>
      <c r="W6" s="34"/>
      <c r="X6" s="24"/>
      <c r="Y6" s="8"/>
      <c r="Z6" s="35"/>
      <c r="AB6" s="10"/>
    </row>
    <row r="7" spans="1:28" ht="25.5" customHeight="1" x14ac:dyDescent="0.25">
      <c r="A7" s="24"/>
      <c r="B7" s="25"/>
      <c r="C7" s="26"/>
      <c r="D7" s="36"/>
      <c r="E7" s="28"/>
      <c r="F7" s="28"/>
      <c r="G7" s="28"/>
      <c r="H7" s="36"/>
      <c r="I7" s="28"/>
      <c r="J7" s="28"/>
      <c r="K7" s="28"/>
      <c r="L7" s="28"/>
      <c r="M7" s="28"/>
      <c r="N7" s="37"/>
      <c r="O7" s="30"/>
      <c r="P7" s="38"/>
      <c r="Q7" s="28"/>
      <c r="R7" s="32"/>
      <c r="S7" s="33"/>
      <c r="T7" s="32"/>
      <c r="U7" s="32"/>
      <c r="V7" s="32"/>
      <c r="W7" s="34"/>
      <c r="X7" s="24"/>
      <c r="Y7" s="8"/>
      <c r="Z7" s="35"/>
      <c r="AB7" s="10"/>
    </row>
    <row r="8" spans="1:28" ht="25.5" customHeight="1" x14ac:dyDescent="0.25">
      <c r="A8" s="24"/>
      <c r="B8" s="25"/>
      <c r="C8" s="26"/>
      <c r="D8" s="36"/>
      <c r="E8" s="28"/>
      <c r="F8" s="28"/>
      <c r="G8" s="28"/>
      <c r="H8" s="36"/>
      <c r="I8" s="28"/>
      <c r="J8" s="28"/>
      <c r="K8" s="28"/>
      <c r="L8" s="28"/>
      <c r="M8" s="28"/>
      <c r="N8" s="37"/>
      <c r="O8" s="30"/>
      <c r="P8" s="38"/>
      <c r="Q8" s="28"/>
      <c r="R8" s="32"/>
      <c r="S8" s="33"/>
      <c r="T8" s="32"/>
      <c r="U8" s="32"/>
      <c r="V8" s="32"/>
      <c r="W8" s="34"/>
      <c r="X8" s="24"/>
      <c r="Y8" s="8"/>
      <c r="Z8" s="35"/>
      <c r="AB8" s="10"/>
    </row>
    <row r="9" spans="1:28" ht="25.5" customHeight="1" x14ac:dyDescent="0.25">
      <c r="A9" s="24"/>
      <c r="B9" s="25"/>
      <c r="C9" s="26"/>
      <c r="D9" s="36"/>
      <c r="E9" s="28"/>
      <c r="F9" s="28"/>
      <c r="G9" s="28"/>
      <c r="H9" s="36"/>
      <c r="I9" s="28"/>
      <c r="J9" s="28"/>
      <c r="K9" s="28"/>
      <c r="L9" s="28"/>
      <c r="M9" s="28"/>
      <c r="N9" s="37"/>
      <c r="O9" s="30"/>
      <c r="P9" s="38"/>
      <c r="Q9" s="28"/>
      <c r="R9" s="32"/>
      <c r="S9" s="33"/>
      <c r="T9" s="32"/>
      <c r="U9" s="32"/>
      <c r="V9" s="32"/>
      <c r="W9" s="34"/>
      <c r="X9" s="24"/>
      <c r="Y9" s="8"/>
      <c r="Z9" s="35"/>
      <c r="AB9" s="10"/>
    </row>
    <row r="10" spans="1:28" ht="25.5" customHeight="1" x14ac:dyDescent="0.25">
      <c r="A10" s="24"/>
      <c r="B10" s="25"/>
      <c r="C10" s="26"/>
      <c r="D10" s="36"/>
      <c r="E10" s="28"/>
      <c r="F10" s="28"/>
      <c r="G10" s="28"/>
      <c r="H10" s="36"/>
      <c r="I10" s="28"/>
      <c r="J10" s="28"/>
      <c r="K10" s="28"/>
      <c r="L10" s="28"/>
      <c r="M10" s="28"/>
      <c r="N10" s="37"/>
      <c r="O10" s="30"/>
      <c r="P10" s="38"/>
      <c r="Q10" s="28"/>
      <c r="R10" s="32"/>
      <c r="S10" s="33"/>
      <c r="T10" s="32"/>
      <c r="U10" s="32"/>
      <c r="V10" s="32"/>
      <c r="W10" s="34"/>
      <c r="X10" s="24"/>
      <c r="Y10" s="8"/>
      <c r="Z10" s="35"/>
      <c r="AB10" s="10"/>
    </row>
    <row r="11" spans="1:28" ht="18" customHeight="1" x14ac:dyDescent="0.25">
      <c r="A11" s="24"/>
      <c r="B11" s="25"/>
      <c r="C11" s="26"/>
      <c r="D11" s="36"/>
      <c r="E11" s="28"/>
      <c r="F11" s="28"/>
      <c r="G11" s="28"/>
      <c r="H11" s="36"/>
      <c r="I11" s="28"/>
      <c r="J11" s="28"/>
      <c r="K11" s="28"/>
      <c r="L11" s="28"/>
      <c r="M11" s="28"/>
      <c r="N11" s="37"/>
      <c r="O11" s="30"/>
      <c r="P11" s="38"/>
      <c r="Q11" s="28"/>
      <c r="R11" s="32"/>
      <c r="S11" s="33"/>
      <c r="T11" s="32"/>
      <c r="U11" s="32"/>
      <c r="V11" s="32"/>
      <c r="W11" s="34"/>
      <c r="X11" s="24"/>
      <c r="Y11" s="8"/>
      <c r="Z11" s="35"/>
      <c r="AB11" s="10"/>
    </row>
    <row r="12" spans="1:28" ht="15.75" customHeight="1" x14ac:dyDescent="0.25">
      <c r="A12" s="24"/>
      <c r="B12" s="25"/>
      <c r="C12" s="26"/>
      <c r="D12" s="28"/>
      <c r="E12" s="28"/>
      <c r="F12" s="28"/>
      <c r="G12" s="28"/>
      <c r="H12" s="36"/>
      <c r="I12" s="28"/>
      <c r="J12" s="28"/>
      <c r="K12" s="28"/>
      <c r="L12" s="28"/>
      <c r="M12" s="28"/>
      <c r="N12" s="37"/>
      <c r="O12" s="30"/>
      <c r="P12" s="38"/>
      <c r="Q12" s="28"/>
      <c r="R12" s="32"/>
      <c r="S12" s="33"/>
      <c r="T12" s="32"/>
      <c r="U12" s="32"/>
      <c r="V12" s="32"/>
      <c r="W12" s="34"/>
      <c r="X12" s="24"/>
      <c r="Y12" s="8"/>
      <c r="Z12" s="35"/>
      <c r="AB12" s="10"/>
    </row>
    <row r="13" spans="1:28" ht="15" customHeight="1" x14ac:dyDescent="0.25">
      <c r="A13" s="24"/>
      <c r="B13" s="25"/>
      <c r="C13" s="26"/>
      <c r="D13" s="36"/>
      <c r="E13" s="28"/>
      <c r="F13" s="28"/>
      <c r="G13" s="28"/>
      <c r="H13" s="36"/>
      <c r="I13" s="28"/>
      <c r="J13" s="28"/>
      <c r="K13" s="28"/>
      <c r="L13" s="28"/>
      <c r="M13" s="28"/>
      <c r="N13" s="37"/>
      <c r="O13" s="30"/>
      <c r="P13" s="38"/>
      <c r="Q13" s="28"/>
      <c r="R13" s="32"/>
      <c r="S13" s="33"/>
      <c r="T13" s="32"/>
      <c r="U13" s="32"/>
      <c r="V13" s="32"/>
      <c r="W13" s="34"/>
      <c r="X13" s="24"/>
      <c r="Y13" s="8"/>
      <c r="Z13" s="35"/>
      <c r="AB13" s="10"/>
    </row>
    <row r="14" spans="1:28" ht="25.5" customHeight="1" x14ac:dyDescent="0.25">
      <c r="A14" s="24"/>
      <c r="B14" s="25"/>
      <c r="C14" s="26"/>
      <c r="D14" s="36"/>
      <c r="E14" s="28"/>
      <c r="F14" s="28"/>
      <c r="G14" s="28"/>
      <c r="H14" s="36"/>
      <c r="I14" s="28"/>
      <c r="J14" s="28"/>
      <c r="K14" s="28"/>
      <c r="L14" s="28"/>
      <c r="M14" s="28"/>
      <c r="N14" s="37"/>
      <c r="O14" s="30"/>
      <c r="P14" s="38"/>
      <c r="Q14" s="28"/>
      <c r="R14" s="32"/>
      <c r="S14" s="33"/>
      <c r="T14" s="32"/>
      <c r="U14" s="32"/>
      <c r="V14" s="32"/>
      <c r="W14" s="34"/>
      <c r="X14" s="24"/>
      <c r="Y14" s="8"/>
      <c r="Z14" s="35"/>
      <c r="AB14" s="10"/>
    </row>
    <row r="15" spans="1:28" ht="15.75" customHeight="1" x14ac:dyDescent="0.25">
      <c r="A15" s="24"/>
      <c r="B15" s="25"/>
      <c r="C15" s="26"/>
      <c r="D15" s="36"/>
      <c r="E15" s="28"/>
      <c r="F15" s="28"/>
      <c r="G15" s="28"/>
      <c r="H15" s="36"/>
      <c r="I15" s="28"/>
      <c r="J15" s="28"/>
      <c r="K15" s="28"/>
      <c r="L15" s="28"/>
      <c r="M15" s="28"/>
      <c r="N15" s="37"/>
      <c r="O15" s="30"/>
      <c r="P15" s="38"/>
      <c r="Q15" s="28"/>
      <c r="R15" s="32"/>
      <c r="S15" s="33"/>
      <c r="T15" s="32"/>
      <c r="U15" s="32"/>
      <c r="V15" s="32"/>
      <c r="W15" s="34"/>
      <c r="X15" s="24"/>
      <c r="Y15" s="8"/>
      <c r="Z15" s="35"/>
      <c r="AB15" s="10"/>
    </row>
    <row r="16" spans="1:28" ht="25.5" customHeight="1" x14ac:dyDescent="0.25">
      <c r="A16" s="24"/>
      <c r="B16" s="25"/>
      <c r="C16" s="26"/>
      <c r="D16" s="36"/>
      <c r="E16" s="28"/>
      <c r="F16" s="28"/>
      <c r="G16" s="28"/>
      <c r="H16" s="36"/>
      <c r="I16" s="28"/>
      <c r="J16" s="28"/>
      <c r="K16" s="28"/>
      <c r="L16" s="28"/>
      <c r="M16" s="28"/>
      <c r="N16" s="37"/>
      <c r="O16" s="30"/>
      <c r="P16" s="38"/>
      <c r="Q16" s="28"/>
      <c r="R16" s="32"/>
      <c r="S16" s="33"/>
      <c r="T16" s="32"/>
      <c r="U16" s="32"/>
      <c r="V16" s="32"/>
      <c r="W16" s="34"/>
      <c r="X16" s="24"/>
      <c r="Y16" s="8"/>
      <c r="Z16" s="35"/>
      <c r="AB16" s="10"/>
    </row>
    <row r="17" spans="1:28" ht="18" customHeight="1" x14ac:dyDescent="0.25">
      <c r="A17" s="24"/>
      <c r="B17" s="25"/>
      <c r="C17" s="26"/>
      <c r="D17" s="36"/>
      <c r="E17" s="28"/>
      <c r="F17" s="28"/>
      <c r="G17" s="28"/>
      <c r="H17" s="36"/>
      <c r="I17" s="28"/>
      <c r="J17" s="28"/>
      <c r="K17" s="28"/>
      <c r="L17" s="28"/>
      <c r="M17" s="28"/>
      <c r="N17" s="37"/>
      <c r="O17" s="30"/>
      <c r="P17" s="38"/>
      <c r="Q17" s="28"/>
      <c r="R17" s="32"/>
      <c r="S17" s="33"/>
      <c r="T17" s="32"/>
      <c r="U17" s="32"/>
      <c r="V17" s="32"/>
      <c r="W17" s="34"/>
      <c r="X17" s="24"/>
      <c r="Y17" s="8"/>
      <c r="Z17" s="35"/>
      <c r="AB17" s="10"/>
    </row>
    <row r="18" spans="1:28" ht="18.75" customHeight="1" x14ac:dyDescent="0.25">
      <c r="A18" s="24"/>
      <c r="B18" s="25"/>
      <c r="C18" s="26"/>
      <c r="D18" s="36"/>
      <c r="E18" s="28"/>
      <c r="F18" s="28"/>
      <c r="G18" s="28"/>
      <c r="H18" s="36"/>
      <c r="I18" s="28"/>
      <c r="J18" s="28"/>
      <c r="K18" s="28"/>
      <c r="L18" s="28"/>
      <c r="M18" s="28"/>
      <c r="N18" s="37"/>
      <c r="O18" s="30"/>
      <c r="P18" s="38"/>
      <c r="Q18" s="28"/>
      <c r="R18" s="32"/>
      <c r="S18" s="33"/>
      <c r="T18" s="32"/>
      <c r="U18" s="32"/>
      <c r="V18" s="32"/>
      <c r="W18" s="34"/>
      <c r="X18" s="24"/>
      <c r="Y18" s="8"/>
      <c r="Z18" s="35"/>
      <c r="AB18" s="10"/>
    </row>
    <row r="19" spans="1:28" ht="25.5" customHeight="1" x14ac:dyDescent="0.25">
      <c r="A19" s="24"/>
      <c r="B19" s="25"/>
      <c r="C19" s="26"/>
      <c r="D19" s="36"/>
      <c r="E19" s="28"/>
      <c r="F19" s="28"/>
      <c r="G19" s="28"/>
      <c r="H19" s="36"/>
      <c r="I19" s="28"/>
      <c r="J19" s="28"/>
      <c r="K19" s="28"/>
      <c r="L19" s="28"/>
      <c r="M19" s="28"/>
      <c r="N19" s="37"/>
      <c r="O19" s="30"/>
      <c r="P19" s="38"/>
      <c r="Q19" s="28"/>
      <c r="R19" s="32"/>
      <c r="S19" s="33"/>
      <c r="T19" s="32"/>
      <c r="U19" s="32"/>
      <c r="V19" s="32"/>
      <c r="W19" s="34"/>
      <c r="X19" s="24"/>
      <c r="Y19" s="8"/>
      <c r="Z19" s="35"/>
      <c r="AB19" s="10"/>
    </row>
    <row r="20" spans="1:28" ht="17.25" customHeight="1" x14ac:dyDescent="0.25">
      <c r="A20" s="24"/>
      <c r="B20" s="25"/>
      <c r="C20" s="26"/>
      <c r="D20" s="36"/>
      <c r="E20" s="28"/>
      <c r="F20" s="28"/>
      <c r="G20" s="28"/>
      <c r="H20" s="36"/>
      <c r="I20" s="28"/>
      <c r="J20" s="28"/>
      <c r="K20" s="28"/>
      <c r="L20" s="28"/>
      <c r="M20" s="28"/>
      <c r="N20" s="37"/>
      <c r="O20" s="30"/>
      <c r="P20" s="38"/>
      <c r="Q20" s="28"/>
      <c r="R20" s="32"/>
      <c r="S20" s="33"/>
      <c r="T20" s="32"/>
      <c r="U20" s="32"/>
      <c r="V20" s="32"/>
      <c r="W20" s="34"/>
      <c r="X20" s="24"/>
      <c r="Y20" s="8"/>
      <c r="Z20" s="35"/>
      <c r="AB20" s="10"/>
    </row>
    <row r="21" spans="1:28" ht="18" customHeight="1" x14ac:dyDescent="0.25">
      <c r="A21" s="24"/>
      <c r="B21" s="25"/>
      <c r="C21" s="26"/>
      <c r="D21" s="36"/>
      <c r="E21" s="28"/>
      <c r="F21" s="28"/>
      <c r="G21" s="28"/>
      <c r="H21" s="36"/>
      <c r="I21" s="28"/>
      <c r="J21" s="28"/>
      <c r="K21" s="28"/>
      <c r="L21" s="28"/>
      <c r="M21" s="28"/>
      <c r="N21" s="37"/>
      <c r="O21" s="30"/>
      <c r="P21" s="38"/>
      <c r="Q21" s="28"/>
      <c r="R21" s="32"/>
      <c r="S21" s="33"/>
      <c r="T21" s="32"/>
      <c r="U21" s="32"/>
      <c r="V21" s="32"/>
      <c r="W21" s="34"/>
      <c r="X21" s="24"/>
      <c r="Y21" s="8"/>
      <c r="Z21" s="35"/>
      <c r="AB21" s="10"/>
    </row>
    <row r="22" spans="1:28" ht="12.75" customHeight="1" x14ac:dyDescent="0.25">
      <c r="A22" s="24"/>
      <c r="B22" s="25"/>
      <c r="C22" s="26"/>
      <c r="D22" s="36"/>
      <c r="E22" s="28"/>
      <c r="F22" s="28"/>
      <c r="G22" s="28"/>
      <c r="H22" s="36"/>
      <c r="I22" s="28"/>
      <c r="J22" s="28"/>
      <c r="K22" s="28"/>
      <c r="L22" s="28"/>
      <c r="M22" s="28"/>
      <c r="N22" s="37"/>
      <c r="O22" s="30"/>
      <c r="P22" s="38"/>
      <c r="Q22" s="28"/>
      <c r="R22" s="32"/>
      <c r="S22" s="33"/>
      <c r="T22" s="32"/>
      <c r="U22" s="32"/>
      <c r="V22" s="32"/>
      <c r="W22" s="34"/>
      <c r="X22" s="24"/>
      <c r="Y22" s="8"/>
      <c r="Z22" s="35"/>
      <c r="AB22" s="10"/>
    </row>
    <row r="23" spans="1:28" ht="25.5" customHeight="1" x14ac:dyDescent="0.25">
      <c r="A23" s="24"/>
      <c r="B23" s="25"/>
      <c r="C23" s="26"/>
      <c r="D23" s="36"/>
      <c r="E23" s="28"/>
      <c r="F23" s="28"/>
      <c r="G23" s="28"/>
      <c r="H23" s="36"/>
      <c r="I23" s="28"/>
      <c r="J23" s="28"/>
      <c r="K23" s="28"/>
      <c r="L23" s="28"/>
      <c r="M23" s="28"/>
      <c r="N23" s="37"/>
      <c r="O23" s="30"/>
      <c r="P23" s="38"/>
      <c r="Q23" s="28"/>
      <c r="R23" s="32"/>
      <c r="S23" s="33"/>
      <c r="T23" s="32"/>
      <c r="U23" s="32"/>
      <c r="V23" s="32"/>
      <c r="W23" s="34"/>
      <c r="X23" s="24"/>
      <c r="Y23" s="8"/>
      <c r="Z23" s="35"/>
      <c r="AB23" s="10"/>
    </row>
    <row r="24" spans="1:28" ht="25.5" customHeight="1" x14ac:dyDescent="0.25">
      <c r="A24" s="24"/>
      <c r="B24" s="25"/>
      <c r="C24" s="26"/>
      <c r="D24" s="36"/>
      <c r="E24" s="28"/>
      <c r="F24" s="28"/>
      <c r="G24" s="28"/>
      <c r="H24" s="36"/>
      <c r="I24" s="28"/>
      <c r="J24" s="28"/>
      <c r="K24" s="28"/>
      <c r="L24" s="28"/>
      <c r="M24" s="28"/>
      <c r="N24" s="37"/>
      <c r="O24" s="30"/>
      <c r="P24" s="38"/>
      <c r="Q24" s="28"/>
      <c r="R24" s="32"/>
      <c r="S24" s="33"/>
      <c r="T24" s="32"/>
      <c r="U24" s="32"/>
      <c r="V24" s="32"/>
      <c r="W24" s="34"/>
      <c r="X24" s="24"/>
      <c r="Y24" s="8"/>
      <c r="Z24" s="35"/>
      <c r="AB24" s="10"/>
    </row>
    <row r="25" spans="1:28" ht="25.5" customHeight="1" x14ac:dyDescent="0.25">
      <c r="A25" s="24"/>
      <c r="B25" s="25"/>
      <c r="C25" s="26"/>
      <c r="D25" s="36"/>
      <c r="E25" s="28"/>
      <c r="F25" s="28"/>
      <c r="G25" s="28"/>
      <c r="H25" s="36"/>
      <c r="I25" s="28"/>
      <c r="J25" s="28"/>
      <c r="K25" s="28"/>
      <c r="L25" s="28"/>
      <c r="M25" s="28"/>
      <c r="N25" s="37"/>
      <c r="O25" s="30"/>
      <c r="P25" s="38"/>
      <c r="Q25" s="28"/>
      <c r="R25" s="32"/>
      <c r="S25" s="33"/>
      <c r="T25" s="32"/>
      <c r="U25" s="32"/>
      <c r="V25" s="32"/>
      <c r="W25" s="34"/>
      <c r="X25" s="24"/>
      <c r="Y25" s="8"/>
      <c r="Z25" s="35"/>
      <c r="AB25" s="10"/>
    </row>
    <row r="26" spans="1:28" ht="25.5" customHeight="1" x14ac:dyDescent="0.25">
      <c r="A26" s="24"/>
      <c r="B26" s="25"/>
      <c r="C26" s="26"/>
      <c r="D26" s="36"/>
      <c r="E26" s="28"/>
      <c r="F26" s="28"/>
      <c r="G26" s="28"/>
      <c r="H26" s="36"/>
      <c r="I26" s="28"/>
      <c r="J26" s="28"/>
      <c r="K26" s="28"/>
      <c r="L26" s="28"/>
      <c r="M26" s="28"/>
      <c r="N26" s="37"/>
      <c r="O26" s="30"/>
      <c r="P26" s="38"/>
      <c r="Q26" s="28"/>
      <c r="R26" s="32"/>
      <c r="S26" s="33"/>
      <c r="T26" s="32"/>
      <c r="U26" s="32"/>
      <c r="V26" s="32"/>
      <c r="W26" s="34"/>
      <c r="X26" s="24"/>
      <c r="Y26" s="8"/>
      <c r="Z26" s="35"/>
      <c r="AB26" s="10"/>
    </row>
    <row r="27" spans="1:28" ht="18.75" customHeight="1" x14ac:dyDescent="0.25">
      <c r="A27" s="24"/>
      <c r="B27" s="25"/>
      <c r="C27" s="26"/>
      <c r="D27" s="36"/>
      <c r="E27" s="28"/>
      <c r="F27" s="28"/>
      <c r="G27" s="28"/>
      <c r="H27" s="36"/>
      <c r="I27" s="28"/>
      <c r="J27" s="28"/>
      <c r="K27" s="28"/>
      <c r="L27" s="28"/>
      <c r="M27" s="28"/>
      <c r="N27" s="37"/>
      <c r="O27" s="30"/>
      <c r="P27" s="38"/>
      <c r="Q27" s="28"/>
      <c r="R27" s="32"/>
      <c r="S27" s="33"/>
      <c r="T27" s="32"/>
      <c r="U27" s="32"/>
      <c r="V27" s="32"/>
      <c r="W27" s="34"/>
      <c r="X27" s="24"/>
      <c r="Y27" s="8"/>
      <c r="Z27" s="35"/>
      <c r="AB27" s="10"/>
    </row>
    <row r="28" spans="1:28" ht="18" customHeight="1" x14ac:dyDescent="0.25">
      <c r="A28" s="24"/>
      <c r="B28" s="25"/>
      <c r="C28" s="26"/>
      <c r="D28" s="36"/>
      <c r="E28" s="28"/>
      <c r="F28" s="28"/>
      <c r="G28" s="28"/>
      <c r="H28" s="36"/>
      <c r="I28" s="28"/>
      <c r="J28" s="28"/>
      <c r="K28" s="28"/>
      <c r="L28" s="28"/>
      <c r="M28" s="28"/>
      <c r="N28" s="37"/>
      <c r="O28" s="30"/>
      <c r="P28" s="38"/>
      <c r="Q28" s="28"/>
      <c r="R28" s="32"/>
      <c r="S28" s="33"/>
      <c r="T28" s="32"/>
      <c r="U28" s="32"/>
      <c r="V28" s="32"/>
      <c r="W28" s="34"/>
      <c r="X28" s="24"/>
      <c r="Y28" s="8"/>
      <c r="Z28" s="35"/>
      <c r="AB28" s="10"/>
    </row>
    <row r="29" spans="1:28" ht="25.5" customHeight="1" x14ac:dyDescent="0.25">
      <c r="A29" s="24"/>
      <c r="B29" s="25"/>
      <c r="C29" s="26"/>
      <c r="D29" s="36"/>
      <c r="E29" s="28"/>
      <c r="F29" s="28"/>
      <c r="G29" s="28"/>
      <c r="H29" s="36"/>
      <c r="I29" s="28"/>
      <c r="J29" s="28"/>
      <c r="K29" s="28"/>
      <c r="L29" s="28"/>
      <c r="M29" s="28"/>
      <c r="N29" s="37"/>
      <c r="O29" s="30"/>
      <c r="P29" s="38"/>
      <c r="Q29" s="28"/>
      <c r="R29" s="32"/>
      <c r="S29" s="33"/>
      <c r="T29" s="32"/>
      <c r="U29" s="32"/>
      <c r="V29" s="32"/>
      <c r="W29" s="34"/>
      <c r="X29" s="24"/>
      <c r="Y29" s="8"/>
      <c r="Z29" s="35"/>
      <c r="AB29" s="10"/>
    </row>
    <row r="30" spans="1:28" ht="25.5" customHeight="1" x14ac:dyDescent="0.25">
      <c r="A30" s="24"/>
      <c r="B30" s="25"/>
      <c r="C30" s="26"/>
      <c r="D30" s="36"/>
      <c r="E30" s="28"/>
      <c r="F30" s="28"/>
      <c r="G30" s="28"/>
      <c r="H30" s="36"/>
      <c r="I30" s="28"/>
      <c r="J30" s="28"/>
      <c r="K30" s="28"/>
      <c r="L30" s="28"/>
      <c r="M30" s="28"/>
      <c r="N30" s="37"/>
      <c r="O30" s="30"/>
      <c r="P30" s="38"/>
      <c r="Q30" s="28"/>
      <c r="R30" s="32"/>
      <c r="S30" s="33"/>
      <c r="T30" s="32"/>
      <c r="U30" s="32"/>
      <c r="V30" s="32"/>
      <c r="W30" s="34"/>
      <c r="X30" s="24"/>
      <c r="Y30" s="8"/>
      <c r="Z30" s="35"/>
      <c r="AB30" s="10"/>
    </row>
    <row r="31" spans="1:28" ht="25.5" customHeight="1" x14ac:dyDescent="0.25">
      <c r="A31" s="24"/>
      <c r="B31" s="25"/>
      <c r="C31" s="26"/>
      <c r="D31" s="36"/>
      <c r="E31" s="28"/>
      <c r="F31" s="28"/>
      <c r="G31" s="28"/>
      <c r="H31" s="36"/>
      <c r="I31" s="28"/>
      <c r="J31" s="28"/>
      <c r="K31" s="28"/>
      <c r="L31" s="28"/>
      <c r="M31" s="28"/>
      <c r="N31" s="37"/>
      <c r="O31" s="30"/>
      <c r="P31" s="38"/>
      <c r="Q31" s="28"/>
      <c r="R31" s="32"/>
      <c r="S31" s="33"/>
      <c r="T31" s="32"/>
      <c r="U31" s="32"/>
      <c r="V31" s="32"/>
      <c r="W31" s="34"/>
      <c r="X31" s="24"/>
      <c r="Y31" s="8"/>
      <c r="Z31" s="35"/>
      <c r="AB31" s="10"/>
    </row>
    <row r="32" spans="1:28" ht="25.5" customHeight="1" x14ac:dyDescent="0.25">
      <c r="A32" s="24"/>
      <c r="B32" s="25"/>
      <c r="C32" s="26"/>
      <c r="D32" s="36"/>
      <c r="E32" s="28"/>
      <c r="F32" s="28"/>
      <c r="G32" s="28"/>
      <c r="H32" s="36"/>
      <c r="I32" s="28"/>
      <c r="J32" s="28"/>
      <c r="K32" s="28"/>
      <c r="L32" s="28"/>
      <c r="M32" s="28"/>
      <c r="N32" s="37"/>
      <c r="O32" s="30"/>
      <c r="P32" s="38"/>
      <c r="Q32" s="28"/>
      <c r="R32" s="32"/>
      <c r="S32" s="33"/>
      <c r="T32" s="32"/>
      <c r="U32" s="32"/>
      <c r="V32" s="32"/>
      <c r="W32" s="34"/>
      <c r="X32" s="24"/>
      <c r="Y32" s="8"/>
      <c r="Z32" s="35"/>
      <c r="AB32" s="10"/>
    </row>
    <row r="33" spans="1:28" ht="25.5" customHeight="1" x14ac:dyDescent="0.25">
      <c r="A33" s="24"/>
      <c r="B33" s="25"/>
      <c r="C33" s="26"/>
      <c r="D33" s="36"/>
      <c r="E33" s="28"/>
      <c r="F33" s="28"/>
      <c r="G33" s="28"/>
      <c r="H33" s="36"/>
      <c r="I33" s="28"/>
      <c r="J33" s="28"/>
      <c r="K33" s="28"/>
      <c r="L33" s="28"/>
      <c r="M33" s="28"/>
      <c r="N33" s="37"/>
      <c r="O33" s="30"/>
      <c r="P33" s="38"/>
      <c r="Q33" s="28"/>
      <c r="R33" s="32"/>
      <c r="S33" s="33"/>
      <c r="T33" s="32"/>
      <c r="U33" s="32"/>
      <c r="V33" s="32"/>
      <c r="W33" s="34"/>
      <c r="X33" s="24"/>
      <c r="Y33" s="8"/>
      <c r="Z33" s="35"/>
      <c r="AB33" s="10"/>
    </row>
    <row r="34" spans="1:28" ht="25.5" customHeight="1" x14ac:dyDescent="0.25">
      <c r="A34" s="24"/>
      <c r="B34" s="25"/>
      <c r="C34" s="26"/>
      <c r="D34" s="36"/>
      <c r="E34" s="28"/>
      <c r="F34" s="28"/>
      <c r="G34" s="28"/>
      <c r="H34" s="36"/>
      <c r="I34" s="28"/>
      <c r="J34" s="28"/>
      <c r="K34" s="28"/>
      <c r="L34" s="28"/>
      <c r="M34" s="28"/>
      <c r="N34" s="37"/>
      <c r="O34" s="30"/>
      <c r="P34" s="38"/>
      <c r="Q34" s="28"/>
      <c r="R34" s="32"/>
      <c r="S34" s="33"/>
      <c r="T34" s="32"/>
      <c r="U34" s="32"/>
      <c r="V34" s="32"/>
      <c r="W34" s="34"/>
      <c r="X34" s="24"/>
      <c r="Y34" s="8"/>
      <c r="Z34" s="35"/>
      <c r="AB34" s="10"/>
    </row>
    <row r="35" spans="1:28" x14ac:dyDescent="0.25">
      <c r="A35" s="24"/>
      <c r="B35" s="25"/>
      <c r="C35" s="26"/>
      <c r="D35" s="36"/>
      <c r="E35" s="28"/>
      <c r="F35" s="28"/>
      <c r="G35" s="28"/>
      <c r="H35" s="36"/>
      <c r="I35" s="28"/>
      <c r="J35" s="28"/>
      <c r="K35" s="28"/>
      <c r="L35" s="28"/>
      <c r="M35" s="28"/>
      <c r="N35" s="37"/>
      <c r="O35" s="30"/>
      <c r="P35" s="38"/>
      <c r="Q35" s="28"/>
      <c r="R35" s="32"/>
      <c r="S35" s="33"/>
      <c r="T35" s="32"/>
      <c r="U35" s="32"/>
      <c r="V35" s="32"/>
      <c r="W35" s="34"/>
      <c r="X35" s="24"/>
      <c r="Y35" s="8"/>
      <c r="Z35" s="35"/>
      <c r="AB35" s="10"/>
    </row>
    <row r="36" spans="1:28" x14ac:dyDescent="0.25">
      <c r="A36" s="24"/>
      <c r="B36" s="25"/>
      <c r="C36" s="26"/>
      <c r="D36" s="36"/>
      <c r="E36" s="28"/>
      <c r="F36" s="28"/>
      <c r="G36" s="28"/>
      <c r="H36" s="36"/>
      <c r="I36" s="28"/>
      <c r="J36" s="28"/>
      <c r="K36" s="28"/>
      <c r="L36" s="28"/>
      <c r="M36" s="28"/>
      <c r="N36" s="37"/>
      <c r="O36" s="30"/>
      <c r="P36" s="38"/>
      <c r="Q36" s="28"/>
      <c r="R36" s="32"/>
      <c r="S36" s="33"/>
      <c r="T36" s="32"/>
      <c r="U36" s="32"/>
      <c r="V36" s="32"/>
      <c r="W36" s="34"/>
      <c r="X36" s="24"/>
      <c r="Y36" s="8"/>
      <c r="Z36" s="35"/>
      <c r="AB36" s="10"/>
    </row>
    <row r="37" spans="1:28" x14ac:dyDescent="0.25">
      <c r="A37" s="24"/>
      <c r="B37" s="25"/>
      <c r="C37" s="26"/>
      <c r="D37" s="36"/>
      <c r="E37" s="28"/>
      <c r="F37" s="28"/>
      <c r="G37" s="28"/>
      <c r="H37" s="36"/>
      <c r="I37" s="28"/>
      <c r="J37" s="28"/>
      <c r="K37" s="28"/>
      <c r="L37" s="28"/>
      <c r="M37" s="28"/>
      <c r="N37" s="37"/>
      <c r="O37" s="30"/>
      <c r="P37" s="38"/>
      <c r="Q37" s="28"/>
      <c r="R37" s="32"/>
      <c r="S37" s="33"/>
      <c r="T37" s="32"/>
      <c r="U37" s="32"/>
      <c r="V37" s="32"/>
      <c r="W37" s="34"/>
      <c r="X37" s="24"/>
      <c r="Y37" s="8"/>
      <c r="Z37" s="35"/>
      <c r="AB37" s="10"/>
    </row>
    <row r="38" spans="1:28" ht="32.25" x14ac:dyDescent="0.5">
      <c r="B38" s="40"/>
      <c r="C38" s="41"/>
      <c r="D38" s="42"/>
      <c r="E38" s="42"/>
      <c r="F38" s="42"/>
      <c r="G38" s="42"/>
      <c r="H38" s="42"/>
      <c r="I38" s="42"/>
      <c r="J38" s="42"/>
      <c r="K38" s="42"/>
      <c r="L38" s="43"/>
      <c r="M38" s="43"/>
      <c r="N38" s="44"/>
      <c r="O38" s="45"/>
      <c r="P38" s="46"/>
      <c r="Q38" s="43"/>
      <c r="R38" s="47">
        <f t="shared" ref="R38:W38" si="2">SUM(R3:R37)</f>
        <v>700000</v>
      </c>
      <c r="S38" s="48">
        <f t="shared" si="2"/>
        <v>612000</v>
      </c>
      <c r="T38" s="47">
        <f t="shared" si="2"/>
        <v>88000</v>
      </c>
      <c r="U38" s="47">
        <f t="shared" si="2"/>
        <v>350000</v>
      </c>
      <c r="V38" s="47">
        <f t="shared" si="2"/>
        <v>350000</v>
      </c>
      <c r="W38" s="49">
        <f t="shared" si="2"/>
        <v>350000</v>
      </c>
      <c r="X38" s="50" t="s">
        <v>31</v>
      </c>
      <c r="Y38" s="50"/>
      <c r="Z38" s="51">
        <f>SUBTOTAL(9,Z3:Z37)</f>
        <v>35000</v>
      </c>
      <c r="AA38" s="43"/>
      <c r="AB38" s="52"/>
    </row>
    <row r="39" spans="1:28" ht="21" x14ac:dyDescent="0.35">
      <c r="A39" s="43"/>
      <c r="B39" s="43"/>
      <c r="C39" s="53"/>
      <c r="D39" s="54"/>
      <c r="E39" s="43"/>
      <c r="F39" s="43"/>
      <c r="G39" s="43"/>
      <c r="H39" s="43"/>
      <c r="I39" s="43"/>
      <c r="J39" s="43"/>
      <c r="K39" s="43"/>
      <c r="L39" s="43"/>
      <c r="M39" s="43"/>
      <c r="N39" s="55"/>
      <c r="O39" s="56"/>
      <c r="P39" s="57"/>
      <c r="Q39" s="43"/>
      <c r="R39" s="58"/>
      <c r="S39" s="59"/>
      <c r="T39" s="58"/>
      <c r="U39" s="58"/>
      <c r="V39" s="58">
        <f>S38-T38</f>
        <v>524000</v>
      </c>
      <c r="W39" s="60"/>
      <c r="X39" s="50" t="s">
        <v>32</v>
      </c>
      <c r="Y39" s="61"/>
      <c r="Z39" s="62">
        <v>480000</v>
      </c>
      <c r="AA39" s="43"/>
      <c r="AB39" s="52"/>
    </row>
    <row r="40" spans="1:28" ht="21" x14ac:dyDescent="0.35">
      <c r="A40" s="43">
        <f>2049900+365000</f>
        <v>2414900</v>
      </c>
      <c r="B40" s="43"/>
      <c r="C40" s="53"/>
      <c r="D40" s="54"/>
      <c r="E40" s="43"/>
      <c r="F40" s="43"/>
      <c r="G40" s="43"/>
      <c r="H40" s="43"/>
      <c r="I40" s="43"/>
      <c r="J40" s="43"/>
      <c r="K40" s="43"/>
      <c r="L40" s="43"/>
      <c r="M40" s="43"/>
      <c r="N40" s="55"/>
      <c r="O40" s="56"/>
      <c r="P40" s="57"/>
      <c r="Q40" s="43"/>
      <c r="R40" s="63">
        <f>2049900+365000+220000+200000</f>
        <v>2834900</v>
      </c>
      <c r="S40" s="64" t="s">
        <v>33</v>
      </c>
      <c r="T40" s="58"/>
      <c r="U40" s="58"/>
      <c r="V40" s="58"/>
      <c r="W40" s="60"/>
      <c r="X40" s="50" t="s">
        <v>34</v>
      </c>
      <c r="Y40" s="61"/>
      <c r="Z40" s="62">
        <f>Z38+Z39</f>
        <v>515000</v>
      </c>
      <c r="AA40" s="43"/>
      <c r="AB40" s="52"/>
    </row>
    <row r="41" spans="1:28" x14ac:dyDescent="0.25">
      <c r="O41" s="65"/>
      <c r="R41" s="6"/>
      <c r="S41" s="9"/>
      <c r="X41" s="66" t="s">
        <v>35</v>
      </c>
      <c r="Y41" s="67"/>
      <c r="Z41" s="68">
        <v>963560</v>
      </c>
      <c r="AB41" s="10"/>
    </row>
    <row r="42" spans="1:28" x14ac:dyDescent="0.25">
      <c r="O42" s="65"/>
      <c r="R42" s="6"/>
      <c r="X42" s="69" t="s">
        <v>36</v>
      </c>
      <c r="Y42" s="70"/>
      <c r="Z42" s="71">
        <v>94360</v>
      </c>
      <c r="AB42" s="10"/>
    </row>
    <row r="43" spans="1:28" ht="32.25" x14ac:dyDescent="0.5">
      <c r="A43" s="72" t="s">
        <v>37</v>
      </c>
      <c r="B43" s="1"/>
      <c r="Z43" s="73">
        <f>Z41+Z42</f>
        <v>1057920</v>
      </c>
      <c r="AA43" s="9"/>
      <c r="AB4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DFCC-2745-4AAC-9FC4-F87A06A0185A}">
  <dimension ref="A1:AI5"/>
  <sheetViews>
    <sheetView topLeftCell="T1" workbookViewId="0">
      <selection activeCell="AI4" sqref="AI4"/>
    </sheetView>
  </sheetViews>
  <sheetFormatPr baseColWidth="10" defaultRowHeight="15" x14ac:dyDescent="0.25"/>
  <sheetData>
    <row r="1" spans="1:35" s="78" customFormat="1" ht="34.5" customHeight="1" x14ac:dyDescent="0.25">
      <c r="A1" s="74"/>
      <c r="B1" s="75"/>
      <c r="C1" s="76" t="s">
        <v>38</v>
      </c>
      <c r="D1" s="77"/>
      <c r="H1" s="79"/>
      <c r="P1" s="77"/>
      <c r="V1" s="80"/>
      <c r="W1" s="80"/>
      <c r="X1" s="80"/>
      <c r="Z1" s="74"/>
      <c r="AA1" s="80"/>
      <c r="AB1" s="80"/>
    </row>
    <row r="2" spans="1:35" s="78" customFormat="1" hidden="1" x14ac:dyDescent="0.25">
      <c r="A2" s="74"/>
      <c r="B2" s="75"/>
      <c r="D2" s="77"/>
      <c r="H2" s="79"/>
      <c r="P2" s="77"/>
      <c r="W2" s="80"/>
      <c r="X2" s="80"/>
      <c r="Z2" s="74"/>
      <c r="AA2" s="80"/>
      <c r="AB2" s="80"/>
    </row>
    <row r="3" spans="1:35" s="77" customFormat="1" ht="34.5" customHeight="1" x14ac:dyDescent="0.25">
      <c r="A3" s="81" t="s">
        <v>1</v>
      </c>
      <c r="B3" s="82" t="s">
        <v>39</v>
      </c>
      <c r="C3" s="83" t="s">
        <v>2</v>
      </c>
      <c r="D3" s="84" t="s">
        <v>3</v>
      </c>
      <c r="E3" s="84" t="s">
        <v>4</v>
      </c>
      <c r="F3" s="85" t="s">
        <v>5</v>
      </c>
      <c r="G3" s="85" t="s">
        <v>6</v>
      </c>
      <c r="H3" s="86" t="s">
        <v>95</v>
      </c>
      <c r="I3" s="84" t="s">
        <v>40</v>
      </c>
      <c r="J3" s="87" t="s">
        <v>8</v>
      </c>
      <c r="K3" s="85" t="s">
        <v>4</v>
      </c>
      <c r="L3" s="85" t="s">
        <v>5</v>
      </c>
      <c r="M3" s="85" t="s">
        <v>6</v>
      </c>
      <c r="N3" s="88" t="s">
        <v>7</v>
      </c>
      <c r="O3" s="85" t="s">
        <v>40</v>
      </c>
      <c r="P3" s="84" t="s">
        <v>10</v>
      </c>
      <c r="Q3" s="84" t="s">
        <v>13</v>
      </c>
      <c r="R3" s="89" t="s">
        <v>14</v>
      </c>
      <c r="S3" s="89" t="s">
        <v>15</v>
      </c>
      <c r="T3" s="89" t="s">
        <v>16</v>
      </c>
      <c r="U3" s="89" t="s">
        <v>17</v>
      </c>
      <c r="V3" s="90" t="s">
        <v>18</v>
      </c>
      <c r="W3" s="91" t="s">
        <v>41</v>
      </c>
      <c r="X3" s="91" t="s">
        <v>42</v>
      </c>
      <c r="Y3" s="89" t="s">
        <v>19</v>
      </c>
      <c r="Z3" s="81" t="s">
        <v>43</v>
      </c>
      <c r="AA3" s="92" t="s">
        <v>44</v>
      </c>
      <c r="AB3" s="93" t="s">
        <v>45</v>
      </c>
      <c r="AC3" s="77" t="s">
        <v>46</v>
      </c>
      <c r="AD3" s="94" t="s">
        <v>47</v>
      </c>
      <c r="AE3" s="77" t="s">
        <v>48</v>
      </c>
      <c r="AF3" s="77" t="s">
        <v>49</v>
      </c>
      <c r="AG3" s="77" t="s">
        <v>50</v>
      </c>
      <c r="AH3" s="77" t="s">
        <v>96</v>
      </c>
      <c r="AI3" s="77" t="s">
        <v>97</v>
      </c>
    </row>
    <row r="4" spans="1:35" s="77" customFormat="1" ht="27.75" customHeight="1" x14ac:dyDescent="0.25">
      <c r="A4" s="95">
        <v>42292</v>
      </c>
      <c r="B4" s="96">
        <v>0</v>
      </c>
      <c r="C4" s="97" t="s">
        <v>51</v>
      </c>
      <c r="D4" s="98" t="s">
        <v>52</v>
      </c>
      <c r="E4" s="98">
        <v>27103420</v>
      </c>
      <c r="F4" s="98"/>
      <c r="G4" s="98" t="s">
        <v>26</v>
      </c>
      <c r="H4" s="99">
        <v>3147635987</v>
      </c>
      <c r="I4" s="100"/>
      <c r="J4" s="101"/>
      <c r="K4" s="100"/>
      <c r="L4" s="100"/>
      <c r="M4" s="100"/>
      <c r="N4" s="102"/>
      <c r="O4" s="98"/>
      <c r="P4" s="98" t="s">
        <v>53</v>
      </c>
      <c r="Q4" s="98">
        <v>6</v>
      </c>
      <c r="R4" s="103">
        <v>1560000</v>
      </c>
      <c r="S4" s="104">
        <v>1084000</v>
      </c>
      <c r="T4" s="104">
        <f t="shared" ref="T4:T5" si="0">R4-S4</f>
        <v>476000</v>
      </c>
      <c r="U4" s="103">
        <v>468000</v>
      </c>
      <c r="V4" s="105">
        <v>0</v>
      </c>
      <c r="W4" s="106">
        <v>0</v>
      </c>
      <c r="X4" s="106"/>
      <c r="Y4" s="103"/>
      <c r="Z4" s="95">
        <v>42444</v>
      </c>
      <c r="AA4" s="92"/>
      <c r="AB4" s="93"/>
      <c r="AC4" s="107">
        <f t="shared" ref="AC4:AC5" si="1">R4-V4</f>
        <v>1560000</v>
      </c>
      <c r="AD4" s="107">
        <f t="shared" ref="AD4:AD5" si="2">S4-AC4</f>
        <v>-476000</v>
      </c>
      <c r="AF4" s="108" t="e">
        <f t="shared" ref="AF4:AF5" si="3">W4/Y4</f>
        <v>#DIV/0!</v>
      </c>
      <c r="AG4" s="109" t="e">
        <f t="shared" ref="AG4:AG5" si="4">AC4/Y4</f>
        <v>#DIV/0!</v>
      </c>
    </row>
    <row r="5" spans="1:35" s="77" customFormat="1" ht="27.75" customHeight="1" x14ac:dyDescent="0.25">
      <c r="A5" s="95">
        <v>42295</v>
      </c>
      <c r="B5" s="96">
        <v>0</v>
      </c>
      <c r="C5" s="97" t="s">
        <v>54</v>
      </c>
      <c r="D5" s="98" t="s">
        <v>55</v>
      </c>
      <c r="E5" s="98">
        <v>25285709</v>
      </c>
      <c r="F5" s="98"/>
      <c r="G5" s="98" t="s">
        <v>26</v>
      </c>
      <c r="H5" s="110"/>
      <c r="I5" s="98"/>
      <c r="J5" s="111"/>
      <c r="K5" s="112"/>
      <c r="L5" s="112"/>
      <c r="M5" s="112"/>
      <c r="N5" s="113"/>
      <c r="O5" s="98"/>
      <c r="P5" s="98" t="s">
        <v>56</v>
      </c>
      <c r="Q5" s="98">
        <v>0</v>
      </c>
      <c r="R5" s="103">
        <v>105000</v>
      </c>
      <c r="S5" s="104">
        <v>89000</v>
      </c>
      <c r="T5" s="104">
        <f t="shared" si="0"/>
        <v>16000</v>
      </c>
      <c r="U5" s="103">
        <v>0</v>
      </c>
      <c r="V5" s="105">
        <v>0</v>
      </c>
      <c r="W5" s="106"/>
      <c r="X5" s="106"/>
      <c r="Y5" s="103"/>
      <c r="Z5" s="114"/>
      <c r="AA5" s="92"/>
      <c r="AB5" s="93"/>
      <c r="AC5" s="107">
        <f t="shared" si="1"/>
        <v>105000</v>
      </c>
      <c r="AD5" s="107">
        <f t="shared" si="2"/>
        <v>-16000</v>
      </c>
      <c r="AF5" s="108" t="e">
        <f t="shared" si="3"/>
        <v>#DIV/0!</v>
      </c>
      <c r="AG5" s="109" t="e">
        <f t="shared" si="4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0726-43F9-4984-9963-AA3C41DBA27F}">
  <dimension ref="A2:P47"/>
  <sheetViews>
    <sheetView topLeftCell="A31" workbookViewId="0">
      <selection activeCell="B40" sqref="B40:M40"/>
    </sheetView>
  </sheetViews>
  <sheetFormatPr baseColWidth="10" defaultColWidth="11.42578125" defaultRowHeight="15.75" x14ac:dyDescent="0.25"/>
  <cols>
    <col min="1" max="1" width="17.140625" style="116" customWidth="1"/>
    <col min="2" max="2" width="15.28515625" style="116" customWidth="1"/>
    <col min="3" max="4" width="14.42578125" style="116" bestFit="1" customWidth="1"/>
    <col min="5" max="5" width="15" style="116" bestFit="1" customWidth="1"/>
    <col min="6" max="6" width="14.42578125" style="116" bestFit="1" customWidth="1"/>
    <col min="7" max="7" width="14.42578125" style="116" customWidth="1"/>
    <col min="8" max="8" width="14.42578125" style="116" bestFit="1" customWidth="1"/>
    <col min="9" max="12" width="15.28515625" style="116" bestFit="1" customWidth="1"/>
    <col min="13" max="13" width="16.85546875" style="116" bestFit="1" customWidth="1"/>
    <col min="14" max="14" width="15.28515625" style="116" customWidth="1"/>
    <col min="15" max="15" width="17.140625" style="116" customWidth="1"/>
    <col min="16" max="16" width="13.85546875" style="116" bestFit="1" customWidth="1"/>
    <col min="17" max="16384" width="11.42578125" style="116"/>
  </cols>
  <sheetData>
    <row r="2" spans="1:15" ht="28.5" x14ac:dyDescent="0.45">
      <c r="A2" s="115" t="s">
        <v>57</v>
      </c>
      <c r="B2" s="115"/>
      <c r="C2" s="115"/>
      <c r="E2" s="117"/>
    </row>
    <row r="4" spans="1:15" s="121" customFormat="1" ht="31.5" x14ac:dyDescent="0.25">
      <c r="A4" s="118" t="s">
        <v>26</v>
      </c>
      <c r="B4" s="118" t="s">
        <v>58</v>
      </c>
      <c r="C4" s="118" t="s">
        <v>59</v>
      </c>
      <c r="D4" s="118" t="s">
        <v>60</v>
      </c>
      <c r="E4" s="118" t="s">
        <v>61</v>
      </c>
      <c r="F4" s="118" t="s">
        <v>62</v>
      </c>
      <c r="G4" s="118" t="s">
        <v>63</v>
      </c>
      <c r="H4" s="118" t="s">
        <v>64</v>
      </c>
      <c r="I4" s="118" t="s">
        <v>65</v>
      </c>
      <c r="J4" s="118" t="s">
        <v>66</v>
      </c>
      <c r="K4" s="118" t="s">
        <v>67</v>
      </c>
      <c r="L4" s="118" t="s">
        <v>68</v>
      </c>
      <c r="M4" s="118" t="s">
        <v>69</v>
      </c>
      <c r="N4" s="119" t="s">
        <v>70</v>
      </c>
      <c r="O4" s="120" t="s">
        <v>71</v>
      </c>
    </row>
    <row r="5" spans="1:15" s="126" customFormat="1" x14ac:dyDescent="0.25">
      <c r="A5" s="122" t="s">
        <v>72</v>
      </c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4"/>
      <c r="O5" s="125"/>
    </row>
    <row r="6" spans="1:15" s="126" customFormat="1" x14ac:dyDescent="0.25">
      <c r="A6" s="122" t="s">
        <v>73</v>
      </c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4"/>
      <c r="O6" s="127">
        <f>N6/7</f>
        <v>0</v>
      </c>
    </row>
    <row r="7" spans="1:15" s="126" customFormat="1" x14ac:dyDescent="0.25">
      <c r="A7" s="122" t="s">
        <v>74</v>
      </c>
      <c r="B7" s="128" t="e">
        <f>B6/B5</f>
        <v>#DIV/0!</v>
      </c>
      <c r="C7" s="128" t="e">
        <f t="shared" ref="C7:M7" si="0">C6/C5</f>
        <v>#DIV/0!</v>
      </c>
      <c r="D7" s="128" t="e">
        <f t="shared" si="0"/>
        <v>#DIV/0!</v>
      </c>
      <c r="E7" s="128" t="e">
        <f t="shared" si="0"/>
        <v>#DIV/0!</v>
      </c>
      <c r="F7" s="128" t="e">
        <f t="shared" si="0"/>
        <v>#DIV/0!</v>
      </c>
      <c r="G7" s="128" t="e">
        <f t="shared" si="0"/>
        <v>#DIV/0!</v>
      </c>
      <c r="H7" s="128" t="e">
        <f t="shared" si="0"/>
        <v>#DIV/0!</v>
      </c>
      <c r="I7" s="128" t="e">
        <f t="shared" si="0"/>
        <v>#DIV/0!</v>
      </c>
      <c r="J7" s="128" t="e">
        <f t="shared" si="0"/>
        <v>#DIV/0!</v>
      </c>
      <c r="K7" s="128" t="e">
        <f t="shared" si="0"/>
        <v>#DIV/0!</v>
      </c>
      <c r="L7" s="128" t="e">
        <f t="shared" si="0"/>
        <v>#DIV/0!</v>
      </c>
      <c r="M7" s="128" t="e">
        <f t="shared" si="0"/>
        <v>#DIV/0!</v>
      </c>
      <c r="N7" s="129" t="e">
        <f t="shared" ref="N6:N7" si="1">B7++C7+D7+E7+F7+G7+H7+I7+J7+K7+L7+M7</f>
        <v>#DIV/0!</v>
      </c>
      <c r="O7" s="125" t="e">
        <f>N7/7</f>
        <v>#DIV/0!</v>
      </c>
    </row>
    <row r="8" spans="1:15" x14ac:dyDescent="0.25">
      <c r="A8" s="130" t="s">
        <v>75</v>
      </c>
      <c r="B8" s="131"/>
      <c r="C8" s="132"/>
      <c r="D8" s="132"/>
      <c r="E8" s="133"/>
      <c r="F8" s="132"/>
      <c r="G8" s="132"/>
      <c r="H8" s="132"/>
      <c r="I8" s="132"/>
      <c r="J8" s="132"/>
      <c r="K8" s="132"/>
      <c r="L8" s="132"/>
      <c r="M8" s="132"/>
      <c r="N8" s="132"/>
    </row>
    <row r="9" spans="1:15" s="138" customFormat="1" x14ac:dyDescent="0.25">
      <c r="A9" s="134" t="s">
        <v>76</v>
      </c>
      <c r="B9" s="135"/>
      <c r="C9" s="136"/>
      <c r="D9" s="136"/>
      <c r="E9" s="137"/>
      <c r="F9" s="136"/>
      <c r="G9" s="136"/>
      <c r="H9" s="136"/>
      <c r="I9" s="136"/>
      <c r="J9" s="136"/>
      <c r="K9" s="136"/>
      <c r="L9" s="136"/>
      <c r="M9" s="136"/>
      <c r="N9" s="136"/>
    </row>
    <row r="10" spans="1:15" x14ac:dyDescent="0.25">
      <c r="A10" s="130" t="s">
        <v>77</v>
      </c>
      <c r="B10" s="139"/>
      <c r="C10" s="132"/>
      <c r="D10" s="132"/>
      <c r="E10" s="133"/>
      <c r="F10" s="132"/>
      <c r="G10" s="132"/>
      <c r="H10" s="132"/>
      <c r="I10" s="132"/>
      <c r="J10" s="132"/>
      <c r="K10" s="132"/>
      <c r="L10" s="132"/>
      <c r="M10" s="132"/>
      <c r="N10" s="132"/>
    </row>
    <row r="11" spans="1:15" x14ac:dyDescent="0.25">
      <c r="A11" s="130" t="s">
        <v>74</v>
      </c>
      <c r="B11" s="140" t="e">
        <f>B10/B8</f>
        <v>#DIV/0!</v>
      </c>
      <c r="C11" s="140" t="e">
        <f t="shared" ref="C11:I11" si="2">C10/C8</f>
        <v>#DIV/0!</v>
      </c>
      <c r="D11" s="140" t="e">
        <f t="shared" si="2"/>
        <v>#DIV/0!</v>
      </c>
      <c r="E11" s="140" t="e">
        <f t="shared" si="2"/>
        <v>#DIV/0!</v>
      </c>
      <c r="F11" s="140" t="e">
        <f t="shared" si="2"/>
        <v>#DIV/0!</v>
      </c>
      <c r="G11" s="140" t="e">
        <f t="shared" si="2"/>
        <v>#DIV/0!</v>
      </c>
      <c r="H11" s="140" t="e">
        <f t="shared" si="2"/>
        <v>#DIV/0!</v>
      </c>
      <c r="I11" s="140" t="e">
        <f t="shared" si="2"/>
        <v>#DIV/0!</v>
      </c>
      <c r="J11" s="140" t="e">
        <f>J10/J8</f>
        <v>#DIV/0!</v>
      </c>
      <c r="K11" s="140" t="e">
        <f t="shared" ref="K11:L11" si="3">K10/K8</f>
        <v>#DIV/0!</v>
      </c>
      <c r="L11" s="140" t="e">
        <f t="shared" si="3"/>
        <v>#DIV/0!</v>
      </c>
      <c r="M11" s="132"/>
      <c r="N11" s="132"/>
    </row>
    <row r="12" spans="1:15" x14ac:dyDescent="0.25">
      <c r="A12" s="130" t="s">
        <v>78</v>
      </c>
      <c r="B12" s="133"/>
      <c r="C12" s="132"/>
      <c r="D12" s="132"/>
      <c r="E12" s="133"/>
      <c r="F12" s="132"/>
      <c r="G12" s="132"/>
      <c r="H12" s="132"/>
      <c r="I12" s="132"/>
      <c r="J12" s="132"/>
      <c r="K12" s="132"/>
      <c r="L12" s="132"/>
      <c r="M12" s="132"/>
      <c r="N12" s="132"/>
    </row>
    <row r="13" spans="1:15" x14ac:dyDescent="0.25">
      <c r="A13" s="130" t="s">
        <v>73</v>
      </c>
      <c r="B13" s="133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41">
        <f>B13+C13+D13+E13+F13+G13+H13+I13+J13+K13++L13+M13+N13</f>
        <v>0</v>
      </c>
    </row>
    <row r="14" spans="1:15" x14ac:dyDescent="0.25">
      <c r="A14" s="130" t="s">
        <v>74</v>
      </c>
      <c r="B14" s="142" t="e">
        <f>B13/B12</f>
        <v>#DIV/0!</v>
      </c>
      <c r="C14" s="142" t="e">
        <f t="shared" ref="C14:M14" si="4">C13/C12</f>
        <v>#DIV/0!</v>
      </c>
      <c r="D14" s="142" t="e">
        <f t="shared" si="4"/>
        <v>#DIV/0!</v>
      </c>
      <c r="E14" s="142" t="e">
        <f t="shared" si="4"/>
        <v>#DIV/0!</v>
      </c>
      <c r="F14" s="142" t="e">
        <f t="shared" si="4"/>
        <v>#DIV/0!</v>
      </c>
      <c r="G14" s="142" t="e">
        <f t="shared" si="4"/>
        <v>#DIV/0!</v>
      </c>
      <c r="H14" s="142" t="e">
        <f t="shared" si="4"/>
        <v>#DIV/0!</v>
      </c>
      <c r="I14" s="142" t="e">
        <f t="shared" si="4"/>
        <v>#DIV/0!</v>
      </c>
      <c r="J14" s="142" t="e">
        <f t="shared" si="4"/>
        <v>#DIV/0!</v>
      </c>
      <c r="K14" s="142" t="e">
        <f t="shared" si="4"/>
        <v>#DIV/0!</v>
      </c>
      <c r="L14" s="142" t="e">
        <f t="shared" si="4"/>
        <v>#DIV/0!</v>
      </c>
      <c r="M14" s="142" t="e">
        <f t="shared" si="4"/>
        <v>#DIV/0!</v>
      </c>
      <c r="N14" s="143" t="e">
        <f>SUM(B14:M14)</f>
        <v>#DIV/0!</v>
      </c>
      <c r="O14" s="144" t="e">
        <f>N14/8</f>
        <v>#DIV/0!</v>
      </c>
    </row>
    <row r="15" spans="1:15" x14ac:dyDescent="0.25">
      <c r="A15" s="130" t="s">
        <v>79</v>
      </c>
      <c r="B15" s="133">
        <f>C10-B10</f>
        <v>0</v>
      </c>
      <c r="C15" s="145">
        <v>-5204000</v>
      </c>
      <c r="D15" s="145">
        <f t="shared" ref="D15:I15" si="5">E10-D10</f>
        <v>0</v>
      </c>
      <c r="E15" s="145">
        <f t="shared" si="5"/>
        <v>0</v>
      </c>
      <c r="F15" s="145">
        <f t="shared" si="5"/>
        <v>0</v>
      </c>
      <c r="G15" s="145">
        <f t="shared" si="5"/>
        <v>0</v>
      </c>
      <c r="H15" s="145">
        <f t="shared" si="5"/>
        <v>0</v>
      </c>
      <c r="I15" s="145">
        <f t="shared" si="5"/>
        <v>0</v>
      </c>
      <c r="J15" s="145">
        <f>K10-J10</f>
        <v>0</v>
      </c>
      <c r="K15" s="145">
        <f>L10-K10</f>
        <v>0</v>
      </c>
      <c r="L15" s="145"/>
      <c r="M15" s="145"/>
      <c r="N15" s="145">
        <f>B15+C15+D15+E15+F15+G15+H15+I15+J15+K15+L15+M15</f>
        <v>-5204000</v>
      </c>
      <c r="O15" s="144"/>
    </row>
    <row r="16" spans="1:15" s="147" customFormat="1" x14ac:dyDescent="0.25">
      <c r="A16" s="146" t="s">
        <v>80</v>
      </c>
      <c r="B16" s="142" t="e">
        <f t="shared" ref="B16:M16" si="6">B15/B10</f>
        <v>#DIV/0!</v>
      </c>
      <c r="C16" s="142" t="e">
        <f t="shared" si="6"/>
        <v>#DIV/0!</v>
      </c>
      <c r="D16" s="142" t="e">
        <f t="shared" si="6"/>
        <v>#DIV/0!</v>
      </c>
      <c r="E16" s="142" t="e">
        <f t="shared" si="6"/>
        <v>#DIV/0!</v>
      </c>
      <c r="F16" s="142" t="e">
        <f t="shared" si="6"/>
        <v>#DIV/0!</v>
      </c>
      <c r="G16" s="142" t="e">
        <f t="shared" si="6"/>
        <v>#DIV/0!</v>
      </c>
      <c r="H16" s="142" t="e">
        <f t="shared" si="6"/>
        <v>#DIV/0!</v>
      </c>
      <c r="I16" s="142" t="e">
        <f t="shared" si="6"/>
        <v>#DIV/0!</v>
      </c>
      <c r="J16" s="142" t="e">
        <f t="shared" si="6"/>
        <v>#DIV/0!</v>
      </c>
      <c r="K16" s="142" t="e">
        <f t="shared" si="6"/>
        <v>#DIV/0!</v>
      </c>
      <c r="L16" s="142" t="e">
        <f t="shared" si="6"/>
        <v>#DIV/0!</v>
      </c>
      <c r="M16" s="142" t="e">
        <f t="shared" si="6"/>
        <v>#DIV/0!</v>
      </c>
      <c r="N16" s="142" t="e">
        <f>B16+C16+D16+E16+G16+F16+H16+I16+J16+K16+L16+M16</f>
        <v>#DIV/0!</v>
      </c>
      <c r="O16" s="144" t="e">
        <f>N16/8</f>
        <v>#DIV/0!</v>
      </c>
    </row>
    <row r="17" spans="1:15" s="147" customFormat="1" x14ac:dyDescent="0.25"/>
    <row r="18" spans="1:15" s="147" customFormat="1" x14ac:dyDescent="0.25">
      <c r="A18" s="147" t="s">
        <v>30</v>
      </c>
    </row>
    <row r="19" spans="1:15" s="147" customFormat="1" x14ac:dyDescent="0.25">
      <c r="A19" s="122" t="s">
        <v>72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48"/>
      <c r="O19" s="149"/>
    </row>
    <row r="20" spans="1:15" s="147" customFormat="1" x14ac:dyDescent="0.25">
      <c r="A20" s="122" t="s">
        <v>73</v>
      </c>
      <c r="B20" s="123"/>
      <c r="C20" s="150"/>
      <c r="D20" s="150"/>
      <c r="E20" s="150"/>
      <c r="F20" s="150"/>
      <c r="G20" s="150"/>
      <c r="H20" s="150"/>
      <c r="I20" s="150"/>
      <c r="J20" s="150"/>
      <c r="K20" s="150"/>
      <c r="L20" s="148"/>
      <c r="M20" s="148"/>
      <c r="N20" s="150"/>
      <c r="O20" s="151">
        <f>N20/7</f>
        <v>0</v>
      </c>
    </row>
    <row r="21" spans="1:15" s="147" customFormat="1" x14ac:dyDescent="0.25">
      <c r="A21" s="122" t="s">
        <v>74</v>
      </c>
      <c r="B21" s="128" t="e">
        <f>B20/B19</f>
        <v>#DIV/0!</v>
      </c>
      <c r="C21" s="128" t="e">
        <f t="shared" ref="C21:M21" si="7">C20/C19</f>
        <v>#DIV/0!</v>
      </c>
      <c r="D21" s="128" t="e">
        <f t="shared" si="7"/>
        <v>#DIV/0!</v>
      </c>
      <c r="E21" s="128" t="e">
        <f t="shared" si="7"/>
        <v>#DIV/0!</v>
      </c>
      <c r="F21" s="128" t="e">
        <f t="shared" si="7"/>
        <v>#DIV/0!</v>
      </c>
      <c r="G21" s="128" t="e">
        <f t="shared" si="7"/>
        <v>#DIV/0!</v>
      </c>
      <c r="H21" s="128" t="e">
        <f t="shared" si="7"/>
        <v>#DIV/0!</v>
      </c>
      <c r="I21" s="128" t="e">
        <f t="shared" si="7"/>
        <v>#DIV/0!</v>
      </c>
      <c r="J21" s="128" t="e">
        <f t="shared" si="7"/>
        <v>#DIV/0!</v>
      </c>
      <c r="K21" s="128" t="e">
        <f t="shared" si="7"/>
        <v>#DIV/0!</v>
      </c>
      <c r="L21" s="128" t="e">
        <f t="shared" si="7"/>
        <v>#DIV/0!</v>
      </c>
      <c r="M21" s="128" t="e">
        <f t="shared" si="7"/>
        <v>#DIV/0!</v>
      </c>
      <c r="N21" s="128" t="e">
        <f>N20/N19</f>
        <v>#DIV/0!</v>
      </c>
      <c r="O21" s="149" t="e">
        <f t="shared" ref="O21" si="8">N21/1</f>
        <v>#DIV/0!</v>
      </c>
    </row>
    <row r="22" spans="1:15" x14ac:dyDescent="0.25">
      <c r="A22" s="130" t="s">
        <v>75</v>
      </c>
      <c r="B22" s="131">
        <v>59725100</v>
      </c>
      <c r="C22" s="132">
        <v>60562100</v>
      </c>
      <c r="D22" s="132">
        <v>63772100</v>
      </c>
      <c r="E22" s="133">
        <v>68094900</v>
      </c>
      <c r="F22" s="132">
        <v>70256100</v>
      </c>
      <c r="G22" s="132">
        <v>78017800</v>
      </c>
      <c r="H22" s="132">
        <v>80409700</v>
      </c>
      <c r="I22" s="132">
        <v>78763900</v>
      </c>
      <c r="J22" s="132">
        <v>75743900</v>
      </c>
      <c r="K22" s="132">
        <v>70808900</v>
      </c>
      <c r="L22" s="132">
        <v>70518900</v>
      </c>
      <c r="M22" s="132"/>
      <c r="N22" s="132"/>
    </row>
    <row r="23" spans="1:15" x14ac:dyDescent="0.25">
      <c r="A23" s="130" t="s">
        <v>76</v>
      </c>
      <c r="B23" s="152">
        <v>72</v>
      </c>
      <c r="C23" s="136">
        <v>74</v>
      </c>
      <c r="D23" s="136">
        <v>76</v>
      </c>
      <c r="E23" s="137">
        <v>78</v>
      </c>
      <c r="F23" s="136">
        <v>78</v>
      </c>
      <c r="G23" s="136">
        <v>86</v>
      </c>
      <c r="H23" s="136">
        <v>87</v>
      </c>
      <c r="I23" s="136">
        <v>88</v>
      </c>
      <c r="J23" s="132">
        <v>87</v>
      </c>
      <c r="K23" s="132">
        <v>87</v>
      </c>
      <c r="L23" s="132">
        <v>87</v>
      </c>
      <c r="M23" s="132"/>
      <c r="N23" s="132"/>
    </row>
    <row r="24" spans="1:15" x14ac:dyDescent="0.25">
      <c r="A24" s="130" t="s">
        <v>77</v>
      </c>
      <c r="B24" s="133"/>
      <c r="C24" s="139"/>
      <c r="D24" s="132"/>
      <c r="E24" s="133"/>
      <c r="F24" s="132"/>
      <c r="G24" s="132"/>
      <c r="H24" s="132"/>
      <c r="I24" s="132"/>
      <c r="J24" s="132"/>
      <c r="K24" s="132"/>
      <c r="L24" s="132"/>
      <c r="M24" s="132"/>
      <c r="N24" s="132"/>
    </row>
    <row r="25" spans="1:15" x14ac:dyDescent="0.25">
      <c r="A25" s="130" t="s">
        <v>78</v>
      </c>
      <c r="B25" s="133"/>
      <c r="C25" s="132"/>
      <c r="D25" s="132"/>
      <c r="E25" s="133"/>
      <c r="F25" s="132"/>
      <c r="G25" s="132"/>
      <c r="H25" s="132"/>
      <c r="I25" s="132"/>
      <c r="J25" s="132"/>
      <c r="K25" s="132"/>
      <c r="L25" s="132"/>
      <c r="M25" s="132"/>
      <c r="N25" s="132"/>
    </row>
    <row r="26" spans="1:15" x14ac:dyDescent="0.25">
      <c r="A26" s="130" t="s">
        <v>73</v>
      </c>
      <c r="B26" s="133"/>
      <c r="C26" s="132"/>
      <c r="D26" s="132"/>
      <c r="E26" s="132"/>
      <c r="F26" s="132"/>
      <c r="G26" s="132"/>
      <c r="H26" s="132"/>
      <c r="I26" s="132"/>
      <c r="J26" s="132"/>
      <c r="K26" s="153"/>
      <c r="L26" s="132"/>
      <c r="M26" s="132"/>
      <c r="N26" s="132"/>
    </row>
    <row r="27" spans="1:15" x14ac:dyDescent="0.25">
      <c r="A27" s="130" t="s">
        <v>74</v>
      </c>
      <c r="B27" s="142" t="e">
        <f>B26/B25</f>
        <v>#DIV/0!</v>
      </c>
      <c r="C27" s="142" t="e">
        <f t="shared" ref="C27:M27" si="9">C26/C25</f>
        <v>#DIV/0!</v>
      </c>
      <c r="D27" s="142" t="e">
        <f t="shared" si="9"/>
        <v>#DIV/0!</v>
      </c>
      <c r="E27" s="142" t="e">
        <f t="shared" si="9"/>
        <v>#DIV/0!</v>
      </c>
      <c r="F27" s="142" t="e">
        <f t="shared" si="9"/>
        <v>#DIV/0!</v>
      </c>
      <c r="G27" s="142" t="e">
        <f t="shared" si="9"/>
        <v>#DIV/0!</v>
      </c>
      <c r="H27" s="142" t="e">
        <f t="shared" si="9"/>
        <v>#DIV/0!</v>
      </c>
      <c r="I27" s="142" t="e">
        <f t="shared" si="9"/>
        <v>#DIV/0!</v>
      </c>
      <c r="J27" s="142" t="e">
        <f t="shared" si="9"/>
        <v>#DIV/0!</v>
      </c>
      <c r="K27" s="142" t="e">
        <f t="shared" si="9"/>
        <v>#DIV/0!</v>
      </c>
      <c r="L27" s="142" t="e">
        <f t="shared" si="9"/>
        <v>#DIV/0!</v>
      </c>
      <c r="M27" s="142" t="e">
        <f t="shared" si="9"/>
        <v>#DIV/0!</v>
      </c>
      <c r="N27" s="143" t="e">
        <f>SUM(B27:M27)</f>
        <v>#DIV/0!</v>
      </c>
      <c r="O27" s="144" t="e">
        <f>N27/8</f>
        <v>#DIV/0!</v>
      </c>
    </row>
    <row r="28" spans="1:15" x14ac:dyDescent="0.25">
      <c r="A28" s="130" t="s">
        <v>79</v>
      </c>
      <c r="B28" s="133"/>
      <c r="C28" s="132"/>
      <c r="D28" s="132"/>
      <c r="E28" s="132"/>
      <c r="F28" s="132"/>
      <c r="G28" s="132"/>
      <c r="H28" s="132"/>
      <c r="I28" s="132"/>
      <c r="J28" s="132"/>
      <c r="K28" s="153"/>
      <c r="L28" s="132"/>
      <c r="M28" s="132"/>
      <c r="N28" s="145">
        <f>B28+C28+D28+E28+F28+G28+H28+I28+J28+K28+L28+M28</f>
        <v>0</v>
      </c>
      <c r="O28" s="144"/>
    </row>
    <row r="29" spans="1:15" x14ac:dyDescent="0.25">
      <c r="A29" s="130" t="s">
        <v>80</v>
      </c>
      <c r="B29" s="142" t="e">
        <f t="shared" ref="B29:M29" si="10">B28/B24</f>
        <v>#DIV/0!</v>
      </c>
      <c r="C29" s="142" t="e">
        <f t="shared" si="10"/>
        <v>#DIV/0!</v>
      </c>
      <c r="D29" s="142" t="e">
        <f t="shared" si="10"/>
        <v>#DIV/0!</v>
      </c>
      <c r="E29" s="142" t="e">
        <f t="shared" si="10"/>
        <v>#DIV/0!</v>
      </c>
      <c r="F29" s="142" t="e">
        <f t="shared" si="10"/>
        <v>#DIV/0!</v>
      </c>
      <c r="G29" s="142" t="e">
        <f t="shared" si="10"/>
        <v>#DIV/0!</v>
      </c>
      <c r="H29" s="142" t="e">
        <f t="shared" si="10"/>
        <v>#DIV/0!</v>
      </c>
      <c r="I29" s="142" t="e">
        <f t="shared" si="10"/>
        <v>#DIV/0!</v>
      </c>
      <c r="J29" s="142" t="e">
        <f t="shared" si="10"/>
        <v>#DIV/0!</v>
      </c>
      <c r="K29" s="142" t="e">
        <f t="shared" si="10"/>
        <v>#DIV/0!</v>
      </c>
      <c r="L29" s="142" t="e">
        <f t="shared" si="10"/>
        <v>#DIV/0!</v>
      </c>
      <c r="M29" s="142" t="e">
        <f t="shared" si="10"/>
        <v>#DIV/0!</v>
      </c>
      <c r="N29" s="142" t="e">
        <f>B29+C29+D29+E29+F29+G29+H29+I29+J29+K29+L29+M29</f>
        <v>#DIV/0!</v>
      </c>
      <c r="O29" s="144" t="e">
        <f>N29/8</f>
        <v>#DIV/0!</v>
      </c>
    </row>
    <row r="30" spans="1:15" s="147" customFormat="1" x14ac:dyDescent="0.25">
      <c r="B30" s="154"/>
      <c r="C30" s="154"/>
      <c r="D30" s="154"/>
      <c r="E30" s="154"/>
      <c r="F30" s="154"/>
      <c r="G30" s="154"/>
      <c r="H30" s="154"/>
      <c r="I30" s="154"/>
      <c r="J30" s="154"/>
      <c r="K30" s="154"/>
      <c r="L30" s="154"/>
      <c r="M30" s="154"/>
      <c r="N30" s="154"/>
    </row>
    <row r="31" spans="1:15" s="147" customFormat="1" x14ac:dyDescent="0.25">
      <c r="A31" s="147" t="s">
        <v>81</v>
      </c>
      <c r="B31" s="154"/>
      <c r="C31" s="154"/>
      <c r="D31" s="154"/>
      <c r="E31" s="154"/>
      <c r="F31" s="154"/>
      <c r="G31" s="154"/>
      <c r="H31" s="154"/>
      <c r="I31" s="154"/>
      <c r="J31" s="154"/>
      <c r="K31" s="154"/>
      <c r="L31" s="154"/>
      <c r="M31" s="154"/>
      <c r="N31" s="154"/>
    </row>
    <row r="32" spans="1:15" s="147" customFormat="1" x14ac:dyDescent="0.25">
      <c r="A32" s="122" t="s">
        <v>72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>
        <f>B32+C32+D32+E32+F32+G32+H32+I32+J32+K32+L32+M32</f>
        <v>0</v>
      </c>
      <c r="O32" s="149"/>
    </row>
    <row r="33" spans="1:16" s="147" customFormat="1" x14ac:dyDescent="0.25">
      <c r="A33" s="122" t="s">
        <v>73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>
        <f t="shared" ref="N33" si="11">B33+C33+D33+E33+F33+G33+H33+I33+J33+K33+L33+M33</f>
        <v>0</v>
      </c>
      <c r="O33" s="151">
        <f>N33/7</f>
        <v>0</v>
      </c>
    </row>
    <row r="34" spans="1:16" s="149" customFormat="1" x14ac:dyDescent="0.25">
      <c r="A34" s="155" t="s">
        <v>74</v>
      </c>
      <c r="B34" s="143" t="e">
        <f>B33/B32</f>
        <v>#DIV/0!</v>
      </c>
      <c r="C34" s="143" t="e">
        <f t="shared" ref="C34:N34" si="12">C33/C32</f>
        <v>#DIV/0!</v>
      </c>
      <c r="D34" s="143" t="e">
        <f t="shared" si="12"/>
        <v>#DIV/0!</v>
      </c>
      <c r="E34" s="143" t="e">
        <f>E33/E32</f>
        <v>#DIV/0!</v>
      </c>
      <c r="F34" s="143" t="e">
        <f t="shared" si="12"/>
        <v>#DIV/0!</v>
      </c>
      <c r="G34" s="143" t="e">
        <f t="shared" si="12"/>
        <v>#DIV/0!</v>
      </c>
      <c r="H34" s="143" t="e">
        <f t="shared" si="12"/>
        <v>#DIV/0!</v>
      </c>
      <c r="I34" s="143" t="e">
        <f t="shared" si="12"/>
        <v>#DIV/0!</v>
      </c>
      <c r="J34" s="143" t="e">
        <f t="shared" si="12"/>
        <v>#DIV/0!</v>
      </c>
      <c r="K34" s="143" t="e">
        <f t="shared" si="12"/>
        <v>#DIV/0!</v>
      </c>
      <c r="L34" s="143" t="e">
        <f t="shared" si="12"/>
        <v>#DIV/0!</v>
      </c>
      <c r="M34" s="143" t="e">
        <f t="shared" si="12"/>
        <v>#DIV/0!</v>
      </c>
      <c r="N34" s="143" t="e">
        <f t="shared" si="12"/>
        <v>#DIV/0!</v>
      </c>
      <c r="O34" s="149" t="e">
        <f t="shared" ref="O34" si="13">N34/1</f>
        <v>#DIV/0!</v>
      </c>
    </row>
    <row r="35" spans="1:16" x14ac:dyDescent="0.25">
      <c r="A35" s="130" t="s">
        <v>75</v>
      </c>
      <c r="B35" s="132"/>
      <c r="C35" s="132"/>
      <c r="D35" s="132"/>
      <c r="E35" s="132"/>
      <c r="F35" s="132"/>
      <c r="G35" s="156"/>
      <c r="H35" s="132"/>
      <c r="I35" s="132"/>
      <c r="J35" s="132"/>
      <c r="K35" s="132"/>
      <c r="L35" s="132"/>
      <c r="M35" s="132"/>
      <c r="N35" s="132"/>
    </row>
    <row r="36" spans="1:16" s="161" customFormat="1" x14ac:dyDescent="0.25">
      <c r="A36" s="157" t="s">
        <v>76</v>
      </c>
      <c r="B36" s="158"/>
      <c r="C36" s="159"/>
      <c r="D36" s="159"/>
      <c r="E36" s="160"/>
      <c r="F36" s="159"/>
      <c r="G36" s="158"/>
      <c r="H36" s="159"/>
      <c r="I36" s="159"/>
      <c r="J36" s="160"/>
      <c r="K36" s="160"/>
      <c r="L36" s="160"/>
      <c r="M36" s="159"/>
      <c r="N36" s="160"/>
    </row>
    <row r="37" spans="1:16" x14ac:dyDescent="0.25">
      <c r="A37" s="130" t="s">
        <v>77</v>
      </c>
      <c r="B37" s="132"/>
      <c r="C37" s="132"/>
      <c r="D37" s="132"/>
      <c r="E37" s="132"/>
      <c r="F37" s="132"/>
      <c r="G37" s="132"/>
      <c r="H37" s="133"/>
      <c r="I37" s="159"/>
      <c r="J37" s="133"/>
      <c r="K37" s="132"/>
      <c r="L37" s="132"/>
      <c r="M37" s="132"/>
      <c r="N37" s="132"/>
    </row>
    <row r="38" spans="1:16" s="163" customFormat="1" x14ac:dyDescent="0.25">
      <c r="A38" s="162" t="s">
        <v>74</v>
      </c>
      <c r="B38" s="143" t="e">
        <f>B37/B35</f>
        <v>#DIV/0!</v>
      </c>
      <c r="C38" s="143" t="e">
        <f t="shared" ref="C38:N38" si="14">C37/C35</f>
        <v>#DIV/0!</v>
      </c>
      <c r="D38" s="143" t="e">
        <f t="shared" si="14"/>
        <v>#DIV/0!</v>
      </c>
      <c r="E38" s="143" t="e">
        <f t="shared" si="14"/>
        <v>#DIV/0!</v>
      </c>
      <c r="F38" s="143" t="e">
        <f t="shared" si="14"/>
        <v>#DIV/0!</v>
      </c>
      <c r="G38" s="143" t="e">
        <f t="shared" si="14"/>
        <v>#DIV/0!</v>
      </c>
      <c r="H38" s="143" t="e">
        <f t="shared" si="14"/>
        <v>#DIV/0!</v>
      </c>
      <c r="I38" s="143" t="e">
        <f t="shared" si="14"/>
        <v>#DIV/0!</v>
      </c>
      <c r="J38" s="143" t="e">
        <f t="shared" si="14"/>
        <v>#DIV/0!</v>
      </c>
      <c r="K38" s="143" t="e">
        <f t="shared" si="14"/>
        <v>#DIV/0!</v>
      </c>
      <c r="L38" s="143" t="e">
        <f t="shared" si="14"/>
        <v>#DIV/0!</v>
      </c>
      <c r="M38" s="143" t="e">
        <f t="shared" si="14"/>
        <v>#DIV/0!</v>
      </c>
      <c r="N38" s="143" t="e">
        <f t="shared" si="14"/>
        <v>#DIV/0!</v>
      </c>
    </row>
    <row r="39" spans="1:16" x14ac:dyDescent="0.25">
      <c r="A39" s="130" t="s">
        <v>78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</row>
    <row r="40" spans="1:16" x14ac:dyDescent="0.25">
      <c r="A40" s="130" t="s">
        <v>73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>
        <f>SUM(B40:M40)</f>
        <v>0</v>
      </c>
    </row>
    <row r="41" spans="1:16" x14ac:dyDescent="0.25">
      <c r="A41" s="130" t="s">
        <v>74</v>
      </c>
      <c r="B41" s="142" t="e">
        <f>B40/B39</f>
        <v>#DIV/0!</v>
      </c>
      <c r="C41" s="142" t="e">
        <f>C40/C39</f>
        <v>#DIV/0!</v>
      </c>
      <c r="D41" s="142" t="e">
        <f t="shared" ref="D41:M41" si="15">D40/D39</f>
        <v>#DIV/0!</v>
      </c>
      <c r="E41" s="142" t="e">
        <f t="shared" si="15"/>
        <v>#DIV/0!</v>
      </c>
      <c r="F41" s="142" t="e">
        <f t="shared" si="15"/>
        <v>#DIV/0!</v>
      </c>
      <c r="G41" s="142" t="e">
        <f t="shared" si="15"/>
        <v>#DIV/0!</v>
      </c>
      <c r="H41" s="142" t="e">
        <f t="shared" si="15"/>
        <v>#DIV/0!</v>
      </c>
      <c r="I41" s="142" t="e">
        <f t="shared" si="15"/>
        <v>#DIV/0!</v>
      </c>
      <c r="J41" s="142" t="e">
        <f t="shared" si="15"/>
        <v>#DIV/0!</v>
      </c>
      <c r="K41" s="142" t="e">
        <f t="shared" si="15"/>
        <v>#DIV/0!</v>
      </c>
      <c r="L41" s="142" t="e">
        <f t="shared" si="15"/>
        <v>#DIV/0!</v>
      </c>
      <c r="M41" s="142" t="e">
        <f t="shared" si="15"/>
        <v>#DIV/0!</v>
      </c>
      <c r="N41" s="142" t="e">
        <f>SUM(B41:M41)</f>
        <v>#DIV/0!</v>
      </c>
      <c r="O41" s="144" t="e">
        <f>N41/8</f>
        <v>#DIV/0!</v>
      </c>
    </row>
    <row r="42" spans="1:16" x14ac:dyDescent="0.25">
      <c r="A42" s="130" t="s">
        <v>82</v>
      </c>
      <c r="B42" s="132">
        <f>C37-B37</f>
        <v>0</v>
      </c>
      <c r="C42" s="132">
        <f>D37-C37</f>
        <v>0</v>
      </c>
      <c r="D42" s="132">
        <f>E37-D37</f>
        <v>0</v>
      </c>
      <c r="E42" s="132">
        <f>F37-E37</f>
        <v>0</v>
      </c>
      <c r="F42" s="132">
        <f>G37-F37</f>
        <v>0</v>
      </c>
      <c r="G42" s="132">
        <f>H40-G40</f>
        <v>0</v>
      </c>
      <c r="H42" s="132">
        <f>I37-H37</f>
        <v>0</v>
      </c>
      <c r="I42" s="132">
        <f>J37-I37</f>
        <v>0</v>
      </c>
      <c r="J42" s="132">
        <f>K37-J37</f>
        <v>0</v>
      </c>
      <c r="K42" s="132">
        <f>L37-K37</f>
        <v>0</v>
      </c>
      <c r="L42" s="132"/>
      <c r="M42" s="132"/>
      <c r="N42" s="164">
        <f>SUM(B42:M42)</f>
        <v>0</v>
      </c>
      <c r="O42" s="144"/>
    </row>
    <row r="43" spans="1:16" x14ac:dyDescent="0.25">
      <c r="A43" s="130" t="s">
        <v>80</v>
      </c>
      <c r="B43" s="142" t="e">
        <f>B42/B37</f>
        <v>#DIV/0!</v>
      </c>
      <c r="C43" s="142" t="e">
        <f>C42/C37</f>
        <v>#DIV/0!</v>
      </c>
      <c r="D43" s="165" t="e">
        <f>D42/D37</f>
        <v>#DIV/0!</v>
      </c>
      <c r="E43" s="165" t="e">
        <f>E42/E37</f>
        <v>#DIV/0!</v>
      </c>
      <c r="F43" s="165" t="e">
        <f t="shared" ref="F43:M43" si="16">F42/F37</f>
        <v>#DIV/0!</v>
      </c>
      <c r="G43" s="165" t="e">
        <f t="shared" si="16"/>
        <v>#DIV/0!</v>
      </c>
      <c r="H43" s="165" t="e">
        <f t="shared" si="16"/>
        <v>#DIV/0!</v>
      </c>
      <c r="I43" s="165" t="e">
        <f t="shared" si="16"/>
        <v>#DIV/0!</v>
      </c>
      <c r="J43" s="165" t="e">
        <f t="shared" si="16"/>
        <v>#DIV/0!</v>
      </c>
      <c r="K43" s="165" t="e">
        <f t="shared" si="16"/>
        <v>#DIV/0!</v>
      </c>
      <c r="L43" s="165" t="e">
        <f t="shared" si="16"/>
        <v>#DIV/0!</v>
      </c>
      <c r="M43" s="165" t="e">
        <f t="shared" si="16"/>
        <v>#DIV/0!</v>
      </c>
      <c r="N43" s="142" t="e">
        <f>B43+C43+D43+E43+F43+G43+H43+I43+J43+K43+L43+M43</f>
        <v>#DIV/0!</v>
      </c>
      <c r="O43" s="144" t="e">
        <f>N43/8</f>
        <v>#DIV/0!</v>
      </c>
    </row>
    <row r="44" spans="1:16" x14ac:dyDescent="0.25">
      <c r="J44" s="141"/>
      <c r="K44" s="141"/>
      <c r="L44" s="141"/>
    </row>
    <row r="45" spans="1:16" x14ac:dyDescent="0.25">
      <c r="L45" s="166" t="s">
        <v>83</v>
      </c>
      <c r="M45" s="167">
        <f>[1]EN18!R38+[1]FEB18!R33+[1]MAR18!R45+[1]ABR18!R35+[1]MAY18!R37+[1]JUN18!R38+[1]JUL18!R49+[1]AGOS18!R40+[1]SEPT18!T42</f>
        <v>18812091</v>
      </c>
      <c r="N45" s="168" t="s">
        <v>84</v>
      </c>
      <c r="O45" s="169"/>
      <c r="P45" s="170">
        <f>N42</f>
        <v>0</v>
      </c>
    </row>
    <row r="46" spans="1:16" ht="18" x14ac:dyDescent="0.4">
      <c r="N46" s="168" t="s">
        <v>85</v>
      </c>
      <c r="O46" s="169"/>
      <c r="P46" s="171">
        <v>-54088354</v>
      </c>
    </row>
    <row r="47" spans="1:16" x14ac:dyDescent="0.25">
      <c r="N47" s="172" t="s">
        <v>86</v>
      </c>
      <c r="O47" s="169"/>
      <c r="P47" s="173">
        <f>N42+P46</f>
        <v>-54088354</v>
      </c>
    </row>
  </sheetData>
  <conditionalFormatting sqref="B42:O43">
    <cfRule type="cellIs" dxfId="8" priority="10" operator="lessThan">
      <formula>-1</formula>
    </cfRule>
  </conditionalFormatting>
  <conditionalFormatting sqref="O42 B43:O43">
    <cfRule type="cellIs" dxfId="7" priority="7" operator="greaterThan">
      <formula>0</formula>
    </cfRule>
    <cfRule type="cellIs" dxfId="6" priority="8" operator="lessThan">
      <formula>-0.1</formula>
    </cfRule>
    <cfRule type="cellIs" dxfId="5" priority="9" operator="greaterThan">
      <formula>"0.1%"</formula>
    </cfRule>
  </conditionalFormatting>
  <conditionalFormatting sqref="B42:N42">
    <cfRule type="cellIs" dxfId="4" priority="6" operator="lessThan">
      <formula>-1</formula>
    </cfRule>
  </conditionalFormatting>
  <conditionalFormatting sqref="C42:N42">
    <cfRule type="cellIs" dxfId="3" priority="5" operator="greaterThan">
      <formula>-1</formula>
    </cfRule>
  </conditionalFormatting>
  <conditionalFormatting sqref="N1:N3 N42:N44 N48:N1048576 N8:N20 N22:N33 N35:N37 N39">
    <cfRule type="cellIs" dxfId="2" priority="3" operator="lessThan">
      <formula>-1</formula>
    </cfRule>
    <cfRule type="cellIs" dxfId="1" priority="4" operator="greaterThan">
      <formula>$N$10</formula>
    </cfRule>
  </conditionalFormatting>
  <conditionalFormatting sqref="B42:C42">
    <cfRule type="cellIs" dxfId="0" priority="2" operator="greaterThan">
      <formula>1</formula>
    </cfRule>
  </conditionalFormatting>
  <conditionalFormatting sqref="B34:D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DDAC8-9E74-4FB7-A61A-2B14904AD6C3}">
  <dimension ref="A1:I15"/>
  <sheetViews>
    <sheetView tabSelected="1" workbookViewId="0">
      <selection activeCell="O15" sqref="O15"/>
    </sheetView>
  </sheetViews>
  <sheetFormatPr baseColWidth="10" defaultRowHeight="15" x14ac:dyDescent="0.25"/>
  <sheetData>
    <row r="1" spans="1:9" x14ac:dyDescent="0.25">
      <c r="A1" s="175" t="s">
        <v>90</v>
      </c>
      <c r="B1" s="175" t="s">
        <v>87</v>
      </c>
      <c r="C1" s="175" t="s">
        <v>88</v>
      </c>
      <c r="D1" s="175" t="s">
        <v>89</v>
      </c>
      <c r="E1" s="175" t="s">
        <v>11</v>
      </c>
      <c r="F1" s="175" t="s">
        <v>15</v>
      </c>
      <c r="G1" s="175" t="s">
        <v>91</v>
      </c>
      <c r="H1" s="175" t="s">
        <v>92</v>
      </c>
      <c r="I1" s="175" t="s">
        <v>93</v>
      </c>
    </row>
    <row r="2" spans="1:9" x14ac:dyDescent="0.25">
      <c r="A2" s="174"/>
      <c r="B2" s="174"/>
      <c r="C2" s="174"/>
      <c r="D2" s="174"/>
      <c r="E2" s="174"/>
      <c r="F2" s="174"/>
      <c r="G2" s="174"/>
      <c r="H2" s="174"/>
      <c r="I2" s="174"/>
    </row>
    <row r="3" spans="1:9" x14ac:dyDescent="0.25">
      <c r="A3" s="174"/>
      <c r="B3" s="174"/>
      <c r="C3" s="174"/>
      <c r="D3" s="174"/>
      <c r="E3" s="174"/>
      <c r="F3" s="174"/>
      <c r="G3" s="174"/>
      <c r="H3" s="174"/>
      <c r="I3" s="174"/>
    </row>
    <row r="4" spans="1:9" x14ac:dyDescent="0.25">
      <c r="A4" s="174"/>
      <c r="B4" s="174"/>
      <c r="C4" s="174"/>
      <c r="D4" s="174"/>
      <c r="E4" s="174"/>
      <c r="F4" s="174"/>
      <c r="G4" s="174"/>
      <c r="H4" s="174"/>
      <c r="I4" s="174"/>
    </row>
    <row r="5" spans="1:9" x14ac:dyDescent="0.25">
      <c r="A5" s="174"/>
      <c r="B5" s="174"/>
      <c r="C5" s="174"/>
      <c r="D5" s="174"/>
      <c r="E5" s="174"/>
      <c r="F5" s="174"/>
      <c r="G5" s="174"/>
      <c r="H5" s="174"/>
      <c r="I5" s="174"/>
    </row>
    <row r="6" spans="1:9" x14ac:dyDescent="0.25">
      <c r="A6" s="174"/>
      <c r="B6" s="174"/>
      <c r="C6" s="174"/>
      <c r="D6" s="174"/>
      <c r="E6" s="174"/>
      <c r="F6" s="174"/>
      <c r="G6" s="174"/>
      <c r="H6" s="174"/>
      <c r="I6" s="174"/>
    </row>
    <row r="7" spans="1:9" x14ac:dyDescent="0.25">
      <c r="A7" s="174"/>
      <c r="B7" s="174"/>
      <c r="C7" s="174"/>
      <c r="D7" s="174"/>
      <c r="E7" s="174"/>
      <c r="F7" s="174"/>
      <c r="G7" s="174"/>
      <c r="H7" s="174"/>
      <c r="I7" s="174"/>
    </row>
    <row r="8" spans="1:9" x14ac:dyDescent="0.25">
      <c r="A8" s="174"/>
      <c r="B8" s="174"/>
      <c r="C8" s="174"/>
      <c r="D8" s="174"/>
      <c r="E8" s="174"/>
      <c r="F8" s="174"/>
      <c r="G8" s="174"/>
      <c r="H8" s="174"/>
      <c r="I8" s="174"/>
    </row>
    <row r="9" spans="1:9" x14ac:dyDescent="0.25">
      <c r="A9" s="174"/>
      <c r="B9" s="174"/>
      <c r="C9" s="174"/>
      <c r="D9" s="174"/>
      <c r="E9" s="174"/>
      <c r="F9" s="174"/>
      <c r="G9" s="174"/>
      <c r="H9" s="174"/>
      <c r="I9" s="174"/>
    </row>
    <row r="10" spans="1:9" x14ac:dyDescent="0.25">
      <c r="A10" s="174"/>
      <c r="B10" s="174"/>
      <c r="C10" s="174"/>
      <c r="D10" s="174"/>
      <c r="E10" s="174"/>
      <c r="F10" s="174"/>
      <c r="G10" s="174"/>
      <c r="H10" s="174"/>
      <c r="I10" s="174"/>
    </row>
    <row r="11" spans="1:9" x14ac:dyDescent="0.25">
      <c r="A11" s="174"/>
      <c r="B11" s="174"/>
      <c r="C11" s="174"/>
      <c r="D11" s="174"/>
      <c r="E11" s="174"/>
      <c r="F11" s="174"/>
      <c r="G11" s="174"/>
      <c r="H11" s="174"/>
      <c r="I11" s="174"/>
    </row>
    <row r="12" spans="1:9" x14ac:dyDescent="0.25">
      <c r="A12" s="174"/>
      <c r="B12" s="174"/>
      <c r="C12" s="174"/>
      <c r="D12" s="174"/>
      <c r="E12" s="174"/>
      <c r="F12" s="174"/>
      <c r="G12" s="174"/>
      <c r="H12" s="174"/>
      <c r="I12" s="174"/>
    </row>
    <row r="13" spans="1:9" x14ac:dyDescent="0.25">
      <c r="A13" s="174"/>
      <c r="B13" s="174"/>
      <c r="C13" s="174"/>
      <c r="D13" s="174"/>
      <c r="E13" s="174"/>
      <c r="F13" s="174"/>
      <c r="G13" s="174"/>
      <c r="H13" s="174"/>
      <c r="I13" s="174"/>
    </row>
    <row r="14" spans="1:9" x14ac:dyDescent="0.25">
      <c r="A14" s="174"/>
      <c r="B14" s="174"/>
      <c r="C14" s="174"/>
      <c r="D14" s="174"/>
      <c r="E14" s="174"/>
      <c r="F14" s="174"/>
      <c r="G14" s="174"/>
      <c r="H14" s="174"/>
      <c r="I14" s="174"/>
    </row>
    <row r="15" spans="1:9" x14ac:dyDescent="0.25">
      <c r="A15" s="174"/>
      <c r="B15" s="174"/>
      <c r="C15" s="174"/>
      <c r="D15" s="174"/>
      <c r="E15" s="174"/>
      <c r="F15" s="174"/>
      <c r="G15" s="174"/>
      <c r="H15" s="174"/>
      <c r="I15" s="17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VENTAS DEL MES</vt:lpstr>
      <vt:lpstr>LISTADO GENERAL DE CARTERA</vt:lpstr>
      <vt:lpstr>COMPARATIVOS </vt:lpstr>
      <vt:lpstr>INVENTARIO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SERVIDOR</cp:lastModifiedBy>
  <dcterms:created xsi:type="dcterms:W3CDTF">2018-12-22T17:57:42Z</dcterms:created>
  <dcterms:modified xsi:type="dcterms:W3CDTF">2018-12-22T19:30:28Z</dcterms:modified>
</cp:coreProperties>
</file>