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E:\Excel DA Practice All Data\"/>
    </mc:Choice>
  </mc:AlternateContent>
  <xr:revisionPtr revIDLastSave="0" documentId="13_ncr:1_{1425220B-2AA9-410C-8F66-D1875DE3459C}" xr6:coauthVersionLast="47" xr6:coauthVersionMax="47" xr10:uidLastSave="{00000000-0000-0000-0000-000000000000}"/>
  <bookViews>
    <workbookView xWindow="-120" yWindow="-120" windowWidth="20730" windowHeight="11040" activeTab="2" xr2:uid="{26D4546B-D2A1-4444-8EAF-A6228F96F0C1}"/>
  </bookViews>
  <sheets>
    <sheet name="Data" sheetId="2" r:id="rId1"/>
    <sheet name="Pivot" sheetId="7" r:id="rId2"/>
    <sheet name="Customer Centre Report " sheetId="6" r:id="rId3"/>
    <sheet name="Assets" sheetId="4" r:id="rId4"/>
  </sheets>
  <definedNames>
    <definedName name="_xlnm._FilterDatabase" localSheetId="0" hidden="1">Data!$B$3:$H$1003</definedName>
    <definedName name="_xlcn.WorksheetConnection_Dataexcelportfolioproject10032025.xlsxcalls" hidden="1">calls[]</definedName>
    <definedName name="_xlcn.WorksheetConnection_Dataexcelportfolioproject10032025.xlsxcustomers" hidden="1">customers[]</definedName>
    <definedName name="Slicer_Representative">#N/A</definedName>
  </definedNames>
  <calcPr calcId="191029" iterate="1"/>
  <pivotCaches>
    <pivotCache cacheId="28" r:id="rId5"/>
    <pivotCache cacheId="31" r:id="rId6"/>
    <pivotCache cacheId="34" r:id="rId7"/>
    <pivotCache cacheId="37" r:id="rId8"/>
    <pivotCache cacheId="70" r:id="rId9"/>
    <pivotCache cacheId="73" r:id="rId10"/>
    <pivotCache cacheId="76" r:id="rId11"/>
    <pivotCache cacheId="79" r:id="rId12"/>
    <pivotCache cacheId="82" r:id="rId13"/>
  </pivotCaches>
  <extLst>
    <ext xmlns:x14="http://schemas.microsoft.com/office/spreadsheetml/2009/9/main" uri="{876F7934-8845-4945-9796-88D515C7AA90}">
      <x14:pivotCaches>
        <pivotCache cacheId="12"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Data-excel-portfolio-project 10-03-2025.xlsx!customers"/>
          <x15:modelTable id="calls" name="calls" connection="WorksheetConnection_Data-excel-portfolio-project 10-03-2025.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5" i="7" l="1"/>
  <c r="H74" i="7" s="1"/>
  <c r="N29" i="6" s="1"/>
  <c r="P19" i="6" a="1"/>
  <c r="P19" i="6" s="1"/>
  <c r="Q18" i="6" a="1"/>
  <c r="Q18" i="6" s="1"/>
  <c r="F54" i="7" a="1"/>
  <c r="J50" i="7"/>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J58" i="7" l="1"/>
  <c r="I58" i="7"/>
  <c r="J57" i="7"/>
  <c r="I57" i="7"/>
  <c r="J56" i="7"/>
  <c r="I56" i="7"/>
  <c r="J55" i="7"/>
  <c r="I55" i="7"/>
  <c r="F54" i="7"/>
  <c r="H67" i="7" l="1"/>
  <c r="H71" i="7" s="1"/>
  <c r="H76" i="7" s="1"/>
  <c r="N33" i="6" s="1"/>
  <c r="H66" i="7"/>
  <c r="H70" i="7" s="1"/>
  <c r="H75" i="7" s="1"/>
  <c r="N31" i="6" s="1"/>
  <c r="J54" i="7"/>
  <c r="I54"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AEFE0C-2453-4B00-A6C5-2F94F22FFDB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A8D2A87-0A62-4BD7-9481-3D2EF033F79B}" name="WorksheetConnection_Data-excel-portfolio-project 10-03-2025.xlsx!calls" type="102" refreshedVersion="8" minRefreshableVersion="5" refreshOnLoad="1" saveData="1">
    <extLst>
      <ext xmlns:x15="http://schemas.microsoft.com/office/spreadsheetml/2010/11/main" uri="{DE250136-89BD-433C-8126-D09CA5730AF9}">
        <x15:connection id="calls" autoDelete="1">
          <x15:rangePr sourceName="_xlcn.WorksheetConnection_Dataexcelportfolioproject10032025.xlsxcalls"/>
        </x15:connection>
      </ext>
    </extLst>
  </connection>
  <connection id="3" xr16:uid="{A0BD5BE9-80B1-453B-AAC6-D39B8EFF07AC}" name="WorksheetConnection_Data-excel-portfolio-project 10-03-2025.xlsx!customers" type="102" refreshedVersion="8" minRefreshableVersion="5">
    <extLst>
      <ext xmlns:x15="http://schemas.microsoft.com/office/spreadsheetml/2010/11/main" uri="{DE250136-89BD-433C-8126-D09CA5730AF9}">
        <x15:connection id="customers">
          <x15:rangePr sourceName="_xlcn.WorksheetConnection_Dataexcelportfolioproject10032025.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<sst xmlns="http://schemas.openxmlformats.org/spreadsheetml/2006/main" count="3171" uniqueCount="1087">
  <si>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</si>
  <si>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</si>
  <si>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</si>
  <si>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</si>
  <si>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</si>
  <si>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</si>
  <si>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</si>
  <si>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</si>
  <si>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</si>
  <si>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</si>
  <si>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</si>
  <si>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</si>
  <si>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</si>
  <si>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</si>
  <si>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</si>
  <si>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</si>
  <si>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</si>
  <si>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</si>
  <si>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</si>
  <si>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</si>
  <si>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</si>
  <si>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</si>
  <si>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</si>
  <si>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</si>
  <si>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</si>
  <si>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</si>
  <si>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</si>
  <si>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</si>
  <si>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</si>
  <si>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</si>
  <si>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</si>
  <si>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</si>
  <si>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</si>
  <si>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</si>
  <si>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</si>
  <si>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</si>
  <si>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</si>
  <si>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</si>
  <si>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</si>
  <si>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</si>
  <si>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</si>
  <si>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</si>
  <si>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</si>
  <si>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</si>
  <si>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</si>
  <si>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</si>
  <si>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</si>
  <si>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</si>
  <si>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</si>
  <si>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</si>
  <si>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</si>
  <si>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</si>
  <si>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</si>
  <si>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</si>
  <si>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</si>
  <si>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</si>
  <si>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</si>
  <si>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</si>
  <si>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</si>
  <si>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</si>
  <si>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</si>
  <si>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</si>
  <si>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</si>
  <si>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</si>
  <si>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</si>
  <si>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</si>
  <si>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</si>
  <si>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</si>
  <si>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</si>
  <si>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</si>
  <si>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</si>
  <si>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</si>
  <si>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</si>
  <si>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</si>
  <si>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</si>
  <si>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</si>
  <si>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</si>
  <si>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</si>
  <si>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</si>
  <si>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</si>
  <si>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</si>
  <si>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</si>
  <si>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</si>
  <si>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</si>
  <si>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</si>
  <si>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</si>
  <si>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</si>
  <si>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</si>
  <si>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</si>
  <si>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</si>
  <si>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</si>
  <si>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</si>
  <si>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</si>
  <si>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</si>
  <si>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</si>
  <si>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</si>
  <si>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</si>
  <si>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</si>
  <si>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</si>
  <si>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</si>
  <si>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</si>
  <si>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</si>
  <si>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</si>
  <si>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</si>
  <si>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</si>
  <si>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</si>
  <si>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</si>
  <si>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</si>
  <si>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</si>
  <si>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</si>
  <si>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</si>
  <si>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</si>
  <si>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</si>
  <si>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</si>
  <si>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</si>
  <si>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</si>
  <si>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</si>
  <si>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</si>
  <si>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</si>
  <si>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</si>
  <si>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</si>
  <si>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</si>
  <si>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</si>
  <si>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</si>
  <si>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</si>
  <si>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</si>
  <si>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</si>
  <si>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</si>
  <si>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</si>
  <si>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</si>
  <si>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</si>
  <si>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</si>
  <si>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</si>
  <si>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</si>
  <si>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</si>
  <si>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</si>
  <si>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</si>
  <si>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</si>
  <si>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</si>
  <si>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</si>
  <si>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</si>
  <si>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</si>
  <si>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</si>
  <si>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</si>
  <si>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</si>
  <si>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</si>
  <si>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</si>
  <si>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</si>
  <si>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</si>
  <si>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</si>
  <si>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</si>
  <si>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</si>
  <si>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</si>
  <si>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</si>
  <si>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</si>
  <si>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</si>
  <si>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</si>
  <si>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</si>
  <si>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</si>
  <si>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</si>
  <si>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</si>
  <si>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</si>
  <si>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</si>
  <si>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</si>
  <si>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</si>
  <si>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</si>
  <si>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</si>
  <si>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</si>
  <si>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</si>
  <si>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</si>
  <si>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</si>
  <si>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</si>
  <si>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</si>
  <si>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</si>
  <si>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</si>
  <si>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</si>
  <si>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</si>
  <si>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</si>
  <si>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</si>
  <si>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</si>
  <si>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</si>
  <si>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</si>
  <si>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</si>
  <si>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</si>
  <si>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</si>
  <si>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</si>
  <si>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</si>
  <si>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</si>
  <si>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</si>
  <si>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</si>
  <si>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</si>
  <si>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</si>
  <si>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</si>
  <si>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</si>
  <si>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</si>
  <si>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</si>
  <si>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</si>
  <si>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</si>
  <si>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</si>
  <si>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</si>
  <si>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</si>
  <si>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</si>
  <si>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</si>
  <si>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</si>
  <si>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</si>
  <si>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</si>
  <si>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</si>
  <si>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</si>
  <si>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</si>
  <si>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</si>
  <si>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</si>
  <si>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</si>
  <si>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</si>
  <si>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</si>
  <si>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</si>
  <si>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</si>
  <si>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</si>
  <si>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</si>
  <si>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</si>
  <si>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</si>
  <si>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</si>
  <si>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</si>
  <si>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</si>
  <si>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</si>
  <si>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</si>
  <si>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</si>
  <si>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</si>
  <si>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</si>
  <si>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</si>
  <si>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</si>
  <si>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</si>
  <si>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</si>
  <si>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</si>
  <si>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</si>
  <si>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</si>
  <si>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</si>
  <si>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</si>
  <si>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</si>
  <si>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</si>
  <si>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</si>
  <si>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</si>
  <si>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</si>
  <si>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</si>
  <si>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</si>
  <si>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</si>
  <si>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</si>
  <si>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</si>
  <si>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</si>
  <si>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</si>
  <si>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</si>
  <si>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</si>
  <si>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</si>
  <si>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</si>
  <si>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</si>
  <si>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</si>
  <si>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</si>
  <si>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</si>
  <si>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</si>
  <si>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</si>
  <si>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</si>
  <si>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</si>
  <si>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</si>
  <si>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</si>
  <si>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</si>
  <si>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</si>
  <si>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</si>
  <si>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</si>
  <si>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</si>
  <si>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</si>
  <si>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</si>
  <si>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</si>
  <si>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</si>
  <si>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</si>
  <si>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</si>
  <si>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</si>
  <si>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</si>
  <si>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</si>
  <si>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</si>
  <si>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</si>
  <si>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</si>
  <si>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</si>
  <si>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</si>
  <si>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</si>
  <si>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</si>
  <si>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</si>
  <si>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</si>
  <si>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</si>
  <si>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</si>
  <si>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</si>
  <si>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</si>
  <si>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</si>
  <si>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</si>
  <si>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</si>
  <si>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</si>
  <si>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</si>
  <si>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</si>
  <si>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</si>
  <si>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</si>
  <si>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</si>
  <si>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</si>
  <si>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</si>
  <si>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</si>
  <si>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</si>
  <si>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</si>
  <si>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</si>
  <si>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</si>
  <si>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</si>
  <si>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</si>
  <si>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</si>
  <si>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</si>
  <si>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</si>
  <si>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</si>
  <si>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</si>
  <si>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</si>
  <si>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</si>
  <si>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</si>
  <si>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</si>
  <si>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</si>
  <si>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</si>
  <si>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</si>
  <si>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</si>
  <si>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</si>
  <si>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</si>
  <si>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</si>
  <si>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</si>
  <si>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</si>
  <si>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</si>
  <si>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</si>
  <si>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</si>
  <si>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</si>
  <si>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</si>
  <si>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</si>
  <si>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</si>
  <si>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</si>
  <si>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</si>
  <si>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</si>
  <si>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</si>
  <si>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</si>
  <si>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</si>
  <si>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</si>
  <si>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</si>
  <si>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</si>
  <si>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</si>
  <si>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</si>
  <si>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</si>
  <si>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</si>
  <si>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</si>
  <si>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</si>
  <si>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</si>
  <si>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</si>
  <si>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</si>
  <si>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</si>
  <si>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</si>
  <si>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</si>
  <si>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</si>
  <si>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</si>
  <si>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</si>
  <si>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</si>
  <si>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</si>
  <si>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</si>
  <si>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</si>
  <si>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</si>
  <si>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</si>
  <si>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</si>
  <si>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</si>
  <si>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</si>
  <si>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</si>
  <si>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</si>
  <si>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</si>
  <si>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</si>
  <si>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</si>
  <si>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</si>
  <si>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</si>
  <si>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</si>
  <si>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</si>
  <si>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</si>
  <si>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</si>
  <si>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</si>
  <si>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</si>
  <si>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</si>
  <si>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</si>
  <si>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</si>
  <si>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</si>
  <si>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</si>
  <si>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</si>
  <si>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</si>
  <si>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</si>
  <si>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</si>
  <si>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</si>
  <si>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</si>
  <si>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</si>
  <si>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</si>
  <si>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</si>
  <si>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</si>
  <si>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</si>
  <si>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</si>
  <si>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</si>
  <si>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</si>
  <si>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</si>
  <si>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</si>
  <si>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</si>
  <si>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</si>
  <si>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</si>
  <si>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</si>
  <si>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</si>
  <si>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</si>
  <si>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</si>
  <si>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</si>
  <si>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</si>
  <si>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</si>
  <si>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</si>
  <si>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</si>
  <si>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</si>
  <si>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</si>
  <si>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</si>
  <si>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</si>
  <si>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</si>
  <si>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</si>
  <si>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</si>
  <si>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</si>
  <si>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</si>
  <si>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</si>
  <si>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</si>
  <si>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</si>
  <si>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</si>
  <si>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</si>
  <si>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</si>
  <si>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</si>
  <si>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</si>
  <si>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</si>
  <si>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</si>
  <si>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</si>
  <si>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</si>
  <si>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</si>
  <si>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</si>
  <si>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</si>
  <si>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</si>
  <si>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</si>
  <si>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</si>
  <si>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</si>
  <si>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</si>
  <si>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</si>
  <si>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</si>
  <si>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</si>
  <si>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</si>
  <si>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</si>
  <si>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</si>
  <si>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</si>
  <si>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</si>
  <si>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</si>
  <si>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</si>
  <si>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</si>
  <si>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</si>
  <si>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</si>
  <si>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</si>
  <si>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</si>
  <si>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</si>
  <si>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</si>
  <si>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</si>
  <si>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</si>
  <si>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</si>
  <si>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</si>
  <si>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</si>
  <si>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</si>
  <si>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</si>
  <si>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</si>
  <si>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</si>
  <si>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</si>
  <si>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</si>
  <si>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</si>
  <si>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</si>
  <si>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</si>
  <si>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</si>
  <si>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</si>
  <si>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</si>
  <si>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</si>
  <si>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</si>
  <si>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</si>
  <si>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</si>
  <si>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</si>
  <si>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</si>
  <si>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</si>
  <si>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</si>
  <si>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</si>
  <si>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</si>
  <si>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</si>
  <si>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</si>
  <si>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</si>
  <si>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</si>
  <si>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</si>
  <si>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</si>
  <si>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</si>
  <si>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</si>
  <si>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</si>
  <si>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</si>
  <si>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</si>
  <si>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</si>
  <si>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</si>
  <si>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</si>
  <si>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</si>
  <si>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</si>
  <si>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</si>
  <si>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</si>
  <si>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</si>
  <si>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</si>
  <si>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</si>
  <si>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</si>
  <si>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</si>
  <si>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</si>
  <si>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</si>
  <si>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</si>
  <si>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</si>
  <si>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</si>
  <si>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</si>
  <si>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</si>
  <si>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</si>
  <si>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</si>
  <si>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</si>
  <si>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</si>
  <si>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</si>
  <si>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</si>
  <si>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</si>
  <si>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</si>
  <si>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</si>
  <si>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</si>
  <si>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</si>
  <si>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</si>
  <si>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</si>
  <si>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</si>
  <si>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</si>
  <si>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</si>
  <si>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</si>
  <si>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</si>
  <si>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</si>
  <si>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</si>
  <si>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</si>
  <si>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</si>
  <si>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</si>
  <si>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</si>
  <si>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</si>
  <si>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</si>
  <si>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</si>
  <si>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</si>
  <si>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</si>
  <si>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</si>
  <si>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</si>
  <si>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</si>
  <si>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</si>
  <si>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</si>
  <si>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</si>
  <si>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</si>
  <si>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</si>
  <si>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</si>
  <si>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</si>
  <si>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</si>
  <si>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</si>
  <si>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</si>
  <si>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</si>
  <si>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</si>
  <si>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</si>
  <si>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</si>
  <si>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</si>
  <si>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</si>
  <si>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</si>
  <si>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</si>
  <si>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</si>
  <si>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</si>
  <si>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</si>
  <si>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</si>
  <si>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</si>
  <si>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</si>
  <si>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</si>
  <si>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</si>
  <si>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</si>
  <si>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</si>
  <si>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</si>
  <si>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</si>
  <si>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</si>
  <si>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</si>
  <si>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</si>
  <si>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</si>
  <si>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</si>
  <si>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</si>
  <si>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</si>
  <si>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</si>
  <si>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</si>
  <si>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</si>
  <si>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</si>
  <si>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</si>
  <si>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</si>
  <si>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</si>
  <si>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</si>
  <si>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</si>
  <si>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</si>
  <si>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</si>
  <si>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</si>
  <si>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</si>
  <si>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</si>
  <si>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</si>
  <si>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</si>
  <si>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</si>
  <si>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</si>
  <si>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</si>
  <si>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</si>
  <si>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</si>
  <si>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</si>
  <si>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</si>
  <si>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</si>
  <si>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</si>
  <si>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</si>
  <si>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</si>
  <si>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</si>
  <si>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</si>
  <si>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</si>
  <si>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</si>
  <si>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</si>
  <si>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</si>
  <si>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</si>
  <si>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</si>
  <si>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</si>
  <si>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</si>
  <si>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</si>
  <si>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</si>
  <si>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</si>
  <si>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</si>
  <si>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</si>
  <si>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</si>
  <si>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</si>
  <si>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</si>
  <si>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</si>
  <si>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</si>
  <si>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</si>
  <si>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</si>
  <si>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</si>
  <si>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</si>
  <si>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</si>
  <si>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</si>
  <si>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</si>
  <si>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</si>
  <si>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</si>
  <si>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</si>
  <si>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</si>
  <si>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</si>
  <si>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</si>
  <si>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</si>
  <si>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</si>
  <si>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</si>
  <si>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</si>
  <si>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</si>
  <si>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</si>
  <si>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</si>
  <si>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</si>
  <si>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</si>
  <si>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</si>
  <si>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</si>
  <si>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</si>
  <si>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</si>
  <si>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</si>
  <si>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</si>
  <si>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</si>
  <si>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</si>
  <si>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</si>
  <si>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</si>
  <si>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</si>
  <si>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</si>
  <si>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</si>
  <si>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</si>
  <si>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</si>
  <si>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</si>
  <si>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</si>
  <si>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</si>
  <si>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</si>
  <si>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</si>
  <si>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</si>
  <si>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</si>
  <si>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</si>
  <si>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</si>
  <si>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</si>
  <si>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</si>
  <si>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</si>
  <si>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</si>
  <si>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</si>
  <si>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</si>
  <si>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</si>
  <si>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</si>
  <si>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</si>
  <si>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</si>
  <si>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</si>
  <si>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</si>
  <si>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</si>
  <si>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</si>
  <si>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</si>
  <si>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</si>
  <si>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</si>
  <si>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</si>
  <si>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</si>
  <si>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</si>
  <si>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</si>
  <si>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</si>
  <si>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</si>
  <si>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</si>
  <si>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</si>
  <si>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</si>
  <si>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</si>
  <si>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</si>
  <si>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</si>
  <si>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</si>
  <si>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</si>
  <si>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</si>
  <si>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</si>
  <si>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</si>
  <si>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</si>
  <si>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</si>
  <si>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</si>
  <si>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</si>
  <si>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</si>
  <si>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</si>
  <si>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</si>
  <si>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</si>
  <si>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</si>
  <si>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</si>
  <si>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</si>
  <si>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</si>
  <si>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</si>
  <si>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</si>
  <si>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</si>
  <si>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</si>
  <si>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</si>
  <si>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</si>
  <si>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</si>
  <si>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</si>
  <si>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</si>
  <si>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</si>
  <si>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</si>
  <si>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</si>
  <si>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</si>
  <si>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</si>
  <si>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</si>
  <si>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</si>
  <si>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</si>
  <si>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</si>
  <si>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</si>
  <si>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</si>
  <si>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</si>
  <si>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</si>
  <si>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</si>
  <si>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</si>
  <si>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</si>
  <si>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</si>
  <si>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</si>
  <si>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</si>
  <si>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</si>
  <si>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</si>
  <si>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</si>
  <si>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</si>
  <si>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</si>
  <si>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</si>
  <si>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</si>
  <si>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</si>
  <si>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</si>
  <si>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</si>
  <si>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</si>
  <si>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</si>
  <si>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</si>
  <si>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</si>
  <si>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</si>
  <si>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</si>
  <si>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</si>
  <si>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</si>
  <si>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</si>
  <si>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</si>
  <si>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</si>
  <si>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</si>
  <si>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</si>
  <si>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</si>
  <si>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</si>
  <si>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</si>
  <si>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</si>
  <si>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</si>
  <si>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</si>
  <si>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</si>
  <si>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</si>
  <si>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</si>
  <si>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</si>
  <si>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</si>
  <si>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</si>
  <si>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</si>
  <si>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</si>
  <si>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</si>
  <si>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</si>
  <si>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</si>
  <si>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</si>
  <si>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</si>
  <si>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</si>
  <si>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</si>
  <si>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</si>
  <si>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</si>
  <si>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</si>
  <si>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</si>
  <si>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</si>
  <si>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</si>
  <si>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</si>
  <si>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</si>
  <si>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</si>
  <si>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</si>
  <si>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</si>
  <si>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</si>
  <si>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</si>
  <si>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</si>
  <si>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</si>
  <si>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</si>
  <si>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</si>
  <si>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</si>
  <si>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</si>
  <si>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</si>
  <si>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</si>
  <si>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</si>
  <si>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</si>
  <si>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</si>
  <si>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</si>
  <si>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</si>
  <si>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</si>
  <si>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</si>
  <si>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</si>
  <si>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</si>
  <si>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</si>
  <si>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</si>
  <si>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</si>
  <si>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</si>
  <si>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</si>
  <si>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</si>
  <si>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</si>
  <si>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</si>
  <si>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</si>
  <si>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</si>
  <si>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</si>
  <si>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</si>
  <si>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</si>
  <si>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</si>
  <si>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</si>
  <si>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</si>
  <si>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</si>
  <si>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</si>
  <si>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</si>
  <si>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</si>
  <si>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</si>
  <si>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</si>
  <si>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</si>
  <si>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</si>
  <si>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</si>
  <si>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</si>
  <si>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</si>
  <si>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</si>
  <si>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</si>
  <si>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</si>
  <si>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</si>
  <si>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</si>
  <si>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</si>
  <si>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</si>
  <si>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</si>
  <si>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</si>
  <si>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</si>
  <si>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</si>
  <si>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</si>
  <si>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</si>
  <si>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</si>
  <si>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</si>
  <si>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</si>
  <si>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</si>
  <si>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</si>
  <si>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</si>
  <si>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</si>
  <si>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</si>
  <si>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</si>
  <si>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</si>
  <si>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</si>
  <si>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</si>
  <si>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</si>
  <si>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</si>
  <si>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</si>
  <si>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</si>
  <si>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</si>
  <si>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</si>
  <si>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</si>
  <si>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</si>
  <si>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</si>
  <si>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</si>
  <si>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</si>
  <si>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</si>
  <si>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</si>
  <si>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</si>
  <si>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</si>
  <si>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</si>
  <si>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</si>
  <si>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</si>
  <si>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</si>
  <si>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</si>
  <si>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</si>
  <si>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</si>
  <si>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</si>
  <si>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</si>
  <si>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</si>
  <si>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</si>
  <si>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</si>
  <si>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</si>
  <si>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</si>
  <si>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</si>
  <si>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</si>
  <si>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</si>
  <si>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</si>
  <si>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</si>
  <si>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</si>
  <si>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</si>
  <si>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</si>
  <si>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</si>
  <si>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</si>
  <si>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</si>
  <si>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</si>
  <si>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</si>
  <si>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</si>
  <si>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</si>
  <si>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</si>
  <si>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</si>
  <si>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</si>
  <si>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</si>
  <si>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</si>
  <si>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</si>
  <si>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</si>
  <si>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</si>
  <si>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</si>
  <si>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</si>
  <si>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</si>
  <si>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</si>
  <si>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</si>
  <si>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</si>
  <si>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</si>
  <si>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</si>
  <si>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</si>
  <si>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</si>
  <si>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</si>
  <si>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</si>
  <si>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</si>
  <si>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</si>
  <si>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</si>
  <si>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</si>
  <si>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</si>
  <si>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</si>
  <si>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</si>
  <si>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</si>
  <si>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</si>
  <si>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</si>
  <si>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</si>
  <si>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</si>
  <si>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</si>
  <si>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</si>
  <si>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</si>
  <si>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</si>
  <si>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</si>
  <si>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</si>
  <si>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</si>
  <si>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</si>
  <si>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</si>
  <si>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</si>
  <si>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</si>
  <si>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</si>
  <si>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</si>
  <si>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</si>
  <si>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</si>
  <si>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</si>
  <si>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</si>
  <si>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</si>
  <si>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</si>
  <si>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</si>
  <si>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</si>
  <si>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</si>
  <si>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</si>
  <si>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</si>
  <si>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</si>
  <si>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</si>
  <si>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</si>
  <si>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</si>
  <si>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</si>
  <si>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</si>
  <si>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</si>
  <si>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</si>
  <si>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</si>
  <si>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</si>
  <si>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</si>
  <si>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</si>
  <si>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</si>
  <si>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</si>
  <si>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</si>
  <si>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</si>
  <si>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</si>
  <si>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</si>
  <si>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</si>
  <si>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</si>
  <si>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</si>
  <si>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</si>
  <si>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</si>
  <si>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</si>
  <si>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</si>
  <si>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</si>
  <si>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</si>
  <si>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</si>
  <si>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</si>
  <si>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</si>
  <si>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</si>
  <si>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</si>
  <si>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</si>
  <si>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</si>
  <si>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</si>
  <si>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</si>
  <si>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</si>
  <si>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</si>
  <si>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</si>
  <si>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</si>
  <si>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</si>
  <si>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</si>
  <si>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</si>
  <si>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</si>
  <si>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</si>
  <si>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</si>
  <si>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</si>
  <si>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</si>
  <si>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</si>
  <si>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</si>
  <si>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</si>
  <si>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</si>
  <si>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</si>
  <si>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</si>
  <si>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</si>
  <si>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</si>
  <si>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</si>
  <si>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</si>
  <si>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</si>
  <si>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</si>
  <si>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</si>
  <si>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</si>
  <si>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</si>
  <si>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</si>
  <si>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</si>
  <si>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Amonut</t>
  </si>
  <si>
    <t>Call count</t>
  </si>
  <si>
    <t>Total Duration</t>
  </si>
  <si>
    <t xml:space="preserve">Avg Rating </t>
  </si>
  <si>
    <t>5* Calls</t>
  </si>
  <si>
    <t>Row Labels</t>
  </si>
  <si>
    <t>Grand Total</t>
  </si>
  <si>
    <t>Jan</t>
  </si>
  <si>
    <t>Feb</t>
  </si>
  <si>
    <t>Mar</t>
  </si>
  <si>
    <t>Apr</t>
  </si>
  <si>
    <t>May</t>
  </si>
  <si>
    <t>Jun</t>
  </si>
  <si>
    <t>Jul</t>
  </si>
  <si>
    <t>Aug</t>
  </si>
  <si>
    <t>Sep</t>
  </si>
  <si>
    <t>Oct</t>
  </si>
  <si>
    <t>Nov</t>
  </si>
  <si>
    <t>Dec</t>
  </si>
  <si>
    <t>Call count2</t>
  </si>
  <si>
    <t>Sunday</t>
  </si>
  <si>
    <t>Monday</t>
  </si>
  <si>
    <t>Tuesday</t>
  </si>
  <si>
    <t>Wednesday</t>
  </si>
  <si>
    <t>Thursday</t>
  </si>
  <si>
    <t>Friday</t>
  </si>
  <si>
    <t>Saturday</t>
  </si>
  <si>
    <t xml:space="preserve">Amonut </t>
  </si>
  <si>
    <t xml:space="preserve">For Graph </t>
  </si>
  <si>
    <t xml:space="preserve">Calls </t>
  </si>
  <si>
    <t xml:space="preserve">Rep </t>
  </si>
  <si>
    <t>Sel.Call</t>
  </si>
  <si>
    <t xml:space="preserve">Sel.amonut </t>
  </si>
  <si>
    <t>Selected  Rep</t>
  </si>
  <si>
    <t>Column Labels</t>
  </si>
  <si>
    <t>Rep Statisfaction</t>
  </si>
  <si>
    <t>Total</t>
  </si>
  <si>
    <t xml:space="preserve">Rep Summary </t>
  </si>
  <si>
    <t xml:space="preserve">% of Call </t>
  </si>
  <si>
    <t xml:space="preserve">Amonut  </t>
  </si>
  <si>
    <t xml:space="preserve">Call  </t>
  </si>
  <si>
    <t>Call Rank</t>
  </si>
  <si>
    <t>Amonut Rank</t>
  </si>
  <si>
    <t xml:space="preserve">Labels </t>
  </si>
  <si>
    <t>Call Centre Report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</si>
</sst>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k\'"/>
    <numFmt numFmtId="168" formatCode="&quot;$&quot;#,##0"/>
  </numFmts>
  <fonts count="10"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sz val="11"/>
      <color theme="1"/>
      <name val="Aptos"/>
      <family val="2"/>
      <scheme val="minor"/>
    </font>
    <font>
      <b/>
      <sz val="10"/>
      <color theme="1"/>
      <name val="Aptos"/>
      <family val="2"/>
      <scheme val="minor"/>
    </font>
    <font>
      <sz val="11"/>
      <color theme="1"/>
      <name val="Aptos ExtraBold"/>
      <family val="2"/>
      <scheme val="major"/>
    </font>
    <font>
      <sz val="24"/>
      <color theme="1"/>
      <name val="Aptos ExtraBold"/>
      <family val="2"/>
      <scheme val="major"/>
    </font>
    <font>
      <b/>
      <sz val="14"/>
      <color theme="1"/>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5" fillId="0" borderId="0" applyFont="0" applyFill="0" applyBorder="0" applyAlignment="0" applyProtection="0"/>
  </cellStyleXfs>
  <cellXfs count="5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65" fontId="0" fillId="0" borderId="0" xfId="0" applyNumberFormat="1"/>
    <xf numFmtId="3"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4" borderId="0" xfId="0" applyFill="1" applyAlignment="1">
      <alignment horizontal="left"/>
    </xf>
    <xf numFmtId="0" fontId="0" fillId="0" borderId="0" xfId="0" applyAlignment="1">
      <alignment horizontal="center"/>
    </xf>
    <xf numFmtId="167" fontId="0" fillId="0" borderId="0" xfId="0" applyNumberFormat="1" applyAlignment="1">
      <alignment horizontal="center"/>
    </xf>
    <xf numFmtId="0" fontId="0" fillId="0" borderId="0" xfId="0" applyNumberFormat="1"/>
    <xf numFmtId="0" fontId="0" fillId="0" borderId="0" xfId="0" applyAlignment="1">
      <alignment horizontal="left" indent="1"/>
    </xf>
    <xf numFmtId="0" fontId="0" fillId="5" borderId="10" xfId="0" applyFill="1" applyBorder="1"/>
    <xf numFmtId="168" fontId="4" fillId="5" borderId="0" xfId="0" applyNumberFormat="1" applyFont="1" applyFill="1" applyBorder="1"/>
    <xf numFmtId="168" fontId="4" fillId="5" borderId="14" xfId="0" applyNumberFormat="1" applyFont="1" applyFill="1" applyBorder="1"/>
    <xf numFmtId="0" fontId="4" fillId="5" borderId="13" xfId="0" applyFont="1" applyFill="1" applyBorder="1" applyAlignment="1">
      <alignment horizontal="left" indent="1"/>
    </xf>
    <xf numFmtId="0" fontId="4" fillId="5" borderId="15" xfId="0" applyFont="1" applyFill="1" applyBorder="1" applyAlignment="1">
      <alignment horizontal="left" indent="1"/>
    </xf>
    <xf numFmtId="168" fontId="4" fillId="5" borderId="16" xfId="0" applyNumberFormat="1" applyFont="1" applyFill="1" applyBorder="1"/>
    <xf numFmtId="168" fontId="4" fillId="5" borderId="17" xfId="0" applyNumberFormat="1" applyFont="1" applyFill="1" applyBorder="1"/>
    <xf numFmtId="0" fontId="1" fillId="5" borderId="11" xfId="0" applyFont="1" applyFill="1" applyBorder="1"/>
    <xf numFmtId="0" fontId="1" fillId="5" borderId="12" xfId="0" applyFont="1" applyFill="1" applyBorder="1"/>
    <xf numFmtId="0" fontId="6" fillId="5" borderId="13" xfId="0" applyFont="1" applyFill="1" applyBorder="1"/>
    <xf numFmtId="9" fontId="0" fillId="0" borderId="0" xfId="1" applyFont="1"/>
    <xf numFmtId="0" fontId="0" fillId="3" borderId="0" xfId="0" applyFill="1" applyAlignment="1">
      <alignment horizontal="center"/>
    </xf>
    <xf numFmtId="0" fontId="0" fillId="3" borderId="14" xfId="0" applyFill="1" applyBorder="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right"/>
    </xf>
    <xf numFmtId="0" fontId="0" fillId="3" borderId="14" xfId="0" applyFill="1" applyBorder="1" applyAlignment="1">
      <alignment horizontal="center"/>
    </xf>
    <xf numFmtId="0" fontId="7" fillId="3" borderId="0" xfId="0" applyFont="1" applyFill="1" applyAlignment="1">
      <alignment horizontal="center" vertical="center"/>
    </xf>
    <xf numFmtId="0" fontId="7" fillId="3" borderId="0" xfId="0" applyFont="1" applyFill="1"/>
    <xf numFmtId="0" fontId="9" fillId="3" borderId="0" xfId="0" applyFont="1" applyFill="1" applyAlignment="1">
      <alignment horizontal="center" vertical="center"/>
    </xf>
    <xf numFmtId="0" fontId="8" fillId="3" borderId="0" xfId="0" applyFont="1" applyFill="1" applyAlignment="1">
      <alignment horizontal="center" vertical="top"/>
    </xf>
  </cellXfs>
  <cellStyles count="2">
    <cellStyle name="Normal" xfId="0" builtinId="0"/>
    <cellStyle name="Percent" xfId="1" builtinId="5"/>
  </cellStyles>
  <dxfs count="23">
    <dxf>
      <font>
        <b/>
        <color theme="1"/>
      </font>
      <border>
        <left style="hair">
          <color auto="1"/>
        </left>
        <right style="hair">
          <color auto="1"/>
        </right>
        <top style="hair">
          <color auto="1"/>
        </top>
        <bottom style="hair">
          <color auto="1"/>
        </bottom>
        <vertical/>
        <horizontal/>
      </border>
    </dxf>
    <dxf>
      <font>
        <color theme="1"/>
      </font>
      <border diagonalUp="0" diagonalDown="0">
        <left style="hair">
          <color auto="1"/>
        </left>
        <right style="hair">
          <color auto="1"/>
        </right>
        <top style="hair">
          <color auto="1"/>
        </top>
        <bottom style="hair">
          <color auto="1"/>
        </bottom>
        <vertical/>
        <horizontal/>
      </border>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bgColor theme="8" tint="0.59996337778862885"/>
        </patternFill>
      </fill>
      <border>
        <left style="thin">
          <color theme="1" tint="0.24994659260841701"/>
        </left>
        <right style="thin">
          <color theme="1" tint="0.24994659260841701"/>
        </right>
        <vertical/>
        <horizontal/>
      </border>
    </dxf>
    <dxf>
      <fill>
        <patternFill patternType="solid">
          <bgColor theme="8" tint="-0.249977111117893"/>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2"/>
    </tableStyle>
    <tableStyle name="SlicerStyleDark5 2" pivot="0" table="0" count="10" xr9:uid="{01848443-AD03-4E61-AC9B-9B20D9201B9E}">
      <tableStyleElement type="wholeTable" dxfId="1"/>
      <tableStyleElement type="headerRow" dxfId="0"/>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000000"/>
            <name val="Aptos ExtraBold"/>
            <family val="2"/>
            <scheme val="maj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000000"/>
            <name val="Aptos ExtraBold"/>
            <family val="2"/>
            <scheme val="maj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000000"/>
            <name val="Aptos ExtraBold"/>
            <family val="2"/>
            <scheme val="maj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000000"/>
            <name val="Aptos ExtraBold"/>
            <family val="2"/>
            <scheme val="maj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[Data-excel-portfolio-project 10-03-2025 (Repaired).xlsx]Pivot!PivotTable2</c:name>
    <c:fmtId val="19"/>
  </c:pivotSource>
  <c:chart>
    <c:title>
      <c:tx>
        <c:rich>
          <a:bodyPr rot="0" spcFirstLastPara="1" vertOverflow="ellipsis" vert="horz" wrap="square" anchor="ctr" anchorCtr="1"/>
          <a:lstStyle/>
          <a:p>
            <a:pPr>
              <a:defRPr sz="1200" b="0" i="0" u="none" strike="noStrike" kern="1200" spc="0" baseline="0">
                <a:solidFill>
                  <a:schemeClr val="accent6"/>
                </a:solidFill>
                <a:latin typeface="+mj-lt"/>
                <a:ea typeface="+mn-ea"/>
                <a:cs typeface="+mn-cs"/>
              </a:defRPr>
            </a:pPr>
            <a:r>
              <a:rPr lang="en-US" sz="1200">
                <a:solidFill>
                  <a:schemeClr val="accent6"/>
                </a:solidFill>
                <a:latin typeface="+mj-lt"/>
              </a:rPr>
              <a:t>Call Trend </a:t>
            </a:r>
          </a:p>
        </c:rich>
      </c:tx>
      <c:layout>
        <c:manualLayout>
          <c:xMode val="edge"/>
          <c:yMode val="edge"/>
          <c:x val="2.1905024476955578E-2"/>
          <c:y val="2.898550724637681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6"/>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schemeClr>
              </a:gs>
              <a:gs pos="100000">
                <a:schemeClr val="accent6">
                  <a:alpha val="5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alpha val="97000"/>
              </a:schemeClr>
            </a:solidFill>
            <a:round/>
          </a:ln>
          <a:effectLst/>
        </c:spPr>
        <c:marker>
          <c:symbol val="circle"/>
          <c:size val="7"/>
          <c:spPr>
            <a:solidFill>
              <a:schemeClr val="bg1"/>
            </a:solidFill>
            <a:ln w="25400">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Pivot!$C$19</c:f>
              <c:strCache>
                <c:ptCount val="1"/>
                <c:pt idx="0">
                  <c:v>Call count2</c:v>
                </c:pt>
              </c:strCache>
            </c:strRef>
          </c:tx>
          <c:spPr>
            <a:gradFill flip="none" rotWithShape="1">
              <a:gsLst>
                <a:gs pos="0">
                  <a:schemeClr val="accent6">
                    <a:lumMod val="60000"/>
                    <a:lumOff val="40000"/>
                  </a:schemeClr>
                </a:gs>
                <a:gs pos="100000">
                  <a:schemeClr val="accent6">
                    <a:alpha val="50000"/>
                  </a:schemeClr>
                </a:gs>
              </a:gsLst>
              <a:lin ang="16200000" scaled="1"/>
              <a:tileRect/>
            </a:gradFill>
            <a:ln>
              <a:noFill/>
            </a:ln>
            <a:effectLst/>
          </c:spPr>
          <c:cat>
            <c:strRef>
              <c:f>Pivot!$A$20:$A$32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Pivot!$C$20:$C$32</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EF91-4F8A-8720-C499B2C3D2A4}"/>
            </c:ext>
          </c:extLst>
        </c:ser>
        <c:dLbls>
          <c:showLegendKey val="0"/>
          <c:showVal val="0"/>
          <c:showCatName val="0"/>
          <c:showSerName val="0"/>
          <c:showPercent val="0"/>
          <c:showBubbleSize val="0"/>
        </c:dLbls>
        <c:axId val="435446511"/>
        <c:axId val="435446031"/>
      </c:areaChart>
      <c:lineChart>
        <c:grouping val="standard"/>
        <c:varyColors val="0"/>
        <c:ser>
          <c:idx val="0"/>
          <c:order val="0"/>
          <c:tx>
            <c:strRef>
              <c:f>Pivot!$B$19</c:f>
              <c:strCache>
                <c:ptCount val="1"/>
                <c:pt idx="0">
                  <c:v>Call count</c:v>
                </c:pt>
              </c:strCache>
            </c:strRef>
          </c:tx>
          <c:spPr>
            <a:ln w="28575" cap="rnd">
              <a:solidFill>
                <a:schemeClr val="accent6">
                  <a:alpha val="97000"/>
                </a:schemeClr>
              </a:solidFill>
              <a:round/>
            </a:ln>
            <a:effectLst/>
          </c:spPr>
          <c:marker>
            <c:symbol val="circle"/>
            <c:size val="7"/>
            <c:spPr>
              <a:solidFill>
                <a:schemeClr val="bg1"/>
              </a:solidFill>
              <a:ln w="25400">
                <a:solidFill>
                  <a:schemeClr val="tx1">
                    <a:lumMod val="85000"/>
                    <a:lumOff val="15000"/>
                  </a:schemeClr>
                </a:solidFill>
              </a:ln>
              <a:effectLst/>
            </c:spPr>
          </c:marker>
          <c:cat>
            <c:strRef>
              <c:f>Pivot!$A$20:$A$32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Pivot!$B$20:$B$32</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EF91-4F8A-8720-C499B2C3D2A4}"/>
            </c:ext>
          </c:extLst>
        </c:ser>
        <c:dLbls>
          <c:showLegendKey val="0"/>
          <c:showVal val="0"/>
          <c:showCatName val="0"/>
          <c:showSerName val="0"/>
          <c:showPercent val="0"/>
          <c:showBubbleSize val="0"/>
        </c:dLbls>
        <c:marker val="1"/>
        <c:smooth val="0"/>
        <c:axId val="435446511"/>
        <c:axId val="435446031"/>
      </c:lineChart>
      <c:catAx>
        <c:axId val="43544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446031"/>
        <c:crosses val="autoZero"/>
        <c:auto val="1"/>
        <c:lblAlgn val="ctr"/>
        <c:lblOffset val="100"/>
        <c:noMultiLvlLbl val="0"/>
      </c:catAx>
      <c:valAx>
        <c:axId val="4354460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446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[Data-excel-portfolio-project 10-03-2025 (Repaired).xlsx]Pivot!week Trends</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Pivot!$G$19</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Pivot!$F$20:$F$27</c:f>
              <c:strCache>
                <c:ptCount val="7"/>
                <c:pt idx="0">
                  <c:v>Sunday</c:v>
                </c:pt>
                <c:pt idx="1">
                  <c:v>Monday</c:v>
                </c:pt>
                <c:pt idx="2">
                  <c:v>Tuesday</c:v>
                </c:pt>
                <c:pt idx="3">
                  <c:v>Wednesday</c:v>
                </c:pt>
                <c:pt idx="4">
                  <c:v>Thursday</c:v>
                </c:pt>
                <c:pt idx="5">
                  <c:v>Friday</c:v>
                </c:pt>
                <c:pt idx="6">
                  <c:v>Saturday</c:v>
                </c:pt>
              </c:strCache>
            </c:strRef>
          </c:cat>
          <c:val>
            <c:numRef>
              <c:f>Pivot!$G$20:$G$27</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8D8F-4530-B816-E218A03271F2}"/>
            </c:ext>
          </c:extLst>
        </c:ser>
        <c:dLbls>
          <c:showLegendKey val="0"/>
          <c:showVal val="0"/>
          <c:showCatName val="0"/>
          <c:showSerName val="0"/>
          <c:showPercent val="0"/>
          <c:showBubbleSize val="0"/>
        </c:dLbls>
        <c:gapWidth val="25"/>
        <c:axId val="1595734288"/>
        <c:axId val="1595733328"/>
      </c:barChart>
      <c:catAx>
        <c:axId val="15957342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733328"/>
        <c:crosses val="autoZero"/>
        <c:auto val="1"/>
        <c:lblAlgn val="ctr"/>
        <c:lblOffset val="100"/>
        <c:noMultiLvlLbl val="0"/>
      </c:catAx>
      <c:valAx>
        <c:axId val="1595733328"/>
        <c:scaling>
          <c:orientation val="minMax"/>
        </c:scaling>
        <c:delete val="1"/>
        <c:axPos val="b"/>
        <c:numFmt formatCode="#,##0" sourceLinked="1"/>
        <c:majorTickMark val="none"/>
        <c:minorTickMark val="none"/>
        <c:tickLblPos val="nextTo"/>
        <c:crossAx val="1595734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r>
              <a:rPr lang="en-US">
                <a:solidFill>
                  <a:schemeClr val="accent5"/>
                </a:solidFill>
                <a:latin typeface="+mj-lt"/>
              </a:rPr>
              <a:t>Call</a:t>
            </a:r>
          </a:p>
        </c:rich>
      </c:tx>
      <c:layout>
        <c:manualLayout>
          <c:xMode val="edge"/>
          <c:yMode val="edge"/>
          <c:x val="0.12270487559453119"/>
          <c:y val="2.19190754637524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Pivot!$F$54:$F$58</c:f>
              <c:strCache>
                <c:ptCount val="5"/>
                <c:pt idx="0">
                  <c:v>R01</c:v>
                </c:pt>
                <c:pt idx="1">
                  <c:v>R02</c:v>
                </c:pt>
                <c:pt idx="2">
                  <c:v>R03</c:v>
                </c:pt>
                <c:pt idx="3">
                  <c:v>R04</c:v>
                </c:pt>
                <c:pt idx="4">
                  <c:v>R05</c:v>
                </c:pt>
              </c:strCache>
            </c:strRef>
          </c:cat>
          <c:val>
            <c:numRef>
              <c:f>Pivot!$G$54:$G$58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0A7-4EE4-96ED-CD9716B474F8}"/>
            </c:ext>
          </c:extLst>
        </c:ser>
        <c:ser>
          <c:idx val="1"/>
          <c:order val="1"/>
          <c:tx>
            <c:strRef>
              <c:f>Pivot!$I$54:$I$58</c:f>
              <c:strCache>
                <c:ptCount val="5"/>
                <c:pt idx="0">
                  <c:v>#N/A</c:v>
                </c:pt>
                <c:pt idx="1">
                  <c:v>218</c:v>
                </c:pt>
                <c:pt idx="2">
                  <c:v>#N/A</c:v>
                </c:pt>
                <c:pt idx="3">
                  <c:v>#N/A</c:v>
                </c:pt>
                <c:pt idx="4">
                  <c:v>#N/A</c:v>
                </c:pt>
              </c:strCache>
            </c:strRef>
          </c:tx>
          <c:spPr>
            <a:gradFill flip="none" rotWithShape="1">
              <a:gsLst>
                <a:gs pos="0">
                  <a:schemeClr val="accent5">
                    <a:lumMod val="60000"/>
                    <a:lumOff val="40000"/>
                  </a:schemeClr>
                </a:gs>
                <a:gs pos="100000">
                  <a:schemeClr val="accent6">
                    <a:alpha val="50000"/>
                  </a:schemeClr>
                </a:gs>
              </a:gsLst>
              <a:lin ang="0" scaled="1"/>
              <a:tileRect/>
            </a:gradFill>
            <a:ln>
              <a:noFill/>
            </a:ln>
            <a:effectLst/>
          </c:spPr>
          <c:invertIfNegative val="0"/>
          <c:dPt>
            <c:idx val="2"/>
            <c:invertIfNegative val="0"/>
            <c:bubble3D val="0"/>
            <c:spPr>
              <a:gradFill flip="none" rotWithShape="1">
                <a:gsLst>
                  <a:gs pos="0">
                    <a:schemeClr val="accent5">
                      <a:lumMod val="60000"/>
                      <a:lumOff val="40000"/>
                    </a:schemeClr>
                  </a:gs>
                  <a:gs pos="100000">
                    <a:schemeClr val="accent5"/>
                  </a:gs>
                </a:gsLst>
                <a:lin ang="0" scaled="1"/>
                <a:tileRect/>
              </a:gradFill>
              <a:ln>
                <a:noFill/>
              </a:ln>
              <a:effectLst/>
            </c:spPr>
            <c:extLst>
              <c:ext xmlns:c16="http://schemas.microsoft.com/office/drawing/2014/chart" uri="{C3380CC4-5D6E-409C-BE32-E72D297353CC}">
                <c16:uniqueId val="{00000002-50A7-4EE4-96ED-CD9716B474F8}"/>
              </c:ext>
            </c:extLst>
          </c:dPt>
          <c:val>
            <c:numRef>
              <c:f>Pivot!$I$54:$I$58</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50A7-4EE4-96ED-CD9716B474F8}"/>
            </c:ext>
          </c:extLst>
        </c:ser>
        <c:dLbls>
          <c:showLegendKey val="0"/>
          <c:showVal val="0"/>
          <c:showCatName val="0"/>
          <c:showSerName val="0"/>
          <c:showPercent val="0"/>
          <c:showBubbleSize val="0"/>
        </c:dLbls>
        <c:gapWidth val="25"/>
        <c:overlap val="100"/>
        <c:axId val="513521056"/>
        <c:axId val="513521536"/>
      </c:barChart>
      <c:catAx>
        <c:axId val="5135210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521536"/>
        <c:crosses val="autoZero"/>
        <c:auto val="1"/>
        <c:lblAlgn val="ctr"/>
        <c:lblOffset val="100"/>
        <c:noMultiLvlLbl val="0"/>
      </c:catAx>
      <c:valAx>
        <c:axId val="513521536"/>
        <c:scaling>
          <c:orientation val="minMax"/>
          <c:min val="0"/>
        </c:scaling>
        <c:delete val="1"/>
        <c:axPos val="t"/>
        <c:numFmt formatCode="General" sourceLinked="1"/>
        <c:majorTickMark val="none"/>
        <c:minorTickMark val="none"/>
        <c:tickLblPos val="nextTo"/>
        <c:crossAx val="51352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accent6"/>
                </a:solidFill>
                <a:latin typeface="+mj-lt"/>
                <a:ea typeface="+mn-ea"/>
                <a:cs typeface="+mn-cs"/>
              </a:defRPr>
            </a:pPr>
            <a:r>
              <a:rPr lang="en-US">
                <a:solidFill>
                  <a:schemeClr val="accent6"/>
                </a:solidFill>
                <a:latin typeface="+mj-lt"/>
              </a:rPr>
              <a:t>Amount</a:t>
            </a:r>
          </a:p>
        </c:rich>
      </c:tx>
      <c:layout>
        <c:manualLayout>
          <c:xMode val="edge"/>
          <c:yMode val="edge"/>
          <c:x val="6.8600141143260449E-2"/>
          <c:y val="2.1864954351886311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accent6"/>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Pivot!$F$54:$F$58</c:f>
              <c:strCache>
                <c:ptCount val="5"/>
                <c:pt idx="0">
                  <c:v>R01</c:v>
                </c:pt>
                <c:pt idx="1">
                  <c:v>R02</c:v>
                </c:pt>
                <c:pt idx="2">
                  <c:v>R03</c:v>
                </c:pt>
                <c:pt idx="3">
                  <c:v>R04</c:v>
                </c:pt>
                <c:pt idx="4">
                  <c:v>R05</c:v>
                </c:pt>
              </c:strCache>
            </c:strRef>
          </c:cat>
          <c:val>
            <c:numRef>
              <c:f>Pivot!$H$54:$H$58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55D-4A33-9BFA-BFCAA9AD15FB}"/>
            </c:ext>
          </c:extLst>
        </c:ser>
        <c:ser>
          <c:idx val="1"/>
          <c:order val="1"/>
          <c:tx>
            <c:strRef>
              <c:f>Pivot!$J$53</c:f>
              <c:strCache>
                <c:ptCount val="1"/>
                <c:pt idx="0">
                  <c:v>Sel.amonut </c:v>
                </c:pt>
              </c:strCache>
            </c:strRef>
          </c:tx>
          <c:spPr>
            <a:gradFill flip="none" rotWithShape="1">
              <a:gsLst>
                <a:gs pos="0">
                  <a:schemeClr val="accent6">
                    <a:lumMod val="60000"/>
                    <a:lumOff val="40000"/>
                  </a:schemeClr>
                </a:gs>
                <a:gs pos="100000">
                  <a:schemeClr val="accent6"/>
                </a:gs>
              </a:gsLst>
              <a:lin ang="0" scaled="1"/>
              <a:tileRect/>
            </a:gradFill>
            <a:ln>
              <a:noFill/>
            </a:ln>
            <a:effectLst/>
          </c:spPr>
          <c:invertIfNegative val="0"/>
          <c:val>
            <c:numRef>
              <c:f>Pivot!$J$54:$J$58</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A55D-4A33-9BFA-BFCAA9AD15FB}"/>
            </c:ext>
          </c:extLst>
        </c:ser>
        <c:dLbls>
          <c:showLegendKey val="0"/>
          <c:showVal val="0"/>
          <c:showCatName val="0"/>
          <c:showSerName val="0"/>
          <c:showPercent val="0"/>
          <c:showBubbleSize val="0"/>
        </c:dLbls>
        <c:gapWidth val="25"/>
        <c:overlap val="100"/>
        <c:axId val="509501840"/>
        <c:axId val="509528720"/>
      </c:barChart>
      <c:catAx>
        <c:axId val="509501840"/>
        <c:scaling>
          <c:orientation val="maxMin"/>
        </c:scaling>
        <c:delete val="1"/>
        <c:axPos val="l"/>
        <c:numFmt formatCode="General" sourceLinked="1"/>
        <c:majorTickMark val="none"/>
        <c:minorTickMark val="none"/>
        <c:tickLblPos val="nextTo"/>
        <c:crossAx val="509528720"/>
        <c:crosses val="autoZero"/>
        <c:auto val="1"/>
        <c:lblAlgn val="ctr"/>
        <c:lblOffset val="100"/>
        <c:noMultiLvlLbl val="0"/>
      </c:catAx>
      <c:valAx>
        <c:axId val="509528720"/>
        <c:scaling>
          <c:orientation val="minMax"/>
        </c:scaling>
        <c:delete val="1"/>
        <c:axPos val="t"/>
        <c:numFmt formatCode="&quot;$&quot;#,###.0,\'\k\'" sourceLinked="1"/>
        <c:majorTickMark val="none"/>
        <c:minorTickMark val="none"/>
        <c:tickLblPos val="nextTo"/>
        <c:crossAx val="50950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[Data-excel-portfolio-project 10-03-2025 (Repaired).xlsx]Pivot!PivotTable1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latin typeface="+mj-lt"/>
              </a:rPr>
              <a:t>Female</a:t>
            </a:r>
            <a:r>
              <a:rPr lang="en-US" baseline="0"/>
              <a:t> Vs. </a:t>
            </a:r>
            <a:r>
              <a:rPr lang="en-US" sz="1200" baseline="0">
                <a:solidFill>
                  <a:schemeClr val="accent4"/>
                </a:solidFill>
                <a:latin typeface="+mj-lt"/>
              </a:rPr>
              <a:t>Male</a:t>
            </a:r>
            <a:r>
              <a:rPr lang="en-US" baseline="0"/>
              <a:t> Callers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lumMod val="95000"/>
                <a:alpha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lumMod val="85000"/>
                <a:alpha val="7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Pivot!$B$77:$B$78</c:f>
              <c:strCache>
                <c:ptCount val="1"/>
                <c:pt idx="0">
                  <c:v>Female</c:v>
                </c:pt>
              </c:strCache>
            </c:strRef>
          </c:tx>
          <c:spPr>
            <a:solidFill>
              <a:schemeClr val="accent5"/>
            </a:solidFill>
            <a:ln>
              <a:noFill/>
            </a:ln>
            <a:effectLst/>
          </c:spPr>
          <c:invertIfNegative val="0"/>
          <c:dLbls>
            <c:spPr>
              <a:solidFill>
                <a:schemeClr val="bg1">
                  <a:lumMod val="95000"/>
                  <a:alpha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Pivot!$A$79:$A$82</c:f>
              <c:strCache>
                <c:ptCount val="3"/>
                <c:pt idx="0">
                  <c:v>Cincinnati</c:v>
                </c:pt>
                <c:pt idx="1">
                  <c:v>Cleveland</c:v>
                </c:pt>
                <c:pt idx="2">
                  <c:v>Columbus</c:v>
                </c:pt>
              </c:strCache>
            </c:strRef>
          </c:cat>
          <c:val>
            <c:numRef>
              <c:f>Pivot!$B$79:$B$82</c:f>
              <c:numCache>
                <c:formatCode>#,##0</c:formatCode>
                <c:ptCount val="3"/>
                <c:pt idx="0">
                  <c:v>144</c:v>
                </c:pt>
                <c:pt idx="1">
                  <c:v>326</c:v>
                </c:pt>
                <c:pt idx="2">
                  <c:v>129</c:v>
                </c:pt>
              </c:numCache>
            </c:numRef>
          </c:val>
          <c:extLst>
            <c:ext xmlns:c16="http://schemas.microsoft.com/office/drawing/2014/chart" uri="{C3380CC4-5D6E-409C-BE32-E72D297353CC}">
              <c16:uniqueId val="{00000000-65C6-461C-AB75-E8B2A92EAAC2}"/>
            </c:ext>
          </c:extLst>
        </c:ser>
        <c:ser>
          <c:idx val="1"/>
          <c:order val="1"/>
          <c:tx>
            <c:strRef>
              <c:f>Pivot!$C$77:$C$78</c:f>
              <c:strCache>
                <c:ptCount val="1"/>
                <c:pt idx="0">
                  <c:v>Male</c:v>
                </c:pt>
              </c:strCache>
            </c:strRef>
          </c:tx>
          <c:spPr>
            <a:solidFill>
              <a:schemeClr val="accent4"/>
            </a:solidFill>
            <a:ln>
              <a:noFill/>
            </a:ln>
            <a:effectLst/>
          </c:spPr>
          <c:invertIfNegative val="0"/>
          <c:dLbls>
            <c:spPr>
              <a:solidFill>
                <a:schemeClr val="bg1">
                  <a:lumMod val="85000"/>
                  <a:alpha val="7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Pivot!$A$79:$A$82</c:f>
              <c:strCache>
                <c:ptCount val="3"/>
                <c:pt idx="0">
                  <c:v>Cincinnati</c:v>
                </c:pt>
                <c:pt idx="1">
                  <c:v>Cleveland</c:v>
                </c:pt>
                <c:pt idx="2">
                  <c:v>Columbus</c:v>
                </c:pt>
              </c:strCache>
            </c:strRef>
          </c:cat>
          <c:val>
            <c:numRef>
              <c:f>Pivot!$C$79:$C$82</c:f>
              <c:numCache>
                <c:formatCode>#,##0</c:formatCode>
                <c:ptCount val="3"/>
                <c:pt idx="0">
                  <c:v>132</c:v>
                </c:pt>
                <c:pt idx="1">
                  <c:v>63</c:v>
                </c:pt>
                <c:pt idx="2">
                  <c:v>206</c:v>
                </c:pt>
              </c:numCache>
            </c:numRef>
          </c:val>
          <c:extLst>
            <c:ext xmlns:c16="http://schemas.microsoft.com/office/drawing/2014/chart" uri="{C3380CC4-5D6E-409C-BE32-E72D297353CC}">
              <c16:uniqueId val="{00000001-65C6-461C-AB75-E8B2A92EAAC2}"/>
            </c:ext>
          </c:extLst>
        </c:ser>
        <c:dLbls>
          <c:dLblPos val="ctr"/>
          <c:showLegendKey val="0"/>
          <c:showVal val="1"/>
          <c:showCatName val="0"/>
          <c:showSerName val="0"/>
          <c:showPercent val="0"/>
          <c:showBubbleSize val="0"/>
        </c:dLbls>
        <c:gapWidth val="25"/>
        <c:overlap val="100"/>
        <c:axId val="163476287"/>
        <c:axId val="163479647"/>
      </c:barChart>
      <c:catAx>
        <c:axId val="16347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79647"/>
        <c:crosses val="autoZero"/>
        <c:auto val="1"/>
        <c:lblAlgn val="ctr"/>
        <c:lblOffset val="100"/>
        <c:noMultiLvlLbl val="0"/>
      </c:catAx>
      <c:valAx>
        <c:axId val="163479647"/>
        <c:scaling>
          <c:orientation val="minMax"/>
        </c:scaling>
        <c:delete val="1"/>
        <c:axPos val="l"/>
        <c:numFmt formatCode="0%" sourceLinked="1"/>
        <c:majorTickMark val="none"/>
        <c:minorTickMark val="none"/>
        <c:tickLblPos val="nextTo"/>
        <c:crossAx val="163476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[Data-excel-portfolio-project 10-03-2025 (Repaired).xlsx]Pivot!Rep Statisfaction</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lumMod val="50000"/>
                  </a:schemeClr>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Pivot!$B$89</c:f>
              <c:strCache>
                <c:ptCount val="1"/>
                <c:pt idx="0">
                  <c:v>Total</c:v>
                </c:pt>
              </c:strCache>
            </c:strRef>
          </c:tx>
          <c:spPr>
            <a:solidFill>
              <a:schemeClr val="bg2">
                <a:lumMod val="50000"/>
              </a:schemeClr>
            </a:solidFill>
            <a:ln>
              <a:noFill/>
            </a:ln>
            <a:effectLst/>
          </c:spPr>
          <c:invertIfNegative val="0"/>
          <c:cat>
            <c:strRef>
              <c:f>Pivot!$A$90:$A$95</c:f>
              <c:strCache>
                <c:ptCount val="5"/>
                <c:pt idx="0">
                  <c:v>1</c:v>
                </c:pt>
                <c:pt idx="1">
                  <c:v>2</c:v>
                </c:pt>
                <c:pt idx="2">
                  <c:v>3</c:v>
                </c:pt>
                <c:pt idx="3">
                  <c:v>4</c:v>
                </c:pt>
                <c:pt idx="4">
                  <c:v>5</c:v>
                </c:pt>
              </c:strCache>
            </c:strRef>
          </c:cat>
          <c:val>
            <c:numRef>
              <c:f>Pivot!$B$90:$B$95</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255F-407B-A5CB-636508B3D1BF}"/>
            </c:ext>
          </c:extLst>
        </c:ser>
        <c:dLbls>
          <c:showLegendKey val="0"/>
          <c:showVal val="0"/>
          <c:showCatName val="0"/>
          <c:showSerName val="0"/>
          <c:showPercent val="0"/>
          <c:showBubbleSize val="0"/>
        </c:dLbls>
        <c:gapWidth val="10"/>
        <c:overlap val="-27"/>
        <c:axId val="163661343"/>
        <c:axId val="163663263"/>
      </c:barChart>
      <c:catAx>
        <c:axId val="1636613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63263"/>
        <c:crosses val="autoZero"/>
        <c:auto val="1"/>
        <c:lblAlgn val="ctr"/>
        <c:lblOffset val="100"/>
        <c:noMultiLvlLbl val="0"/>
      </c:catAx>
      <c:valAx>
        <c:axId val="1636632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6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347381</xdr:colOff>
      <xdr:row>3</xdr:row>
      <xdr:rowOff>0</xdr:rowOff>
    </xdr:from>
    <xdr:to>
      <xdr:col>3</xdr:col>
      <xdr:colOff>657225</xdr:colOff>
      <xdr:row>7</xdr:row>
      <xdr:rowOff>134471</xdr:rowOff>
    </xdr:to>
    <xdr:sp macro="" textlink="Pivot!A4">
      <xdr:nvSpPr>
        <xdr:cNvPr id="2" name="Rectangle 1">
          <a:extLst>
            <a:ext uri="{FF2B5EF4-FFF2-40B4-BE49-F238E27FC236}">
              <a16:creationId xmlns:a16="http://schemas.microsoft.com/office/drawing/2014/main" id="{57D601D4-7ABC-1946-133B-C55FC53D17E1}"/>
            </a:ext>
          </a:extLst>
        </xdr:cNvPr>
        <xdr:cNvSpPr/>
      </xdr:nvSpPr>
      <xdr:spPr>
        <a:xfrm>
          <a:off x="642656" y="571500"/>
          <a:ext cx="1348069" cy="89647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486A1A4-EB0D-437A-A6E4-2DF914EBDC8C}" type="TxLink">
            <a:rPr lang="en-US" sz="2800" b="0" i="0" u="none" strike="noStrike">
              <a:solidFill>
                <a:schemeClr val="bg1"/>
              </a:solidFill>
              <a:latin typeface="+mj-lt"/>
            </a:rPr>
            <a:pPr algn="ctr"/>
            <a:t>1,000</a:t>
          </a:fld>
          <a:endParaRPr lang="en-US" sz="2800">
            <a:solidFill>
              <a:schemeClr val="bg1"/>
            </a:solidFill>
            <a:latin typeface="+mj-lt"/>
          </a:endParaRPr>
        </a:p>
      </xdr:txBody>
    </xdr:sp>
    <xdr:clientData/>
  </xdr:twoCellAnchor>
  <xdr:twoCellAnchor>
    <xdr:from>
      <xdr:col>2</xdr:col>
      <xdr:colOff>152400</xdr:colOff>
      <xdr:row>3</xdr:row>
      <xdr:rowOff>9525</xdr:rowOff>
    </xdr:from>
    <xdr:to>
      <xdr:col>3</xdr:col>
      <xdr:colOff>495300</xdr:colOff>
      <xdr:row>4</xdr:row>
      <xdr:rowOff>66675</xdr:rowOff>
    </xdr:to>
    <xdr:sp macro="" textlink="">
      <xdr:nvSpPr>
        <xdr:cNvPr id="5" name="TextBox 4">
          <a:extLst>
            <a:ext uri="{FF2B5EF4-FFF2-40B4-BE49-F238E27FC236}">
              <a16:creationId xmlns:a16="http://schemas.microsoft.com/office/drawing/2014/main" id="{D8D4FBB6-8A92-72D1-6E60-58E51F6A7849}"/>
            </a:ext>
          </a:extLst>
        </xdr:cNvPr>
        <xdr:cNvSpPr txBox="1"/>
      </xdr:nvSpPr>
      <xdr:spPr>
        <a:xfrm>
          <a:off x="800100" y="581025"/>
          <a:ext cx="1028700" cy="2476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n>
                <a:noFill/>
              </a:ln>
              <a:solidFill>
                <a:schemeClr val="bg1">
                  <a:lumMod val="95000"/>
                </a:schemeClr>
              </a:solidFill>
              <a:effectLst>
                <a:outerShdw blurRad="50800" dist="38100" dir="2700000" algn="tl" rotWithShape="0">
                  <a:prstClr val="black">
                    <a:alpha val="40000"/>
                  </a:prstClr>
                </a:outerShdw>
              </a:effectLst>
              <a:latin typeface="+mj-lt"/>
            </a:rPr>
            <a:t>Calls</a:t>
          </a:r>
          <a:r>
            <a:rPr lang="en-US" sz="1100"/>
            <a:t>	</a:t>
          </a:r>
        </a:p>
      </xdr:txBody>
    </xdr:sp>
    <xdr:clientData/>
  </xdr:twoCellAnchor>
  <xdr:twoCellAnchor editAs="oneCell">
    <xdr:from>
      <xdr:col>2</xdr:col>
      <xdr:colOff>39632</xdr:colOff>
      <xdr:row>3</xdr:row>
      <xdr:rowOff>65904</xdr:rowOff>
    </xdr:from>
    <xdr:to>
      <xdr:col>2</xdr:col>
      <xdr:colOff>245549</xdr:colOff>
      <xdr:row>4</xdr:row>
      <xdr:rowOff>105175</xdr:rowOff>
    </xdr:to>
    <xdr:pic>
      <xdr:nvPicPr>
        <xdr:cNvPr id="6" name="Graphic 5" descr="Receiver with solid fill">
          <a:extLst>
            <a:ext uri="{FF2B5EF4-FFF2-40B4-BE49-F238E27FC236}">
              <a16:creationId xmlns:a16="http://schemas.microsoft.com/office/drawing/2014/main" id="{7CCAD636-89EC-41AA-9B37-FD401A14F35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4182570">
          <a:off x="675405" y="649331"/>
          <a:ext cx="229771" cy="205917"/>
        </a:xfrm>
        <a:prstGeom prst="rect">
          <a:avLst/>
        </a:prstGeom>
        <a:effectLst>
          <a:outerShdw blurRad="50800" dist="38100" dir="2700000" algn="tl" rotWithShape="0">
            <a:prstClr val="black">
              <a:alpha val="40000"/>
            </a:prstClr>
          </a:outerShdw>
        </a:effectLst>
      </xdr:spPr>
    </xdr:pic>
    <xdr:clientData/>
  </xdr:twoCellAnchor>
  <xdr:twoCellAnchor>
    <xdr:from>
      <xdr:col>2</xdr:col>
      <xdr:colOff>257175</xdr:colOff>
      <xdr:row>6</xdr:row>
      <xdr:rowOff>66675</xdr:rowOff>
    </xdr:from>
    <xdr:to>
      <xdr:col>3</xdr:col>
      <xdr:colOff>390525</xdr:colOff>
      <xdr:row>7</xdr:row>
      <xdr:rowOff>76200</xdr:rowOff>
    </xdr:to>
    <xdr:sp macro="" textlink="Pivot!A10">
      <xdr:nvSpPr>
        <xdr:cNvPr id="7" name="TextBox 6">
          <a:extLst>
            <a:ext uri="{FF2B5EF4-FFF2-40B4-BE49-F238E27FC236}">
              <a16:creationId xmlns:a16="http://schemas.microsoft.com/office/drawing/2014/main" id="{94DFDAE8-A2A9-96CE-36C0-ED2132901FF2}"/>
            </a:ext>
          </a:extLst>
        </xdr:cNvPr>
        <xdr:cNvSpPr txBox="1"/>
      </xdr:nvSpPr>
      <xdr:spPr>
        <a:xfrm>
          <a:off x="904875" y="1209675"/>
          <a:ext cx="819150" cy="200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AA108A-3B31-45C2-B7EA-8FC05E5835A8}" type="TxLink">
            <a:rPr lang="en-US" sz="1100" b="0" i="0" u="none" strike="noStrike">
              <a:ln>
                <a:noFill/>
              </a:ln>
              <a:solidFill>
                <a:schemeClr val="bg1">
                  <a:lumMod val="95000"/>
                </a:schemeClr>
              </a:solidFill>
              <a:effectLst>
                <a:outerShdw blurRad="50800" dist="38100" dir="2700000" algn="tl" rotWithShape="0">
                  <a:prstClr val="black">
                    <a:alpha val="40000"/>
                  </a:prstClr>
                </a:outerShdw>
              </a:effectLst>
              <a:latin typeface="Aptos"/>
            </a:rPr>
            <a:pPr algn="ctr"/>
            <a:t>218</a:t>
          </a:fld>
          <a:endParaRPr lang="en-US" sz="1100">
            <a:ln>
              <a:noFill/>
            </a:ln>
            <a:solidFill>
              <a:schemeClr val="bg1">
                <a:lumMod val="95000"/>
              </a:schemeClr>
            </a:solidFill>
            <a:effectLst>
              <a:outerShdw blurRad="50800" dist="38100" dir="2700000" algn="tl" rotWithShape="0">
                <a:prstClr val="black">
                  <a:alpha val="40000"/>
                </a:prstClr>
              </a:outerShdw>
            </a:effectLst>
          </a:endParaRPr>
        </a:p>
      </xdr:txBody>
    </xdr:sp>
    <xdr:clientData/>
  </xdr:twoCellAnchor>
  <xdr:twoCellAnchor>
    <xdr:from>
      <xdr:col>2</xdr:col>
      <xdr:colOff>0</xdr:colOff>
      <xdr:row>10</xdr:row>
      <xdr:rowOff>0</xdr:rowOff>
    </xdr:from>
    <xdr:to>
      <xdr:col>3</xdr:col>
      <xdr:colOff>662269</xdr:colOff>
      <xdr:row>14</xdr:row>
      <xdr:rowOff>134471</xdr:rowOff>
    </xdr:to>
    <xdr:sp macro="" textlink="Pivot!B4">
      <xdr:nvSpPr>
        <xdr:cNvPr id="8" name="Rectangle 7">
          <a:extLst>
            <a:ext uri="{FF2B5EF4-FFF2-40B4-BE49-F238E27FC236}">
              <a16:creationId xmlns:a16="http://schemas.microsoft.com/office/drawing/2014/main" id="{838E78F0-5379-4249-A9D3-30F741F59CD4}"/>
            </a:ext>
          </a:extLst>
        </xdr:cNvPr>
        <xdr:cNvSpPr/>
      </xdr:nvSpPr>
      <xdr:spPr>
        <a:xfrm>
          <a:off x="647700" y="1905000"/>
          <a:ext cx="1348069" cy="89647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9C1F327-3632-4E77-B366-97AF0B6CD8FA}"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clientData/>
  </xdr:twoCellAnchor>
  <xdr:twoCellAnchor>
    <xdr:from>
      <xdr:col>2</xdr:col>
      <xdr:colOff>157444</xdr:colOff>
      <xdr:row>10</xdr:row>
      <xdr:rowOff>9525</xdr:rowOff>
    </xdr:from>
    <xdr:to>
      <xdr:col>3</xdr:col>
      <xdr:colOff>500344</xdr:colOff>
      <xdr:row>11</xdr:row>
      <xdr:rowOff>66675</xdr:rowOff>
    </xdr:to>
    <xdr:sp macro="" textlink="">
      <xdr:nvSpPr>
        <xdr:cNvPr id="9" name="TextBox 8">
          <a:extLst>
            <a:ext uri="{FF2B5EF4-FFF2-40B4-BE49-F238E27FC236}">
              <a16:creationId xmlns:a16="http://schemas.microsoft.com/office/drawing/2014/main" id="{2C71C38C-1B3F-4131-A969-8DCEB282AB61}"/>
            </a:ext>
          </a:extLst>
        </xdr:cNvPr>
        <xdr:cNvSpPr txBox="1"/>
      </xdr:nvSpPr>
      <xdr:spPr>
        <a:xfrm>
          <a:off x="805144" y="1914525"/>
          <a:ext cx="1028700" cy="2476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n>
                <a:noFill/>
              </a:ln>
              <a:solidFill>
                <a:schemeClr val="bg1">
                  <a:lumMod val="95000"/>
                </a:schemeClr>
              </a:solidFill>
              <a:effectLst>
                <a:outerShdw blurRad="50800" dist="38100" dir="2700000" algn="tl" rotWithShape="0">
                  <a:prstClr val="black">
                    <a:alpha val="40000"/>
                  </a:prstClr>
                </a:outerShdw>
              </a:effectLst>
              <a:latin typeface="+mj-lt"/>
            </a:rPr>
            <a:t>Amount	</a:t>
          </a:r>
          <a:r>
            <a:rPr lang="en-US" sz="1100"/>
            <a:t>	</a:t>
          </a:r>
        </a:p>
      </xdr:txBody>
    </xdr:sp>
    <xdr:clientData/>
  </xdr:twoCellAnchor>
  <xdr:twoCellAnchor editAs="oneCell">
    <xdr:from>
      <xdr:col>2</xdr:col>
      <xdr:colOff>44676</xdr:colOff>
      <xdr:row>10</xdr:row>
      <xdr:rowOff>30206</xdr:rowOff>
    </xdr:from>
    <xdr:to>
      <xdr:col>2</xdr:col>
      <xdr:colOff>250593</xdr:colOff>
      <xdr:row>11</xdr:row>
      <xdr:rowOff>45623</xdr:rowOff>
    </xdr:to>
    <xdr:pic>
      <xdr:nvPicPr>
        <xdr:cNvPr id="10" name="Graphic 9">
          <a:extLst>
            <a:ext uri="{FF2B5EF4-FFF2-40B4-BE49-F238E27FC236}">
              <a16:creationId xmlns:a16="http://schemas.microsoft.com/office/drawing/2014/main" id="{6C611D89-3CBB-459D-B822-7B9D491156C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185414">
          <a:off x="692376" y="1935206"/>
          <a:ext cx="205917" cy="205917"/>
        </a:xfrm>
        <a:prstGeom prst="rect">
          <a:avLst/>
        </a:prstGeom>
        <a:effectLst>
          <a:outerShdw blurRad="50800" dist="38100" dir="2700000" algn="tl" rotWithShape="0">
            <a:prstClr val="black">
              <a:alpha val="40000"/>
            </a:prstClr>
          </a:outerShdw>
        </a:effectLst>
      </xdr:spPr>
    </xdr:pic>
    <xdr:clientData/>
  </xdr:twoCellAnchor>
  <xdr:twoCellAnchor>
    <xdr:from>
      <xdr:col>2</xdr:col>
      <xdr:colOff>262219</xdr:colOff>
      <xdr:row>13</xdr:row>
      <xdr:rowOff>66675</xdr:rowOff>
    </xdr:from>
    <xdr:to>
      <xdr:col>3</xdr:col>
      <xdr:colOff>395569</xdr:colOff>
      <xdr:row>14</xdr:row>
      <xdr:rowOff>76200</xdr:rowOff>
    </xdr:to>
    <xdr:sp macro="" textlink="Pivot!B10">
      <xdr:nvSpPr>
        <xdr:cNvPr id="11" name="TextBox 10">
          <a:extLst>
            <a:ext uri="{FF2B5EF4-FFF2-40B4-BE49-F238E27FC236}">
              <a16:creationId xmlns:a16="http://schemas.microsoft.com/office/drawing/2014/main" id="{5058D830-9E4F-4763-9331-BFF83A6C7E75}"/>
            </a:ext>
          </a:extLst>
        </xdr:cNvPr>
        <xdr:cNvSpPr txBox="1"/>
      </xdr:nvSpPr>
      <xdr:spPr>
        <a:xfrm>
          <a:off x="909919" y="2543175"/>
          <a:ext cx="819150" cy="200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EEC5221-2386-4C67-868D-31BDE60F505E}" type="TxLink">
            <a:rPr lang="en-US" sz="1100" b="0" i="0" u="none" strike="noStrike">
              <a:ln>
                <a:noFill/>
              </a:ln>
              <a:solidFill>
                <a:schemeClr val="bg1">
                  <a:lumMod val="95000"/>
                </a:schemeClr>
              </a:solidFill>
              <a:effectLst>
                <a:outerShdw blurRad="50800" dist="38100" dir="2700000" algn="tl" rotWithShape="0">
                  <a:prstClr val="black">
                    <a:alpha val="40000"/>
                  </a:prstClr>
                </a:outerShdw>
              </a:effectLst>
              <a:latin typeface="Aptos"/>
              <a:ea typeface="+mn-ea"/>
              <a:cs typeface="+mn-cs"/>
            </a:rPr>
            <a:pPr marL="0" indent="0" algn="ctr"/>
            <a:t>$20,581</a:t>
          </a:fld>
          <a:endParaRPr lang="en-US" sz="1100" b="0" i="0" u="none" strike="noStrike">
            <a:ln>
              <a:noFill/>
            </a:ln>
            <a:solidFill>
              <a:schemeClr val="bg1">
                <a:lumMod val="95000"/>
              </a:schemeClr>
            </a:solidFill>
            <a:effectLst>
              <a:outerShdw blurRad="50800" dist="38100" dir="2700000" algn="tl" rotWithShape="0">
                <a:prstClr val="black">
                  <a:alpha val="40000"/>
                </a:prstClr>
              </a:outerShdw>
            </a:effectLst>
            <a:latin typeface="Aptos"/>
            <a:ea typeface="+mn-ea"/>
            <a:cs typeface="+mn-cs"/>
          </a:endParaRPr>
        </a:p>
      </xdr:txBody>
    </xdr:sp>
    <xdr:clientData/>
  </xdr:twoCellAnchor>
  <xdr:twoCellAnchor>
    <xdr:from>
      <xdr:col>2</xdr:col>
      <xdr:colOff>0</xdr:colOff>
      <xdr:row>17</xdr:row>
      <xdr:rowOff>0</xdr:rowOff>
    </xdr:from>
    <xdr:to>
      <xdr:col>3</xdr:col>
      <xdr:colOff>662269</xdr:colOff>
      <xdr:row>21</xdr:row>
      <xdr:rowOff>134471</xdr:rowOff>
    </xdr:to>
    <xdr:sp macro="" textlink="Pivot!B4">
      <xdr:nvSpPr>
        <xdr:cNvPr id="12" name="Rectangle 11">
          <a:extLst>
            <a:ext uri="{FF2B5EF4-FFF2-40B4-BE49-F238E27FC236}">
              <a16:creationId xmlns:a16="http://schemas.microsoft.com/office/drawing/2014/main" id="{A83DDCFD-9C57-4BD9-87B3-467DAEF5FC25}"/>
            </a:ext>
          </a:extLst>
        </xdr:cNvPr>
        <xdr:cNvSpPr/>
      </xdr:nvSpPr>
      <xdr:spPr>
        <a:xfrm>
          <a:off x="647700" y="3238500"/>
          <a:ext cx="1348069" cy="89647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C05532A-776E-499F-BEE6-AE62F0B28465}"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clientData/>
  </xdr:twoCellAnchor>
  <xdr:twoCellAnchor>
    <xdr:from>
      <xdr:col>2</xdr:col>
      <xdr:colOff>157444</xdr:colOff>
      <xdr:row>17</xdr:row>
      <xdr:rowOff>9525</xdr:rowOff>
    </xdr:from>
    <xdr:to>
      <xdr:col>3</xdr:col>
      <xdr:colOff>500344</xdr:colOff>
      <xdr:row>18</xdr:row>
      <xdr:rowOff>66675</xdr:rowOff>
    </xdr:to>
    <xdr:sp macro="" textlink="">
      <xdr:nvSpPr>
        <xdr:cNvPr id="13" name="TextBox 12">
          <a:extLst>
            <a:ext uri="{FF2B5EF4-FFF2-40B4-BE49-F238E27FC236}">
              <a16:creationId xmlns:a16="http://schemas.microsoft.com/office/drawing/2014/main" id="{5D9E43AA-CD81-43E7-A22F-D57401EB4174}"/>
            </a:ext>
          </a:extLst>
        </xdr:cNvPr>
        <xdr:cNvSpPr txBox="1"/>
      </xdr:nvSpPr>
      <xdr:spPr>
        <a:xfrm>
          <a:off x="805144" y="3248025"/>
          <a:ext cx="1028700" cy="2476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n>
                <a:noFill/>
              </a:ln>
              <a:solidFill>
                <a:schemeClr val="bg1">
                  <a:lumMod val="95000"/>
                </a:schemeClr>
              </a:solidFill>
              <a:effectLst>
                <a:outerShdw blurRad="50800" dist="38100" dir="2700000" algn="tl" rotWithShape="0">
                  <a:prstClr val="black">
                    <a:alpha val="40000"/>
                  </a:prstClr>
                </a:outerShdw>
              </a:effectLst>
              <a:latin typeface="+mj-lt"/>
              <a:ea typeface="+mn-ea"/>
              <a:cs typeface="+mn-cs"/>
            </a:rPr>
            <a:t>Duration</a:t>
          </a:r>
        </a:p>
      </xdr:txBody>
    </xdr:sp>
    <xdr:clientData/>
  </xdr:twoCellAnchor>
  <xdr:twoCellAnchor editAs="oneCell">
    <xdr:from>
      <xdr:col>2</xdr:col>
      <xdr:colOff>6576</xdr:colOff>
      <xdr:row>17</xdr:row>
      <xdr:rowOff>49256</xdr:rowOff>
    </xdr:from>
    <xdr:to>
      <xdr:col>2</xdr:col>
      <xdr:colOff>212493</xdr:colOff>
      <xdr:row>18</xdr:row>
      <xdr:rowOff>64673</xdr:rowOff>
    </xdr:to>
    <xdr:pic>
      <xdr:nvPicPr>
        <xdr:cNvPr id="14" name="Graphic 13">
          <a:extLst>
            <a:ext uri="{FF2B5EF4-FFF2-40B4-BE49-F238E27FC236}">
              <a16:creationId xmlns:a16="http://schemas.microsoft.com/office/drawing/2014/main" id="{0426FDD5-4D4C-4FDB-9AA6-EF6834148A1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54276" y="3287756"/>
          <a:ext cx="205917" cy="205917"/>
        </a:xfrm>
        <a:prstGeom prst="rect">
          <a:avLst/>
        </a:prstGeom>
        <a:effectLst>
          <a:outerShdw blurRad="50800" dist="38100" dir="2700000" algn="tl" rotWithShape="0">
            <a:prstClr val="black">
              <a:alpha val="40000"/>
            </a:prstClr>
          </a:outerShdw>
        </a:effectLst>
      </xdr:spPr>
    </xdr:pic>
    <xdr:clientData/>
  </xdr:twoCellAnchor>
  <xdr:twoCellAnchor>
    <xdr:from>
      <xdr:col>2</xdr:col>
      <xdr:colOff>262219</xdr:colOff>
      <xdr:row>20</xdr:row>
      <xdr:rowOff>66675</xdr:rowOff>
    </xdr:from>
    <xdr:to>
      <xdr:col>3</xdr:col>
      <xdr:colOff>395569</xdr:colOff>
      <xdr:row>21</xdr:row>
      <xdr:rowOff>76200</xdr:rowOff>
    </xdr:to>
    <xdr:sp macro="" textlink="Pivot!C10">
      <xdr:nvSpPr>
        <xdr:cNvPr id="15" name="TextBox 14">
          <a:extLst>
            <a:ext uri="{FF2B5EF4-FFF2-40B4-BE49-F238E27FC236}">
              <a16:creationId xmlns:a16="http://schemas.microsoft.com/office/drawing/2014/main" id="{9C3948E0-53F0-455E-85A7-A0B88ECFD180}"/>
            </a:ext>
          </a:extLst>
        </xdr:cNvPr>
        <xdr:cNvSpPr txBox="1"/>
      </xdr:nvSpPr>
      <xdr:spPr>
        <a:xfrm>
          <a:off x="909919" y="3876675"/>
          <a:ext cx="819150" cy="200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B45BA41-9C02-44E0-8825-23C2EF44541D}" type="TxLink">
            <a:rPr lang="en-US" sz="1100" b="0" i="0" u="none" strike="noStrike">
              <a:ln>
                <a:noFill/>
              </a:ln>
              <a:solidFill>
                <a:schemeClr val="bg1">
                  <a:lumMod val="95000"/>
                </a:schemeClr>
              </a:solidFill>
              <a:effectLst>
                <a:outerShdw blurRad="50800" dist="38100" dir="2700000" algn="tl" rotWithShape="0">
                  <a:prstClr val="black">
                    <a:alpha val="40000"/>
                  </a:prstClr>
                </a:outerShdw>
              </a:effectLst>
              <a:latin typeface="Aptos"/>
              <a:ea typeface="+mn-ea"/>
              <a:cs typeface="+mn-cs"/>
            </a:rPr>
            <a:pPr marL="0" indent="0" algn="ctr"/>
            <a:t>19,300</a:t>
          </a:fld>
          <a:endParaRPr lang="en-US" sz="1100" b="0" i="0" u="none" strike="noStrike">
            <a:ln>
              <a:noFill/>
            </a:ln>
            <a:solidFill>
              <a:schemeClr val="bg1">
                <a:lumMod val="95000"/>
              </a:schemeClr>
            </a:solidFill>
            <a:effectLst>
              <a:outerShdw blurRad="50800" dist="38100" dir="2700000" algn="tl" rotWithShape="0">
                <a:prstClr val="black">
                  <a:alpha val="40000"/>
                </a:prstClr>
              </a:outerShdw>
            </a:effectLst>
            <a:latin typeface="Aptos"/>
            <a:ea typeface="+mn-ea"/>
            <a:cs typeface="+mn-cs"/>
          </a:endParaRPr>
        </a:p>
      </xdr:txBody>
    </xdr:sp>
    <xdr:clientData/>
  </xdr:twoCellAnchor>
  <xdr:twoCellAnchor>
    <xdr:from>
      <xdr:col>2</xdr:col>
      <xdr:colOff>0</xdr:colOff>
      <xdr:row>24</xdr:row>
      <xdr:rowOff>0</xdr:rowOff>
    </xdr:from>
    <xdr:to>
      <xdr:col>3</xdr:col>
      <xdr:colOff>662269</xdr:colOff>
      <xdr:row>28</xdr:row>
      <xdr:rowOff>134471</xdr:rowOff>
    </xdr:to>
    <xdr:sp macro="" textlink="Pivot!D4">
      <xdr:nvSpPr>
        <xdr:cNvPr id="16" name="Rectangle 15">
          <a:extLst>
            <a:ext uri="{FF2B5EF4-FFF2-40B4-BE49-F238E27FC236}">
              <a16:creationId xmlns:a16="http://schemas.microsoft.com/office/drawing/2014/main" id="{D26B0AFB-1B58-4ED4-B233-6072CE133996}"/>
            </a:ext>
          </a:extLst>
        </xdr:cNvPr>
        <xdr:cNvSpPr/>
      </xdr:nvSpPr>
      <xdr:spPr>
        <a:xfrm>
          <a:off x="647700" y="4572000"/>
          <a:ext cx="1348069" cy="89647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98ABD2C-E429-43A3-8E82-8442E460125E}"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clientData/>
  </xdr:twoCellAnchor>
  <xdr:twoCellAnchor>
    <xdr:from>
      <xdr:col>2</xdr:col>
      <xdr:colOff>157444</xdr:colOff>
      <xdr:row>24</xdr:row>
      <xdr:rowOff>9525</xdr:rowOff>
    </xdr:from>
    <xdr:to>
      <xdr:col>3</xdr:col>
      <xdr:colOff>500344</xdr:colOff>
      <xdr:row>25</xdr:row>
      <xdr:rowOff>66675</xdr:rowOff>
    </xdr:to>
    <xdr:sp macro="" textlink="">
      <xdr:nvSpPr>
        <xdr:cNvPr id="17" name="TextBox 16">
          <a:extLst>
            <a:ext uri="{FF2B5EF4-FFF2-40B4-BE49-F238E27FC236}">
              <a16:creationId xmlns:a16="http://schemas.microsoft.com/office/drawing/2014/main" id="{AC7DEC86-91FD-4BEB-AD7E-8759F042F5B8}"/>
            </a:ext>
          </a:extLst>
        </xdr:cNvPr>
        <xdr:cNvSpPr txBox="1"/>
      </xdr:nvSpPr>
      <xdr:spPr>
        <a:xfrm>
          <a:off x="805144" y="4581525"/>
          <a:ext cx="1028700" cy="2476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n>
                <a:noFill/>
              </a:ln>
              <a:solidFill>
                <a:schemeClr val="bg1">
                  <a:lumMod val="95000"/>
                </a:schemeClr>
              </a:solidFill>
              <a:effectLst>
                <a:outerShdw blurRad="50800" dist="38100" dir="2700000" algn="tl" rotWithShape="0">
                  <a:prstClr val="black">
                    <a:alpha val="40000"/>
                  </a:prstClr>
                </a:outerShdw>
              </a:effectLst>
              <a:latin typeface="+mj-lt"/>
              <a:ea typeface="+mn-ea"/>
              <a:cs typeface="+mn-cs"/>
            </a:rPr>
            <a:t>Avg</a:t>
          </a:r>
          <a:r>
            <a:rPr lang="en-US" sz="1100" baseline="0"/>
            <a:t>  </a:t>
          </a:r>
          <a:r>
            <a:rPr lang="en-US" sz="1100">
              <a:ln>
                <a:noFill/>
              </a:ln>
              <a:solidFill>
                <a:schemeClr val="bg1">
                  <a:lumMod val="95000"/>
                </a:schemeClr>
              </a:solidFill>
              <a:effectLst>
                <a:outerShdw blurRad="50800" dist="38100" dir="2700000" algn="tl" rotWithShape="0">
                  <a:prstClr val="black">
                    <a:alpha val="40000"/>
                  </a:prstClr>
                </a:outerShdw>
              </a:effectLst>
              <a:latin typeface="+mj-lt"/>
              <a:ea typeface="+mn-ea"/>
              <a:cs typeface="+mn-cs"/>
            </a:rPr>
            <a:t>Rating</a:t>
          </a:r>
        </a:p>
      </xdr:txBody>
    </xdr:sp>
    <xdr:clientData/>
  </xdr:twoCellAnchor>
  <xdr:twoCellAnchor editAs="oneCell">
    <xdr:from>
      <xdr:col>2</xdr:col>
      <xdr:colOff>44676</xdr:colOff>
      <xdr:row>24</xdr:row>
      <xdr:rowOff>1631</xdr:rowOff>
    </xdr:from>
    <xdr:to>
      <xdr:col>2</xdr:col>
      <xdr:colOff>250593</xdr:colOff>
      <xdr:row>25</xdr:row>
      <xdr:rowOff>17048</xdr:rowOff>
    </xdr:to>
    <xdr:pic>
      <xdr:nvPicPr>
        <xdr:cNvPr id="18" name="Graphic 17">
          <a:extLst>
            <a:ext uri="{FF2B5EF4-FFF2-40B4-BE49-F238E27FC236}">
              <a16:creationId xmlns:a16="http://schemas.microsoft.com/office/drawing/2014/main" id="{BC2E6143-30FD-47B3-9CDB-ECC668D1203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197453">
          <a:off x="692376" y="4573631"/>
          <a:ext cx="205917" cy="205917"/>
        </a:xfrm>
        <a:prstGeom prst="rect">
          <a:avLst/>
        </a:prstGeom>
        <a:effectLst>
          <a:outerShdw blurRad="50800" dist="38100" dir="2700000" algn="tl" rotWithShape="0">
            <a:prstClr val="black">
              <a:alpha val="40000"/>
            </a:prstClr>
          </a:outerShdw>
        </a:effectLst>
      </xdr:spPr>
    </xdr:pic>
    <xdr:clientData/>
  </xdr:twoCellAnchor>
  <xdr:twoCellAnchor>
    <xdr:from>
      <xdr:col>2</xdr:col>
      <xdr:colOff>262219</xdr:colOff>
      <xdr:row>27</xdr:row>
      <xdr:rowOff>66675</xdr:rowOff>
    </xdr:from>
    <xdr:to>
      <xdr:col>3</xdr:col>
      <xdr:colOff>395569</xdr:colOff>
      <xdr:row>28</xdr:row>
      <xdr:rowOff>76200</xdr:rowOff>
    </xdr:to>
    <xdr:sp macro="" textlink="Pivot!D10">
      <xdr:nvSpPr>
        <xdr:cNvPr id="19" name="TextBox 18">
          <a:extLst>
            <a:ext uri="{FF2B5EF4-FFF2-40B4-BE49-F238E27FC236}">
              <a16:creationId xmlns:a16="http://schemas.microsoft.com/office/drawing/2014/main" id="{FB860B12-5EE0-449D-9D78-8CE5241F5D06}"/>
            </a:ext>
          </a:extLst>
        </xdr:cNvPr>
        <xdr:cNvSpPr txBox="1"/>
      </xdr:nvSpPr>
      <xdr:spPr>
        <a:xfrm>
          <a:off x="909919" y="5210175"/>
          <a:ext cx="819150" cy="200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EE3214-B6D8-48EF-BCEE-9C536257B90E}" type="TxLink">
            <a:rPr lang="en-US" sz="1100" b="0" i="0" u="none" strike="noStrike">
              <a:ln>
                <a:noFill/>
              </a:ln>
              <a:solidFill>
                <a:schemeClr val="bg1">
                  <a:lumMod val="95000"/>
                </a:schemeClr>
              </a:solidFill>
              <a:effectLst>
                <a:outerShdw blurRad="50800" dist="38100" dir="2700000" algn="tl" rotWithShape="0">
                  <a:prstClr val="black">
                    <a:alpha val="40000"/>
                  </a:prstClr>
                </a:outerShdw>
              </a:effectLst>
              <a:latin typeface="Aptos"/>
              <a:ea typeface="+mn-ea"/>
              <a:cs typeface="+mn-cs"/>
            </a:rPr>
            <a:pPr marL="0" indent="0" algn="ctr"/>
            <a:t>3.9</a:t>
          </a:fld>
          <a:endParaRPr lang="en-US" sz="1100" b="0" i="0" u="none" strike="noStrike">
            <a:ln>
              <a:noFill/>
            </a:ln>
            <a:solidFill>
              <a:schemeClr val="bg1">
                <a:lumMod val="95000"/>
              </a:schemeClr>
            </a:solidFill>
            <a:effectLst>
              <a:outerShdw blurRad="50800" dist="38100" dir="2700000" algn="tl" rotWithShape="0">
                <a:prstClr val="black">
                  <a:alpha val="40000"/>
                </a:prstClr>
              </a:outerShdw>
            </a:effectLst>
            <a:latin typeface="Aptos"/>
            <a:ea typeface="+mn-ea"/>
            <a:cs typeface="+mn-cs"/>
          </a:endParaRPr>
        </a:p>
      </xdr:txBody>
    </xdr:sp>
    <xdr:clientData/>
  </xdr:twoCellAnchor>
  <xdr:twoCellAnchor>
    <xdr:from>
      <xdr:col>2</xdr:col>
      <xdr:colOff>0</xdr:colOff>
      <xdr:row>31</xdr:row>
      <xdr:rowOff>0</xdr:rowOff>
    </xdr:from>
    <xdr:to>
      <xdr:col>3</xdr:col>
      <xdr:colOff>662269</xdr:colOff>
      <xdr:row>35</xdr:row>
      <xdr:rowOff>134471</xdr:rowOff>
    </xdr:to>
    <xdr:sp macro="" textlink="Pivot!E4">
      <xdr:nvSpPr>
        <xdr:cNvPr id="20" name="Rectangle 19">
          <a:extLst>
            <a:ext uri="{FF2B5EF4-FFF2-40B4-BE49-F238E27FC236}">
              <a16:creationId xmlns:a16="http://schemas.microsoft.com/office/drawing/2014/main" id="{7797730F-949E-4282-85D3-C9C6EE1B199C}"/>
            </a:ext>
          </a:extLst>
        </xdr:cNvPr>
        <xdr:cNvSpPr/>
      </xdr:nvSpPr>
      <xdr:spPr>
        <a:xfrm>
          <a:off x="647700" y="5905500"/>
          <a:ext cx="1348069" cy="89647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5BC5CE3-9EFD-4C22-81C7-C1FCC9492295}"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clientData/>
  </xdr:twoCellAnchor>
  <xdr:twoCellAnchor>
    <xdr:from>
      <xdr:col>2</xdr:col>
      <xdr:colOff>152400</xdr:colOff>
      <xdr:row>31</xdr:row>
      <xdr:rowOff>28575</xdr:rowOff>
    </xdr:from>
    <xdr:to>
      <xdr:col>3</xdr:col>
      <xdr:colOff>590550</xdr:colOff>
      <xdr:row>32</xdr:row>
      <xdr:rowOff>85725</xdr:rowOff>
    </xdr:to>
    <xdr:sp macro="" textlink="">
      <xdr:nvSpPr>
        <xdr:cNvPr id="21" name="TextBox 20">
          <a:extLst>
            <a:ext uri="{FF2B5EF4-FFF2-40B4-BE49-F238E27FC236}">
              <a16:creationId xmlns:a16="http://schemas.microsoft.com/office/drawing/2014/main" id="{ED150C7C-0D8D-4D03-994F-03CC56977D5C}"/>
            </a:ext>
          </a:extLst>
        </xdr:cNvPr>
        <xdr:cNvSpPr txBox="1"/>
      </xdr:nvSpPr>
      <xdr:spPr>
        <a:xfrm>
          <a:off x="800100" y="5934075"/>
          <a:ext cx="1123950" cy="2476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n>
                <a:noFill/>
              </a:ln>
              <a:solidFill>
                <a:schemeClr val="bg1">
                  <a:lumMod val="95000"/>
                </a:schemeClr>
              </a:solidFill>
              <a:effectLst>
                <a:outerShdw blurRad="50800" dist="38100" dir="2700000" algn="tl" rotWithShape="0">
                  <a:prstClr val="black">
                    <a:alpha val="40000"/>
                  </a:prstClr>
                </a:outerShdw>
              </a:effectLst>
              <a:latin typeface="+mj-lt"/>
              <a:ea typeface="+mn-ea"/>
              <a:cs typeface="+mn-cs"/>
            </a:rPr>
            <a:t>Happy</a:t>
          </a:r>
          <a:r>
            <a:rPr lang="en-US" sz="1100"/>
            <a:t> </a:t>
          </a:r>
          <a:r>
            <a:rPr lang="en-US" sz="1100">
              <a:ln>
                <a:noFill/>
              </a:ln>
              <a:solidFill>
                <a:schemeClr val="bg1">
                  <a:lumMod val="95000"/>
                </a:schemeClr>
              </a:solidFill>
              <a:effectLst>
                <a:outerShdw blurRad="50800" dist="38100" dir="2700000" algn="tl" rotWithShape="0">
                  <a:prstClr val="black">
                    <a:alpha val="40000"/>
                  </a:prstClr>
                </a:outerShdw>
              </a:effectLst>
              <a:latin typeface="+mj-lt"/>
              <a:ea typeface="+mn-ea"/>
              <a:cs typeface="+mn-cs"/>
            </a:rPr>
            <a:t>callers</a:t>
          </a:r>
          <a:r>
            <a:rPr lang="en-US" sz="1100"/>
            <a:t> </a:t>
          </a:r>
        </a:p>
      </xdr:txBody>
    </xdr:sp>
    <xdr:clientData/>
  </xdr:twoCellAnchor>
  <xdr:twoCellAnchor editAs="oneCell">
    <xdr:from>
      <xdr:col>2</xdr:col>
      <xdr:colOff>16101</xdr:colOff>
      <xdr:row>31</xdr:row>
      <xdr:rowOff>11156</xdr:rowOff>
    </xdr:from>
    <xdr:to>
      <xdr:col>2</xdr:col>
      <xdr:colOff>222018</xdr:colOff>
      <xdr:row>32</xdr:row>
      <xdr:rowOff>26573</xdr:rowOff>
    </xdr:to>
    <xdr:pic>
      <xdr:nvPicPr>
        <xdr:cNvPr id="22" name="Graphic 21">
          <a:extLst>
            <a:ext uri="{FF2B5EF4-FFF2-40B4-BE49-F238E27FC236}">
              <a16:creationId xmlns:a16="http://schemas.microsoft.com/office/drawing/2014/main" id="{329BBDA4-1104-4B44-84EC-4C1ECE7C976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663801" y="5916656"/>
          <a:ext cx="205917" cy="205917"/>
        </a:xfrm>
        <a:prstGeom prst="rect">
          <a:avLst/>
        </a:prstGeom>
        <a:effectLst>
          <a:outerShdw blurRad="50800" dist="38100" dir="2700000" algn="tl" rotWithShape="0">
            <a:prstClr val="black">
              <a:alpha val="40000"/>
            </a:prstClr>
          </a:outerShdw>
        </a:effectLst>
      </xdr:spPr>
    </xdr:pic>
    <xdr:clientData/>
  </xdr:twoCellAnchor>
  <xdr:twoCellAnchor>
    <xdr:from>
      <xdr:col>2</xdr:col>
      <xdr:colOff>262219</xdr:colOff>
      <xdr:row>34</xdr:row>
      <xdr:rowOff>66675</xdr:rowOff>
    </xdr:from>
    <xdr:to>
      <xdr:col>3</xdr:col>
      <xdr:colOff>395569</xdr:colOff>
      <xdr:row>35</xdr:row>
      <xdr:rowOff>76200</xdr:rowOff>
    </xdr:to>
    <xdr:sp macro="" textlink="Pivot!E10">
      <xdr:nvSpPr>
        <xdr:cNvPr id="23" name="TextBox 22">
          <a:extLst>
            <a:ext uri="{FF2B5EF4-FFF2-40B4-BE49-F238E27FC236}">
              <a16:creationId xmlns:a16="http://schemas.microsoft.com/office/drawing/2014/main" id="{6BD46850-5744-45BE-80A0-3D619A6340E3}"/>
            </a:ext>
          </a:extLst>
        </xdr:cNvPr>
        <xdr:cNvSpPr txBox="1"/>
      </xdr:nvSpPr>
      <xdr:spPr>
        <a:xfrm>
          <a:off x="909919" y="6543675"/>
          <a:ext cx="819150" cy="200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71E6521-A80F-41C8-959B-4230150A1FCF}" type="TxLink">
            <a:rPr lang="en-US" sz="1100" b="0" i="0" u="none" strike="noStrike">
              <a:ln>
                <a:noFill/>
              </a:ln>
              <a:solidFill>
                <a:schemeClr val="bg1">
                  <a:lumMod val="95000"/>
                </a:schemeClr>
              </a:solidFill>
              <a:effectLst>
                <a:outerShdw blurRad="50800" dist="38100" dir="2700000" algn="tl" rotWithShape="0">
                  <a:prstClr val="black">
                    <a:alpha val="40000"/>
                  </a:prstClr>
                </a:outerShdw>
              </a:effectLst>
              <a:latin typeface="Aptos"/>
              <a:ea typeface="+mn-ea"/>
              <a:cs typeface="+mn-cs"/>
            </a:rPr>
            <a:pPr marL="0" indent="0" algn="ctr"/>
            <a:t>74</a:t>
          </a:fld>
          <a:endParaRPr lang="en-US" sz="1100" b="0" i="0" u="none" strike="noStrike">
            <a:ln>
              <a:noFill/>
            </a:ln>
            <a:solidFill>
              <a:schemeClr val="bg1">
                <a:lumMod val="95000"/>
              </a:schemeClr>
            </a:solidFill>
            <a:effectLst>
              <a:outerShdw blurRad="50800" dist="38100" dir="2700000" algn="tl" rotWithShape="0">
                <a:prstClr val="black">
                  <a:alpha val="40000"/>
                </a:prstClr>
              </a:outerShdw>
            </a:effectLst>
            <a:latin typeface="Aptos"/>
            <a:ea typeface="+mn-ea"/>
            <a:cs typeface="+mn-cs"/>
          </a:endParaRPr>
        </a:p>
      </xdr:txBody>
    </xdr:sp>
    <xdr:clientData/>
  </xdr:twoCellAnchor>
  <xdr:twoCellAnchor editAs="oneCell">
    <xdr:from>
      <xdr:col>12</xdr:col>
      <xdr:colOff>580763</xdr:colOff>
      <xdr:row>17</xdr:row>
      <xdr:rowOff>0</xdr:rowOff>
    </xdr:from>
    <xdr:to>
      <xdr:col>14</xdr:col>
      <xdr:colOff>276225</xdr:colOff>
      <xdr:row>26</xdr:row>
      <xdr:rowOff>80596</xdr:rowOff>
    </xdr:to>
    <mc:AlternateContent xmlns:mc="http://schemas.openxmlformats.org/markup-compatibility/2006" xmlns:a14="http://schemas.microsoft.com/office/drawing/2010/main">
      <mc:Choice Requires="a14">
        <xdr:graphicFrame macro="">
          <xdr:nvGraphicFramePr>
            <xdr:cNvPr id="25" name="Representative">
              <a:extLst>
                <a:ext uri="{FF2B5EF4-FFF2-40B4-BE49-F238E27FC236}">
                  <a16:creationId xmlns:a16="http://schemas.microsoft.com/office/drawing/2014/main" id="{B85EFC8D-129B-4C91-9512-E85743322023}"/>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044899" y="3387593"/>
              <a:ext cx="1423170" cy="18018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3</xdr:row>
      <xdr:rowOff>0</xdr:rowOff>
    </xdr:from>
    <xdr:to>
      <xdr:col>11</xdr:col>
      <xdr:colOff>369794</xdr:colOff>
      <xdr:row>14</xdr:row>
      <xdr:rowOff>95250</xdr:rowOff>
    </xdr:to>
    <xdr:graphicFrame macro="">
      <xdr:nvGraphicFramePr>
        <xdr:cNvPr id="26" name="Chart 25">
          <a:extLst>
            <a:ext uri="{FF2B5EF4-FFF2-40B4-BE49-F238E27FC236}">
              <a16:creationId xmlns:a16="http://schemas.microsoft.com/office/drawing/2014/main" id="{3A5501B3-E6F1-400E-9536-068265E5D2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425824</xdr:colOff>
      <xdr:row>3</xdr:row>
      <xdr:rowOff>0</xdr:rowOff>
    </xdr:from>
    <xdr:to>
      <xdr:col>14</xdr:col>
      <xdr:colOff>89648</xdr:colOff>
      <xdr:row>14</xdr:row>
      <xdr:rowOff>78441</xdr:rowOff>
    </xdr:to>
    <xdr:graphicFrame macro="">
      <xdr:nvGraphicFramePr>
        <xdr:cNvPr id="3" name="Chart 2">
          <a:extLst>
            <a:ext uri="{FF2B5EF4-FFF2-40B4-BE49-F238E27FC236}">
              <a16:creationId xmlns:a16="http://schemas.microsoft.com/office/drawing/2014/main" id="{D6E8F8B8-1B94-4D9B-B35F-C94194DF6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313764</xdr:colOff>
      <xdr:row>16</xdr:row>
      <xdr:rowOff>179294</xdr:rowOff>
    </xdr:from>
    <xdr:to>
      <xdr:col>12</xdr:col>
      <xdr:colOff>503463</xdr:colOff>
      <xdr:row>35</xdr:row>
      <xdr:rowOff>89647</xdr:rowOff>
    </xdr:to>
    <xdr:sp macro="" textlink="">
      <xdr:nvSpPr>
        <xdr:cNvPr id="27" name="Rectangle 26">
          <a:extLst>
            <a:ext uri="{FF2B5EF4-FFF2-40B4-BE49-F238E27FC236}">
              <a16:creationId xmlns:a16="http://schemas.microsoft.com/office/drawing/2014/main" id="{C8E7E518-2C55-D441-3806-C4730E9D769D}"/>
            </a:ext>
          </a:extLst>
        </xdr:cNvPr>
        <xdr:cNvSpPr/>
      </xdr:nvSpPr>
      <xdr:spPr>
        <a:xfrm>
          <a:off x="2327621" y="3227294"/>
          <a:ext cx="5564521" cy="3529853"/>
        </a:xfrm>
        <a:prstGeom prst="rect">
          <a:avLst/>
        </a:prstGeom>
        <a:solidFill>
          <a:schemeClr val="bg1"/>
        </a:solidFill>
        <a:ln>
          <a:solidFill>
            <a:schemeClr val="bg1">
              <a:lumMod val="95000"/>
            </a:schemeClr>
          </a:solidFill>
          <a:extLst>
            <a:ext uri="{C807C97D-BFC1-408E-A445-0C87EB9F89A2}">
              <ask:lineSketchStyleProps xmlns:ask="http://schemas.microsoft.com/office/drawing/2018/sketchyshapes">
                <ask:type>
                  <ask:lineSketchNone/>
                </ask:type>
              </ask:lineSketchStyleProps>
            </a:ext>
          </a:extLs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17</xdr:row>
      <xdr:rowOff>7005</xdr:rowOff>
    </xdr:from>
    <xdr:to>
      <xdr:col>8</xdr:col>
      <xdr:colOff>656746</xdr:colOff>
      <xdr:row>35</xdr:row>
      <xdr:rowOff>54429</xdr:rowOff>
    </xdr:to>
    <xdr:graphicFrame macro="">
      <xdr:nvGraphicFramePr>
        <xdr:cNvPr id="4" name="Chart 3">
          <a:extLst>
            <a:ext uri="{FF2B5EF4-FFF2-40B4-BE49-F238E27FC236}">
              <a16:creationId xmlns:a16="http://schemas.microsoft.com/office/drawing/2014/main" id="{ED0F27FB-7A8A-4958-A4F3-C310D291A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655584</xdr:colOff>
      <xdr:row>17</xdr:row>
      <xdr:rowOff>11206</xdr:rowOff>
    </xdr:from>
    <xdr:to>
      <xdr:col>12</xdr:col>
      <xdr:colOff>73269</xdr:colOff>
      <xdr:row>35</xdr:row>
      <xdr:rowOff>67235</xdr:rowOff>
    </xdr:to>
    <xdr:graphicFrame macro="">
      <xdr:nvGraphicFramePr>
        <xdr:cNvPr id="24" name="Chart 23">
          <a:extLst>
            <a:ext uri="{FF2B5EF4-FFF2-40B4-BE49-F238E27FC236}">
              <a16:creationId xmlns:a16="http://schemas.microsoft.com/office/drawing/2014/main" id="{6281C57F-C801-43A4-A4FC-E04A9FCA1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306562</xdr:colOff>
      <xdr:row>3</xdr:row>
      <xdr:rowOff>11207</xdr:rowOff>
    </xdr:from>
    <xdr:to>
      <xdr:col>18</xdr:col>
      <xdr:colOff>209550</xdr:colOff>
      <xdr:row>14</xdr:row>
      <xdr:rowOff>163287</xdr:rowOff>
    </xdr:to>
    <xdr:graphicFrame macro="">
      <xdr:nvGraphicFramePr>
        <xdr:cNvPr id="28" name="Chart 27">
          <a:extLst>
            <a:ext uri="{FF2B5EF4-FFF2-40B4-BE49-F238E27FC236}">
              <a16:creationId xmlns:a16="http://schemas.microsoft.com/office/drawing/2014/main" id="{0039B42B-B14F-4469-A447-9A204D4C8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276225</xdr:colOff>
      <xdr:row>3</xdr:row>
      <xdr:rowOff>19050</xdr:rowOff>
    </xdr:from>
    <xdr:to>
      <xdr:col>22</xdr:col>
      <xdr:colOff>47625</xdr:colOff>
      <xdr:row>15</xdr:row>
      <xdr:rowOff>81643</xdr:rowOff>
    </xdr:to>
    <xdr:graphicFrame macro="">
      <xdr:nvGraphicFramePr>
        <xdr:cNvPr id="29" name="Chart 28">
          <a:extLst>
            <a:ext uri="{FF2B5EF4-FFF2-40B4-BE49-F238E27FC236}">
              <a16:creationId xmlns:a16="http://schemas.microsoft.com/office/drawing/2014/main" id="{70D9F775-1252-4BDA-8600-845DE36A9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AN BRAJ" refreshedDate="45735.513572800926" backgroundQuery="1" createdVersion="8" refreshedVersion="8" minRefreshableVersion="3" recordCount="0" supportSubquery="1" supportAdvancedDrill="1" xr:uid="{01F3188E-A668-4D7A-B813-30B7463F43DB}">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nut]" caption="Total Amonu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2"/>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nut]" caption="Total Amonu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AN BRAJ" refreshedDate="45735.513573958335" backgroundQuery="1" createdVersion="8" refreshedVersion="8" minRefreshableVersion="3" recordCount="0" supportSubquery="1" supportAdvancedDrill="1" xr:uid="{89007026-9207-410F-BBA9-99785F72B3EE}">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nut]" caption="Total Amonu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nut]" caption="Total Amonu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AN BRAJ" refreshedDate="45735.513575231482" backgroundQuery="1" createdVersion="8" refreshedVersion="8" minRefreshableVersion="3" recordCount="0" supportSubquery="1" supportAdvancedDrill="1" xr:uid="{A16C1A21-FAF0-41CF-85C8-44C7EE21EB4B}">
  <cacheSource type="external" connectionId="1"/>
  <cacheFields count="5">
    <cacheField name="[Measures].[Total Amonut]" caption="Total Amonut" numFmtId="0" hierarchy="18" level="32767"/>
    <cacheField name="[Measures].[Call count]" caption="Call count" numFmtId="0" hierarchy="17" level="32767"/>
    <cacheField name="[Measures].[Total Duration]" caption="Total Duration" numFmtId="0" hierarchy="19" level="32767"/>
    <cacheField name="[Measures].[Avg Rating ]" caption="Avg Rating "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nut]" caption="Total Amonu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 caption="Avg Rating "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AN BRAJ" refreshedDate="45735.513576736113" backgroundQuery="1" createdVersion="8" refreshedVersion="8" minRefreshableVersion="3" recordCount="0" supportSubquery="1" supportAdvancedDrill="1" xr:uid="{7A2FFADF-5297-487E-891E-C4C993AAE4DE}">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nut]" caption="Total Amonut" measure="1" displayFolder="" measureGroup="calls" count="0"/>
    <cacheHierarchy uniqueName="[Measures].[Total Duration]" caption="Total Duration"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AN BRAJ" refreshedDate="45735.515608564812" backgroundQuery="1" createdVersion="8" refreshedVersion="8" minRefreshableVersion="3" recordCount="0" supportSubquery="1" supportAdvancedDrill="1" xr:uid="{468F658E-77BE-4E31-AE59-F18131E88691}">
  <cacheSource type="external" connectionId="1"/>
  <cacheFields count="6">
    <cacheField name="[Measures].[Total Amonut]" caption="Total Amonut" numFmtId="0" hierarchy="18" level="32767"/>
    <cacheField name="[Measures].[Call count]" caption="Call count" numFmtId="0" hierarchy="17" level="32767"/>
    <cacheField name="[Measures].[Total Duration]" caption="Total Duration" numFmtId="0" hierarchy="19" level="32767"/>
    <cacheField name="[Measures].[Avg Rating ]" caption="Avg Rating "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nut]" caption="Total Amonu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 caption="Avg Rating "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AN BRAJ" refreshedDate="45735.51560914352" backgroundQuery="1" createdVersion="8" refreshedVersion="8" minRefreshableVersion="3" recordCount="0" supportSubquery="1" supportAdvancedDrill="1" xr:uid="{4666CB95-6862-4ADD-93DF-5C0BDB95D535}">
  <cacheSource type="external" connectionId="1"/>
  <cacheFields count="5">
    <cacheField name="[calls].[Date of Call].[Date of Call]" caption="Date of Call" numFmtId="0" hierarchy="4" level="1">
      <sharedItems containsSemiMixedTypes="0" containsNonDate="0" containsDate="1" containsString="0" minDate="2023-06-03T00:00:00" maxDate="2023-06-27T00:00:00" count="13">
        <d v="2023-06-03T00:00:00"/>
        <d v="2023-06-05T00:00:00"/>
        <d v="2023-06-08T00:00:00"/>
        <d v="2023-06-10T00:00:00"/>
        <d v="2023-06-11T00:00:00"/>
        <d v="2023-06-14T00:00:00"/>
        <d v="2023-06-15T00:00:00"/>
        <d v="2023-06-16T00:00:00"/>
        <d v="2023-06-20T00:00:00"/>
        <d v="2023-06-21T00:00:00"/>
        <d v="2023-06-23T00:00:00"/>
        <d v="2023-06-25T00:00:00"/>
        <d v="2023-06-26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nut]" caption="Total Amonut" measure="1" displayFolder="" measureGroup="calls" count="0"/>
    <cacheHierarchy uniqueName="[Measures].[Total Duration]" caption="Total Duration"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AN BRAJ" refreshedDate="45735.515609722221" backgroundQuery="1" createdVersion="8" refreshedVersion="8" minRefreshableVersion="3" recordCount="0" supportSubquery="1" supportAdvancedDrill="1" xr:uid="{77131966-F5DE-4E5E-9923-1F9FC37DE7EF}">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nut]" caption="Total Amonut" measure="1" displayFolder="" measureGroup="calls" count="0"/>
    <cacheHierarchy uniqueName="[Measures].[Total Duration]" caption="Total Duration"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AN BRAJ" refreshedDate="45735.515610300929" backgroundQuery="1" createdVersion="8" refreshedVersion="8" minRefreshableVersion="3" recordCount="0" supportSubquery="1" supportAdvancedDrill="1" xr:uid="{74A199E7-ED1F-4C4F-B481-3CC7393CDF93}">
  <cacheSource type="external" connectionId="1"/>
  <cacheFields count="1">
    <cacheField name="[calls].[Representative].[Representative]" caption="Representative" numFmtId="0" hierarchy="3" level="1">
      <sharedItems count="1">
        <s v="R02"/>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nut]" caption="Total Amonut" measure="1" displayFolder="" measureGroup="calls" count="0"/>
    <cacheHierarchy uniqueName="[Measures].[Total Duration]" caption="Total Duration"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AN BRAJ" refreshedDate="45735.51561076389" backgroundQuery="1" createdVersion="8" refreshedVersion="8" minRefreshableVersion="3" recordCount="0" supportSubquery="1" supportAdvancedDrill="1" xr:uid="{B89842C7-422C-469A-8AC1-E261C434D5D5}">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nut]" caption="Total Amonut" measure="1" displayFolder="" measureGroup="calls" count="0"/>
    <cacheHierarchy uniqueName="[Measures].[Total Duration]" caption="Total Duration"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AN BRAJ" refreshedDate="45735.513551620374" backgroundQuery="1" createdVersion="3" refreshedVersion="8" minRefreshableVersion="3" recordCount="0" supportSubquery="1" supportAdvancedDrill="1" xr:uid="{8A103FA1-617E-4BE5-9778-3A253F76E1F5}">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nut]" caption="Total Amonut" measure="1" displayFolder="" measureGroup="calls" count="0"/>
    <cacheHierarchy uniqueName="[Measures].[Total Duration]" caption="Total Duration"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68758194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19B9F9-F27B-4FF4-BFD9-D6A8209A5D7D}" name="PivotTable2" cacheId="7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2">
  <location ref="A19:C32" firstHeaderRow="0" firstDataRow="1" firstDataCol="1"/>
  <pivotFields count="5">
    <pivotField axis="axisRow" allDrilled="1" subtotalTop="0" showAll="0" dataSourceSort="1" defaultSubtotal="0" defaultAttributeDrillState="1">
      <items count="13">
        <item x="0"/>
        <item x="1"/>
        <item x="2"/>
        <item x="3"/>
        <item x="4"/>
        <item x="5"/>
        <item x="6"/>
        <item x="7"/>
        <item x="8"/>
        <item x="9"/>
        <item x="10"/>
        <item x="11"/>
        <item x="12"/>
      </items>
    </pivotField>
    <pivotField name="Monthly Trend "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6">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1"/>
          </reference>
        </references>
      </pivotArea>
    </chartFormat>
    <chartFormat chart="18"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1"/>
          </reference>
        </references>
      </pivotArea>
    </chartFormat>
    <chartFormat chart="19"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excel-portfolio-project 10-03-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E73BE3-4922-4D97-8B6F-5E766AC0AF35}" name="Summary Pivot" cacheId="3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1" subtotal="count" baseField="0" baseItem="0"/>
    <dataField fld="0"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excel-portfolio-project 10-03-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244824-2151-4BBF-9618-BA8ADB833FAB}" name="Rep Pivot" cacheId="7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1" subtotal="count" baseField="0" baseItem="0"/>
    <dataField fld="0"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excel-portfolio-project 10-03-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93F5DE-2380-46C0-BE32-EEA77D9A4373}" name="Rep Amount " cacheId="28"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3">
  <location ref="A106:G12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AFA78B-69A5-4748-BDF6-E28D5BCC9AEC}" name="week Trends" cacheId="7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9">
  <location ref="F19:G27" firstHeaderRow="1" firstDataRow="1" firstDataCol="1"/>
  <pivotFields count="3">
    <pivotField name="Week tren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38"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excel-portfolio-project 10-03-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0A8BFC-1233-42E2-9C1C-EFA885CF6B5D}" name="Reps Pivot" cacheId="3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A53:C5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F92828-496D-4D0F-B025-1FBA25617CC6}"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77:D8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1" format="4" series="1">
      <pivotArea type="data" outline="0" fieldPosition="0">
        <references count="2">
          <reference field="4294967294" count="1" selected="0">
            <x v="0"/>
          </reference>
          <reference field="1" count="1" selected="0">
            <x v="0"/>
          </reference>
        </references>
      </pivotArea>
    </chartFormat>
    <chartFormat chart="11"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C9EDF1-9EB8-4981-BE61-7729CE1494EE}" name="Rep Statisfaction" cacheId="8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A89:B95"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Rep Statisfaction" fld="0" subtotal="count" baseField="0" baseItem="0"/>
  </dataFields>
  <chartFormats count="2">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CA78D0-1762-40EE-86BD-5229A9A791AC}" name="Selected Rep pivot" cacheId="7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65:A6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7">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11</v>
  </rv>
  <rv s="1">
    <v>5</v>
    <v>0</v>
  </rv>
  <rv s="1">
    <v>5</v>
    <v>1</v>
  </rv>
  <rv s="1">
    <v>5</v>
    <v>2</v>
  </rv>
  <rv s="1">
    <v>5</v>
    <v>3</v>
  </rv>
</rvData>
</file>

<file path=xl/richData/rdrichvaluestructure.xml><?xml version="1.0" encoding="utf-8"?>
<rvStructures xmlns="http://schemas.microsoft.com/office/spreadsheetml/2017/richdata" count="2">
  <s t="_error">
    <k n="errorType" t="i"/>
  </s>
  <s t="_localImage">
    <k n="CalcOrigin" t="i"/>
    <k n="_rvRel:LocalImageIdentifier" t="i"/>
  </s>
</rvStructures>
</file>

<file path=xl/richData/richValueRel.xml><?xml version="1.0" encoding="utf-8"?>
<richValueRels xmlns="http://schemas.microsoft.com/office/spreadsheetml/2022/richvaluerel" xmlns:r="http://schemas.openxmlformats.org/officeDocument/2006/relationships">
  <rel r:id="rId3"/>
  <rel r:id="rId1"/>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2B19118-36EF-45EF-9D54-3FDAA756529A}" sourceName="[calls].[Representative]">
  <pivotTables>
    <pivotTable tabId="7" name="Rep Pivot"/>
    <pivotTable tabId="7" name="PivotTable2"/>
    <pivotTable tabId="7" name="week Trends"/>
    <pivotTable tabId="7" name="Selected Rep pivot"/>
    <pivotTable tabId="7" name="Rep Statisfaction"/>
  </pivotTables>
  <data>
    <olap pivotCacheId="168758194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6977F83-E22E-47DD-8A28-6D5F8CA27C38}" cache="Slicer_Representative" caption="Representative" level="1" style="SlicerStyleDark5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1"/>
    <tableColumn id="5" xr3:uid="{5A35565E-8707-4DED-AD15-A0669D67B382}" name="Date of Call" dataDxfId="20"/>
    <tableColumn id="6" xr3:uid="{F2E4F158-B41F-47BC-8DF8-DFCADFEE4E40}" name="Purchase Amount"/>
    <tableColumn id="7" xr3:uid="{04B291B5-47BD-4F78-8FD8-D1551CCA6BD9}" name="Satisfaction Rating"/>
    <tableColumn id="8" xr3:uid="{6E4123C0-0B17-43B8-A142-A1E540CE974C}" name="FY" dataDxfId="19">
      <calculatedColumnFormula>IF(MONTH(calls[[#This Row],[Date of Call]])&lt;=6, YEAR(calls[[#This Row],[Date of Call]]), YEAR(calls[[#This Row],[Date of Call]])+1)</calculatedColumnFormula>
    </tableColumn>
    <tableColumn id="9" xr3:uid="{199FA271-5E9B-46CE-9BC6-2801F92CD17E}" name="Day of week" dataDxfId="18">
      <calculatedColumnFormula>TEXT(calls[[#This Row],[Date of Call]],"DDDD")</calculatedColumnFormula>
    </tableColumn>
    <tableColumn id="10" xr3:uid="{328CDB09-95B8-4D5E-9ED9-EF0D363735A1}" name="Duration Bucket" dataDxfId="1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5" headerRowBorderDxfId="14" tableBorderDxfId="13" totalsRowBorderDxfId="12">
  <autoFilter ref="Q3:T18" xr:uid="{27158F51-A707-4171-8A04-81FB0AABCBA5}"/>
  <tableColumns count="4">
    <tableColumn id="1" xr3:uid="{02688061-6A8C-4E23-B7FF-D00CD8B58CAC}" name="Customer ID" dataDxfId="11"/>
    <tableColumn id="2" xr3:uid="{771678B6-DB44-426B-9874-B4E421A440D5}" name="Gedner" dataDxfId="10"/>
    <tableColumn id="3" xr3:uid="{B0D41C62-587E-494D-B49A-603F2C05F8D3}" name="Age" dataDxfId="9"/>
    <tableColumn id="4" xr3:uid="{663F92D6-FE31-4D81-9E01-8D066DDC8A88}" name="City" dataDxfId="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C1" zoomScale="70" zoomScaleNormal="70" workbookViewId="0">
      <selection activeCell="O21" sqref="O21"/>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FF881-E24E-4805-A95C-A7CB3FE3F2D6}">
  <dimension ref="A3:J125"/>
  <sheetViews>
    <sheetView topLeftCell="A46" zoomScaleNormal="100" workbookViewId="0">
      <selection activeCell="H74" sqref="H74"/>
    </sheetView>
  </sheetViews>
  <sheetFormatPr defaultRowHeight="15" x14ac:dyDescent="0.25"/>
  <cols>
    <col min="1" max="1" width="12.625" bestFit="1" customWidth="1"/>
    <col min="2" max="2" width="15.625" bestFit="1" customWidth="1"/>
    <col min="3" max="3" width="10.625" bestFit="1" customWidth="1"/>
    <col min="4" max="4" width="10.125" bestFit="1" customWidth="1"/>
    <col min="5" max="5" width="7.5" bestFit="1" customWidth="1"/>
    <col min="6" max="6" width="12.625" bestFit="1" customWidth="1"/>
    <col min="7" max="7" width="9.625" bestFit="1" customWidth="1"/>
    <col min="8" max="8" width="16.125" customWidth="1"/>
    <col min="9" max="9" width="11.875" bestFit="1" customWidth="1"/>
    <col min="10" max="10" width="10.625" bestFit="1" customWidth="1"/>
  </cols>
  <sheetData>
    <row r="3" spans="1:5" x14ac:dyDescent="0.25">
      <c r="A3" t="s">
        <v>1043</v>
      </c>
      <c r="B3" t="s">
        <v>1042</v>
      </c>
      <c r="C3" t="s">
        <v>1044</v>
      </c>
      <c r="D3" t="s">
        <v>1045</v>
      </c>
      <c r="E3" t="s">
        <v>1046</v>
      </c>
    </row>
    <row r="4" spans="1:5" x14ac:dyDescent="0.25">
      <c r="A4" s="22">
        <v>1000</v>
      </c>
      <c r="B4" s="21">
        <v>96623</v>
      </c>
      <c r="C4" s="22">
        <v>89850</v>
      </c>
      <c r="D4" s="23">
        <v>3.8854000000000033</v>
      </c>
      <c r="E4" s="22">
        <v>307</v>
      </c>
    </row>
    <row r="9" spans="1:5" x14ac:dyDescent="0.25">
      <c r="A9" t="s">
        <v>1043</v>
      </c>
      <c r="B9" t="s">
        <v>1042</v>
      </c>
      <c r="C9" t="s">
        <v>1044</v>
      </c>
      <c r="D9" t="s">
        <v>1045</v>
      </c>
      <c r="E9" t="s">
        <v>1046</v>
      </c>
    </row>
    <row r="10" spans="1:5" x14ac:dyDescent="0.25">
      <c r="A10" s="22">
        <v>218</v>
      </c>
      <c r="B10" s="21">
        <v>20581</v>
      </c>
      <c r="C10" s="22">
        <v>19300</v>
      </c>
      <c r="D10" s="23">
        <v>3.8706422018348627</v>
      </c>
      <c r="E10" s="22">
        <v>74</v>
      </c>
    </row>
    <row r="19" spans="1:7" x14ac:dyDescent="0.25">
      <c r="A19" s="24" t="s">
        <v>1047</v>
      </c>
      <c r="B19" t="s">
        <v>1043</v>
      </c>
      <c r="C19" t="s">
        <v>1061</v>
      </c>
      <c r="F19" s="24" t="s">
        <v>1047</v>
      </c>
      <c r="G19" t="s">
        <v>1043</v>
      </c>
    </row>
    <row r="20" spans="1:7" x14ac:dyDescent="0.25">
      <c r="A20" s="25" t="s">
        <v>1049</v>
      </c>
      <c r="B20" s="22">
        <v>19</v>
      </c>
      <c r="C20" s="22">
        <v>19</v>
      </c>
      <c r="F20" s="25" t="s">
        <v>1062</v>
      </c>
      <c r="G20" s="22">
        <v>28</v>
      </c>
    </row>
    <row r="21" spans="1:7" x14ac:dyDescent="0.25">
      <c r="A21" s="25" t="s">
        <v>1050</v>
      </c>
      <c r="B21" s="22">
        <v>10</v>
      </c>
      <c r="C21" s="22">
        <v>10</v>
      </c>
      <c r="F21" s="25" t="s">
        <v>1063</v>
      </c>
      <c r="G21" s="22">
        <v>24</v>
      </c>
    </row>
    <row r="22" spans="1:7" x14ac:dyDescent="0.25">
      <c r="A22" s="25" t="s">
        <v>1051</v>
      </c>
      <c r="B22" s="22">
        <v>40</v>
      </c>
      <c r="C22" s="22">
        <v>40</v>
      </c>
      <c r="F22" s="25" t="s">
        <v>1064</v>
      </c>
      <c r="G22" s="22">
        <v>44</v>
      </c>
    </row>
    <row r="23" spans="1:7" x14ac:dyDescent="0.25">
      <c r="A23" s="25" t="s">
        <v>1052</v>
      </c>
      <c r="B23" s="22">
        <v>40</v>
      </c>
      <c r="C23" s="22">
        <v>40</v>
      </c>
      <c r="F23" s="25" t="s">
        <v>1065</v>
      </c>
      <c r="G23" s="22">
        <v>36</v>
      </c>
    </row>
    <row r="24" spans="1:7" x14ac:dyDescent="0.25">
      <c r="A24" s="25" t="s">
        <v>1053</v>
      </c>
      <c r="B24" s="22">
        <v>13</v>
      </c>
      <c r="C24" s="22">
        <v>13</v>
      </c>
      <c r="F24" s="25" t="s">
        <v>1066</v>
      </c>
      <c r="G24" s="22">
        <v>33</v>
      </c>
    </row>
    <row r="25" spans="1:7" x14ac:dyDescent="0.25">
      <c r="A25" s="25" t="s">
        <v>1054</v>
      </c>
      <c r="B25" s="22">
        <v>12</v>
      </c>
      <c r="C25" s="22">
        <v>12</v>
      </c>
      <c r="F25" s="25" t="s">
        <v>1067</v>
      </c>
      <c r="G25" s="22">
        <v>29</v>
      </c>
    </row>
    <row r="26" spans="1:7" x14ac:dyDescent="0.25">
      <c r="A26" s="25" t="s">
        <v>1055</v>
      </c>
      <c r="B26" s="22">
        <v>9</v>
      </c>
      <c r="C26" s="22">
        <v>9</v>
      </c>
      <c r="F26" s="25" t="s">
        <v>1068</v>
      </c>
      <c r="G26" s="22">
        <v>24</v>
      </c>
    </row>
    <row r="27" spans="1:7" x14ac:dyDescent="0.25">
      <c r="A27" s="25" t="s">
        <v>1056</v>
      </c>
      <c r="B27" s="22">
        <v>13</v>
      </c>
      <c r="C27" s="22">
        <v>13</v>
      </c>
      <c r="F27" s="25" t="s">
        <v>1048</v>
      </c>
      <c r="G27" s="22">
        <v>218</v>
      </c>
    </row>
    <row r="28" spans="1:7" x14ac:dyDescent="0.25">
      <c r="A28" s="25" t="s">
        <v>1057</v>
      </c>
      <c r="B28" s="22">
        <v>18</v>
      </c>
      <c r="C28" s="22">
        <v>18</v>
      </c>
    </row>
    <row r="29" spans="1:7" x14ac:dyDescent="0.25">
      <c r="A29" s="25" t="s">
        <v>1058</v>
      </c>
      <c r="B29" s="22">
        <v>21</v>
      </c>
      <c r="C29" s="22">
        <v>21</v>
      </c>
    </row>
    <row r="30" spans="1:7" x14ac:dyDescent="0.25">
      <c r="A30" s="25" t="s">
        <v>1059</v>
      </c>
      <c r="B30" s="22">
        <v>14</v>
      </c>
      <c r="C30" s="22">
        <v>14</v>
      </c>
    </row>
    <row r="31" spans="1:7" x14ac:dyDescent="0.25">
      <c r="A31" s="25" t="s">
        <v>1060</v>
      </c>
      <c r="B31" s="22">
        <v>9</v>
      </c>
      <c r="C31" s="22">
        <v>9</v>
      </c>
    </row>
    <row r="32" spans="1:7" x14ac:dyDescent="0.25">
      <c r="A32" s="25" t="s">
        <v>1048</v>
      </c>
      <c r="B32" s="22">
        <v>218</v>
      </c>
      <c r="C32" s="22">
        <v>218</v>
      </c>
    </row>
    <row r="41" spans="6:10" x14ac:dyDescent="0.25">
      <c r="F41" s="27"/>
      <c r="G41" s="27"/>
      <c r="H41" s="27"/>
      <c r="I41" s="27"/>
      <c r="J41" s="27"/>
    </row>
    <row r="42" spans="6:10" x14ac:dyDescent="0.25">
      <c r="F42" s="27"/>
      <c r="G42" s="27"/>
      <c r="H42" s="28"/>
      <c r="I42" s="27"/>
      <c r="J42" s="27"/>
    </row>
    <row r="43" spans="6:10" x14ac:dyDescent="0.25">
      <c r="F43" s="27"/>
      <c r="G43" s="27"/>
      <c r="H43" s="28"/>
      <c r="I43" s="27"/>
      <c r="J43" s="27"/>
    </row>
    <row r="44" spans="6:10" x14ac:dyDescent="0.25">
      <c r="F44" s="27"/>
      <c r="G44" s="27"/>
      <c r="H44" s="28"/>
      <c r="I44" s="27"/>
      <c r="J44" s="27"/>
    </row>
    <row r="45" spans="6:10" x14ac:dyDescent="0.25">
      <c r="F45" s="27"/>
      <c r="G45" s="27"/>
      <c r="H45" s="28"/>
      <c r="I45" s="27"/>
      <c r="J45" s="27"/>
    </row>
    <row r="46" spans="6:10" x14ac:dyDescent="0.25">
      <c r="F46" s="27"/>
      <c r="G46" s="27"/>
      <c r="H46" s="28"/>
      <c r="I46" s="27"/>
      <c r="J46" s="27"/>
    </row>
    <row r="50" spans="1:10" x14ac:dyDescent="0.25">
      <c r="F50" t="s">
        <v>1070</v>
      </c>
      <c r="I50" t="s">
        <v>1075</v>
      </c>
      <c r="J50" t="str">
        <f>A66</f>
        <v>R02</v>
      </c>
    </row>
    <row r="53" spans="1:10" x14ac:dyDescent="0.25">
      <c r="A53" s="24" t="s">
        <v>1047</v>
      </c>
      <c r="B53" t="s">
        <v>1043</v>
      </c>
      <c r="C53" t="s">
        <v>1042</v>
      </c>
      <c r="F53" s="27" t="s">
        <v>1072</v>
      </c>
      <c r="G53" s="27" t="s">
        <v>1071</v>
      </c>
      <c r="H53" s="27" t="s">
        <v>1069</v>
      </c>
      <c r="I53" s="27" t="s">
        <v>1073</v>
      </c>
      <c r="J53" s="27" t="s">
        <v>1074</v>
      </c>
    </row>
    <row r="54" spans="1:10" x14ac:dyDescent="0.25">
      <c r="A54" s="25" t="s">
        <v>11</v>
      </c>
      <c r="B54" s="22">
        <v>189</v>
      </c>
      <c r="C54" s="21">
        <v>18415</v>
      </c>
      <c r="F54" s="27" t="str" cm="1">
        <f t="array" ref="F54:H58">A54:C58</f>
        <v>R01</v>
      </c>
      <c r="G54">
        <v>189</v>
      </c>
      <c r="H54" s="28">
        <v>18415</v>
      </c>
      <c r="I54" s="27" t="e">
        <f>IF(F54=$J$50,G54,NA())</f>
        <v>#N/A</v>
      </c>
      <c r="J54" s="27" t="e">
        <f>IF(F54=$J$50,H54,NA())</f>
        <v>#N/A</v>
      </c>
    </row>
    <row r="55" spans="1:10" x14ac:dyDescent="0.25">
      <c r="A55" s="25" t="s">
        <v>9</v>
      </c>
      <c r="B55" s="22">
        <v>218</v>
      </c>
      <c r="C55" s="21">
        <v>20581</v>
      </c>
      <c r="F55" s="27" t="str">
        <v>R02</v>
      </c>
      <c r="G55">
        <v>218</v>
      </c>
      <c r="H55" s="28">
        <v>20581</v>
      </c>
      <c r="I55" s="27">
        <f>IF(F55=$J$50,G55,NA())</f>
        <v>218</v>
      </c>
      <c r="J55" s="27">
        <f>IF(F55=$J$50,H55,NA())</f>
        <v>20581</v>
      </c>
    </row>
    <row r="56" spans="1:10" x14ac:dyDescent="0.25">
      <c r="A56" s="25" t="s">
        <v>6</v>
      </c>
      <c r="B56" s="22">
        <v>207</v>
      </c>
      <c r="C56" s="21">
        <v>20872</v>
      </c>
      <c r="F56" s="27" t="str">
        <v>R03</v>
      </c>
      <c r="G56">
        <v>207</v>
      </c>
      <c r="H56" s="28">
        <v>20872</v>
      </c>
      <c r="I56" s="27" t="e">
        <f>IF(F56=$J$50,G56,NA())</f>
        <v>#N/A</v>
      </c>
      <c r="J56" s="27" t="e">
        <f>IF(F56=$J$50,H56,NA())</f>
        <v>#N/A</v>
      </c>
    </row>
    <row r="57" spans="1:10" x14ac:dyDescent="0.25">
      <c r="A57" s="25" t="s">
        <v>13</v>
      </c>
      <c r="B57" s="22">
        <v>186</v>
      </c>
      <c r="C57" s="21">
        <v>16651</v>
      </c>
      <c r="F57" s="27" t="str">
        <v>R04</v>
      </c>
      <c r="G57">
        <v>186</v>
      </c>
      <c r="H57" s="28">
        <v>16651</v>
      </c>
      <c r="I57" s="27" t="e">
        <f>IF(F57=$J$50,G57,NA())</f>
        <v>#N/A</v>
      </c>
      <c r="J57" s="27" t="e">
        <f>IF(F57=$J$50,H57,NA())</f>
        <v>#N/A</v>
      </c>
    </row>
    <row r="58" spans="1:10" x14ac:dyDescent="0.25">
      <c r="A58" s="25" t="s">
        <v>10</v>
      </c>
      <c r="B58" s="22">
        <v>200</v>
      </c>
      <c r="C58" s="21">
        <v>20104</v>
      </c>
      <c r="F58" s="27" t="str">
        <v>R05</v>
      </c>
      <c r="G58">
        <v>200</v>
      </c>
      <c r="H58" s="28">
        <v>20104</v>
      </c>
      <c r="I58" s="27" t="e">
        <f>IF(F58=$J$50,G58,NA())</f>
        <v>#N/A</v>
      </c>
      <c r="J58" s="27" t="e">
        <f>IF(F58=$J$50,H58,NA())</f>
        <v>#N/A</v>
      </c>
    </row>
    <row r="59" spans="1:10" x14ac:dyDescent="0.25">
      <c r="A59" s="25" t="s">
        <v>1048</v>
      </c>
      <c r="B59" s="22">
        <v>1000</v>
      </c>
      <c r="C59" s="21">
        <v>96623</v>
      </c>
    </row>
    <row r="63" spans="1:10" x14ac:dyDescent="0.25">
      <c r="G63" t="s">
        <v>1079</v>
      </c>
    </row>
    <row r="65" spans="1:8" x14ac:dyDescent="0.25">
      <c r="A65" s="24" t="s">
        <v>1047</v>
      </c>
      <c r="G65" t="s">
        <v>1080</v>
      </c>
      <c r="H65" s="41">
        <f>GETPIVOTDATA("[Measures].[Call count]",$A$9)/GETPIVOTDATA("[Measures].[Call count]",$A$3)</f>
        <v>0.218</v>
      </c>
    </row>
    <row r="66" spans="1:8" x14ac:dyDescent="0.25">
      <c r="A66" s="26" t="s">
        <v>9</v>
      </c>
      <c r="G66" t="s">
        <v>1082</v>
      </c>
      <c r="H66">
        <f>_xlfn.XLOOKUP(A66,F54:F58,G54:G58)</f>
        <v>218</v>
      </c>
    </row>
    <row r="67" spans="1:8" x14ac:dyDescent="0.25">
      <c r="G67" t="s">
        <v>1081</v>
      </c>
      <c r="H67">
        <f>_xlfn.XLOOKUP(A66,F54:F58,H54:H58)</f>
        <v>20581</v>
      </c>
    </row>
    <row r="70" spans="1:8" x14ac:dyDescent="0.25">
      <c r="G70" t="s">
        <v>1083</v>
      </c>
      <c r="H70">
        <f>_xlfn.RANK.AVG(H66,G54:G58)</f>
        <v>1</v>
      </c>
    </row>
    <row r="71" spans="1:8" x14ac:dyDescent="0.25">
      <c r="G71" t="s">
        <v>1084</v>
      </c>
      <c r="H71">
        <f>_xlfn.RANK.AVG(H67,H54:H58)</f>
        <v>2</v>
      </c>
    </row>
    <row r="73" spans="1:8" x14ac:dyDescent="0.25">
      <c r="G73" t="s">
        <v>1085</v>
      </c>
    </row>
    <row r="74" spans="1:8" x14ac:dyDescent="0.25">
      <c r="H74" t="str">
        <f>"% of call : " &amp; TEXT( H65,"0%")</f>
        <v>% of call : 22%</v>
      </c>
    </row>
    <row r="75" spans="1:8" x14ac:dyDescent="0.25">
      <c r="H75" t="str">
        <f>IF(COUNTA(A66:A70)&gt;1,"","Call Rank :"&amp;H70)</f>
        <v>Call Rank :1</v>
      </c>
    </row>
    <row r="76" spans="1:8" x14ac:dyDescent="0.25">
      <c r="H76" t="str">
        <f>"Amonut Rank : " &amp;H71</f>
        <v>Amonut Rank : 2</v>
      </c>
    </row>
    <row r="77" spans="1:8" x14ac:dyDescent="0.25">
      <c r="A77" s="24" t="s">
        <v>1043</v>
      </c>
      <c r="B77" s="24" t="s">
        <v>1076</v>
      </c>
    </row>
    <row r="78" spans="1:8" x14ac:dyDescent="0.25">
      <c r="A78" s="24" t="s">
        <v>1047</v>
      </c>
      <c r="B78" t="s">
        <v>999</v>
      </c>
      <c r="C78" t="s">
        <v>998</v>
      </c>
      <c r="D78" t="s">
        <v>1048</v>
      </c>
    </row>
    <row r="79" spans="1:8" x14ac:dyDescent="0.25">
      <c r="A79" s="25" t="s">
        <v>1002</v>
      </c>
      <c r="B79" s="22">
        <v>144</v>
      </c>
      <c r="C79" s="22">
        <v>132</v>
      </c>
      <c r="D79" s="22">
        <v>276</v>
      </c>
    </row>
    <row r="80" spans="1:8" x14ac:dyDescent="0.25">
      <c r="A80" s="25" t="s">
        <v>1001</v>
      </c>
      <c r="B80" s="22">
        <v>326</v>
      </c>
      <c r="C80" s="22">
        <v>63</v>
      </c>
      <c r="D80" s="22">
        <v>389</v>
      </c>
    </row>
    <row r="81" spans="1:4" x14ac:dyDescent="0.25">
      <c r="A81" s="25" t="s">
        <v>1000</v>
      </c>
      <c r="B81" s="22">
        <v>129</v>
      </c>
      <c r="C81" s="22">
        <v>206</v>
      </c>
      <c r="D81" s="22">
        <v>335</v>
      </c>
    </row>
    <row r="82" spans="1:4" x14ac:dyDescent="0.25">
      <c r="A82" s="25" t="s">
        <v>1048</v>
      </c>
      <c r="B82" s="22">
        <v>599</v>
      </c>
      <c r="C82" s="22">
        <v>401</v>
      </c>
      <c r="D82" s="22">
        <v>1000</v>
      </c>
    </row>
    <row r="89" spans="1:4" x14ac:dyDescent="0.25">
      <c r="A89" s="24" t="s">
        <v>1047</v>
      </c>
      <c r="B89" t="s">
        <v>1077</v>
      </c>
    </row>
    <row r="90" spans="1:4" x14ac:dyDescent="0.25">
      <c r="A90" s="25">
        <v>1</v>
      </c>
      <c r="B90" s="22">
        <v>3</v>
      </c>
    </row>
    <row r="91" spans="1:4" x14ac:dyDescent="0.25">
      <c r="A91" s="25">
        <v>2</v>
      </c>
      <c r="B91" s="22">
        <v>19</v>
      </c>
    </row>
    <row r="92" spans="1:4" x14ac:dyDescent="0.25">
      <c r="A92" s="25">
        <v>3</v>
      </c>
      <c r="B92" s="22">
        <v>35</v>
      </c>
    </row>
    <row r="93" spans="1:4" x14ac:dyDescent="0.25">
      <c r="A93" s="25">
        <v>4</v>
      </c>
      <c r="B93" s="22">
        <v>87</v>
      </c>
    </row>
    <row r="94" spans="1:4" x14ac:dyDescent="0.25">
      <c r="A94" s="25">
        <v>5</v>
      </c>
      <c r="B94" s="22">
        <v>74</v>
      </c>
    </row>
    <row r="95" spans="1:4" x14ac:dyDescent="0.25">
      <c r="A95" s="25" t="s">
        <v>1048</v>
      </c>
      <c r="B95" s="22">
        <v>218</v>
      </c>
    </row>
    <row r="106" spans="1:7" x14ac:dyDescent="0.25">
      <c r="A106" s="24" t="s">
        <v>1042</v>
      </c>
      <c r="B106" s="24" t="s">
        <v>1076</v>
      </c>
    </row>
    <row r="107" spans="1:7" x14ac:dyDescent="0.25">
      <c r="A107" s="24" t="s">
        <v>1047</v>
      </c>
      <c r="B107" t="s">
        <v>11</v>
      </c>
      <c r="C107" t="s">
        <v>9</v>
      </c>
      <c r="D107" t="s">
        <v>6</v>
      </c>
      <c r="E107" t="s">
        <v>13</v>
      </c>
      <c r="F107" t="s">
        <v>10</v>
      </c>
      <c r="G107" t="s">
        <v>1048</v>
      </c>
    </row>
    <row r="108" spans="1:7" x14ac:dyDescent="0.25">
      <c r="A108" s="25" t="s">
        <v>1002</v>
      </c>
      <c r="B108" s="29"/>
      <c r="C108" s="29"/>
      <c r="D108" s="29"/>
      <c r="E108" s="29"/>
      <c r="F108" s="29"/>
      <c r="G108" s="29"/>
    </row>
    <row r="109" spans="1:7" x14ac:dyDescent="0.25">
      <c r="A109" s="30" t="s">
        <v>20</v>
      </c>
      <c r="B109" s="21">
        <v>891</v>
      </c>
      <c r="C109" s="21">
        <v>1332</v>
      </c>
      <c r="D109" s="21">
        <v>1282</v>
      </c>
      <c r="E109" s="21">
        <v>739</v>
      </c>
      <c r="F109" s="21">
        <v>560</v>
      </c>
      <c r="G109" s="21">
        <v>4804</v>
      </c>
    </row>
    <row r="110" spans="1:7" x14ac:dyDescent="0.25">
      <c r="A110" s="30" t="s">
        <v>12</v>
      </c>
      <c r="B110" s="21">
        <v>1991</v>
      </c>
      <c r="C110" s="21">
        <v>1886</v>
      </c>
      <c r="D110" s="21">
        <v>1206</v>
      </c>
      <c r="E110" s="21">
        <v>884</v>
      </c>
      <c r="F110" s="21">
        <v>1722</v>
      </c>
      <c r="G110" s="21">
        <v>7689</v>
      </c>
    </row>
    <row r="111" spans="1:7" x14ac:dyDescent="0.25">
      <c r="A111" s="30" t="s">
        <v>8</v>
      </c>
      <c r="B111" s="21">
        <v>1163</v>
      </c>
      <c r="C111" s="21">
        <v>1180</v>
      </c>
      <c r="D111" s="21">
        <v>1616</v>
      </c>
      <c r="E111" s="21">
        <v>1043</v>
      </c>
      <c r="F111" s="21">
        <v>1747</v>
      </c>
      <c r="G111" s="21">
        <v>6749</v>
      </c>
    </row>
    <row r="112" spans="1:7" x14ac:dyDescent="0.25">
      <c r="A112" s="30" t="s">
        <v>16</v>
      </c>
      <c r="B112" s="21">
        <v>1438</v>
      </c>
      <c r="C112" s="21">
        <v>1616</v>
      </c>
      <c r="D112" s="21">
        <v>866</v>
      </c>
      <c r="E112" s="21">
        <v>829</v>
      </c>
      <c r="F112" s="21">
        <v>2070</v>
      </c>
      <c r="G112" s="21">
        <v>6819</v>
      </c>
    </row>
    <row r="113" spans="1:7" x14ac:dyDescent="0.25">
      <c r="A113" s="25" t="s">
        <v>1001</v>
      </c>
      <c r="B113" s="29"/>
      <c r="C113" s="29"/>
      <c r="D113" s="29"/>
      <c r="E113" s="29"/>
      <c r="F113" s="29"/>
      <c r="G113" s="29"/>
    </row>
    <row r="114" spans="1:7" x14ac:dyDescent="0.25">
      <c r="A114" s="30" t="s">
        <v>24</v>
      </c>
      <c r="B114" s="21">
        <v>1233</v>
      </c>
      <c r="C114" s="21">
        <v>223</v>
      </c>
      <c r="D114" s="21">
        <v>1680</v>
      </c>
      <c r="E114" s="21">
        <v>990</v>
      </c>
      <c r="F114" s="21">
        <v>1508</v>
      </c>
      <c r="G114" s="21">
        <v>5634</v>
      </c>
    </row>
    <row r="115" spans="1:7" x14ac:dyDescent="0.25">
      <c r="A115" s="30" t="s">
        <v>15</v>
      </c>
      <c r="B115" s="21">
        <v>1598</v>
      </c>
      <c r="C115" s="21">
        <v>1907</v>
      </c>
      <c r="D115" s="21">
        <v>869</v>
      </c>
      <c r="E115" s="21">
        <v>1426</v>
      </c>
      <c r="F115" s="21">
        <v>1416</v>
      </c>
      <c r="G115" s="21">
        <v>7216</v>
      </c>
    </row>
    <row r="116" spans="1:7" x14ac:dyDescent="0.25">
      <c r="A116" s="30" t="s">
        <v>5</v>
      </c>
      <c r="B116" s="21">
        <v>900</v>
      </c>
      <c r="C116" s="21">
        <v>1016</v>
      </c>
      <c r="D116" s="21">
        <v>960</v>
      </c>
      <c r="E116" s="21">
        <v>940</v>
      </c>
      <c r="F116" s="21">
        <v>1193</v>
      </c>
      <c r="G116" s="21">
        <v>5009</v>
      </c>
    </row>
    <row r="117" spans="1:7" x14ac:dyDescent="0.25">
      <c r="A117" s="30" t="s">
        <v>18</v>
      </c>
      <c r="B117" s="21">
        <v>900</v>
      </c>
      <c r="C117" s="21">
        <v>1470</v>
      </c>
      <c r="D117" s="21">
        <v>1617</v>
      </c>
      <c r="E117" s="21">
        <v>1314</v>
      </c>
      <c r="F117" s="21">
        <v>941</v>
      </c>
      <c r="G117" s="21">
        <v>6242</v>
      </c>
    </row>
    <row r="118" spans="1:7" x14ac:dyDescent="0.25">
      <c r="A118" s="30" t="s">
        <v>14</v>
      </c>
      <c r="B118" s="21">
        <v>1255</v>
      </c>
      <c r="C118" s="21">
        <v>516</v>
      </c>
      <c r="D118" s="21">
        <v>1874</v>
      </c>
      <c r="E118" s="21">
        <v>1863</v>
      </c>
      <c r="F118" s="21">
        <v>1722</v>
      </c>
      <c r="G118" s="21">
        <v>7230</v>
      </c>
    </row>
    <row r="119" spans="1:7" x14ac:dyDescent="0.25">
      <c r="A119" s="30" t="s">
        <v>19</v>
      </c>
      <c r="B119" s="21">
        <v>1138</v>
      </c>
      <c r="C119" s="21">
        <v>1898</v>
      </c>
      <c r="D119" s="21">
        <v>1482</v>
      </c>
      <c r="E119" s="21">
        <v>846</v>
      </c>
      <c r="F119" s="21">
        <v>1154</v>
      </c>
      <c r="G119" s="21">
        <v>6518</v>
      </c>
    </row>
    <row r="120" spans="1:7" x14ac:dyDescent="0.25">
      <c r="A120" s="25" t="s">
        <v>1000</v>
      </c>
      <c r="B120" s="29"/>
      <c r="C120" s="29"/>
      <c r="D120" s="29"/>
      <c r="E120" s="29"/>
      <c r="F120" s="29"/>
      <c r="G120" s="29"/>
    </row>
    <row r="121" spans="1:7" x14ac:dyDescent="0.25">
      <c r="A121" s="30" t="s">
        <v>17</v>
      </c>
      <c r="B121" s="21">
        <v>1655</v>
      </c>
      <c r="C121" s="21">
        <v>805</v>
      </c>
      <c r="D121" s="21">
        <v>2263</v>
      </c>
      <c r="E121" s="21">
        <v>987</v>
      </c>
      <c r="F121" s="21">
        <v>1075</v>
      </c>
      <c r="G121" s="21">
        <v>6785</v>
      </c>
    </row>
    <row r="122" spans="1:7" x14ac:dyDescent="0.25">
      <c r="A122" s="30" t="s">
        <v>23</v>
      </c>
      <c r="B122" s="21">
        <v>1104</v>
      </c>
      <c r="C122" s="21">
        <v>2280</v>
      </c>
      <c r="D122" s="21">
        <v>1445</v>
      </c>
      <c r="E122" s="21">
        <v>1722</v>
      </c>
      <c r="F122" s="21">
        <v>1196</v>
      </c>
      <c r="G122" s="21">
        <v>7747</v>
      </c>
    </row>
    <row r="123" spans="1:7" x14ac:dyDescent="0.25">
      <c r="A123" s="30" t="s">
        <v>7</v>
      </c>
      <c r="B123" s="21">
        <v>372</v>
      </c>
      <c r="C123" s="21">
        <v>1818</v>
      </c>
      <c r="D123" s="21">
        <v>1346</v>
      </c>
      <c r="E123" s="21">
        <v>1156</v>
      </c>
      <c r="F123" s="21">
        <v>1484</v>
      </c>
      <c r="G123" s="21">
        <v>6176</v>
      </c>
    </row>
    <row r="124" spans="1:7" x14ac:dyDescent="0.25">
      <c r="A124" s="30" t="s">
        <v>22</v>
      </c>
      <c r="B124" s="21">
        <v>1415</v>
      </c>
      <c r="C124" s="21">
        <v>1271</v>
      </c>
      <c r="D124" s="21">
        <v>1214</v>
      </c>
      <c r="E124" s="21">
        <v>1135</v>
      </c>
      <c r="F124" s="21">
        <v>1566</v>
      </c>
      <c r="G124" s="21">
        <v>6601</v>
      </c>
    </row>
    <row r="125" spans="1:7" x14ac:dyDescent="0.25">
      <c r="A125" s="30" t="s">
        <v>21</v>
      </c>
      <c r="B125" s="21">
        <v>1362</v>
      </c>
      <c r="C125" s="21">
        <v>1363</v>
      </c>
      <c r="D125" s="21">
        <v>1152</v>
      </c>
      <c r="E125" s="21">
        <v>777</v>
      </c>
      <c r="F125" s="21">
        <v>750</v>
      </c>
      <c r="G125" s="21">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0663-F601-4857-B778-2A4DE7CAEAC6}">
  <dimension ref="A1:AB41"/>
  <sheetViews>
    <sheetView tabSelected="1" topLeftCell="A15" zoomScaleNormal="100" workbookViewId="0">
      <selection activeCell="M16" sqref="M16"/>
    </sheetView>
  </sheetViews>
  <sheetFormatPr defaultRowHeight="15" x14ac:dyDescent="0.25"/>
  <cols>
    <col min="1" max="1" width="3.875" customWidth="1"/>
    <col min="2" max="2" width="4.625" customWidth="1"/>
    <col min="3" max="3" width="9" customWidth="1"/>
    <col min="5" max="5" width="4.375" customWidth="1"/>
    <col min="12" max="12" width="12.5" customWidth="1"/>
    <col min="13" max="13" width="9" customWidth="1"/>
    <col min="14" max="14" width="14" bestFit="1" customWidth="1"/>
    <col min="15" max="15" width="5" customWidth="1"/>
    <col min="16" max="16" width="10.875" customWidth="1"/>
    <col min="20" max="20" width="9" customWidth="1"/>
  </cols>
  <sheetData>
    <row r="1" spans="1:28" ht="27.75" customHeight="1" x14ac:dyDescent="0.25">
      <c r="A1" s="20"/>
      <c r="B1" s="20"/>
      <c r="C1" s="51" t="s">
        <v>1086</v>
      </c>
      <c r="D1" s="51"/>
      <c r="E1" s="51"/>
      <c r="F1" s="51"/>
      <c r="G1" s="51"/>
      <c r="H1" s="51"/>
      <c r="I1" s="51"/>
      <c r="J1" s="51"/>
      <c r="K1" s="51"/>
      <c r="L1" s="51"/>
      <c r="M1" s="51"/>
      <c r="N1" s="51"/>
      <c r="O1" s="51"/>
      <c r="P1" s="51"/>
      <c r="Q1" s="51"/>
      <c r="R1" s="51"/>
      <c r="S1" s="51"/>
      <c r="T1" s="51"/>
      <c r="U1" s="51"/>
      <c r="V1" s="51"/>
      <c r="W1" s="20"/>
      <c r="X1" s="20"/>
      <c r="Y1" s="20"/>
      <c r="Z1" s="20"/>
      <c r="AA1" s="20"/>
      <c r="AB1" s="20"/>
    </row>
    <row r="2" spans="1:28"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row>
    <row r="3" spans="1:28"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row>
    <row r="4" spans="1:28"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row>
    <row r="5" spans="1:28"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row>
    <row r="6" spans="1:28"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row>
    <row r="7" spans="1:28"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row>
    <row r="8" spans="1:28"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spans="1:28"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row>
    <row r="10" spans="1:28"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row>
    <row r="11" spans="1:28"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row>
    <row r="12" spans="1:28"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spans="1:28"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row>
    <row r="14" spans="1:28"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spans="1:28"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spans="1:28"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row>
    <row r="17" spans="1:28"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row>
    <row r="18" spans="1:28" x14ac:dyDescent="0.25">
      <c r="A18" s="20"/>
      <c r="B18" s="20"/>
      <c r="C18" s="20"/>
      <c r="D18" s="20"/>
      <c r="E18" s="20"/>
      <c r="F18" s="20"/>
      <c r="G18" s="20"/>
      <c r="H18" s="20"/>
      <c r="I18" s="20"/>
      <c r="J18" s="20"/>
      <c r="K18" s="20"/>
      <c r="L18" s="20"/>
      <c r="M18" s="20"/>
      <c r="N18" s="20"/>
      <c r="O18" s="20"/>
      <c r="P18" s="31"/>
      <c r="Q18" s="38" t="str" cm="1">
        <f t="array" ref="Q18:U18">Pivot!B107:F107</f>
        <v>R01</v>
      </c>
      <c r="R18" s="38" t="str">
        <v>R02</v>
      </c>
      <c r="S18" s="38" t="str">
        <v>R03</v>
      </c>
      <c r="T18" s="38" t="str">
        <v>R04</v>
      </c>
      <c r="U18" s="38" t="str">
        <v>R05</v>
      </c>
      <c r="V18" s="39" t="s">
        <v>1078</v>
      </c>
      <c r="W18" s="20"/>
      <c r="X18" s="20"/>
      <c r="Y18" s="20"/>
      <c r="Z18" s="20"/>
      <c r="AA18" s="20"/>
      <c r="AB18" s="20"/>
    </row>
    <row r="19" spans="1:28" x14ac:dyDescent="0.25">
      <c r="A19" s="20"/>
      <c r="B19" s="20"/>
      <c r="C19" s="20"/>
      <c r="D19" s="20"/>
      <c r="E19" s="20"/>
      <c r="F19" s="20"/>
      <c r="G19" s="20"/>
      <c r="H19" s="20"/>
      <c r="I19" s="20"/>
      <c r="J19" s="20"/>
      <c r="K19" s="20"/>
      <c r="L19" s="20"/>
      <c r="M19" s="20"/>
      <c r="N19" s="20"/>
      <c r="O19" s="20"/>
      <c r="P19" s="40" t="str" cm="1">
        <f t="array" ref="P19:V36">IF(Pivot!A108:G125="","",Pivot!A108:G125)</f>
        <v>Cincinnati</v>
      </c>
      <c r="Q19" s="32" t="str">
        <v/>
      </c>
      <c r="R19" s="32" t="str">
        <v/>
      </c>
      <c r="S19" s="32" t="str">
        <v/>
      </c>
      <c r="T19" s="32" t="str">
        <v/>
      </c>
      <c r="U19" s="32" t="str">
        <v/>
      </c>
      <c r="V19" s="33" t="str">
        <v/>
      </c>
      <c r="W19" s="20"/>
      <c r="X19" s="20"/>
      <c r="Y19" s="20"/>
      <c r="Z19" s="20"/>
      <c r="AA19" s="20"/>
      <c r="AB19" s="20"/>
    </row>
    <row r="20" spans="1:28" x14ac:dyDescent="0.25">
      <c r="A20" s="20"/>
      <c r="B20" s="20"/>
      <c r="C20" s="20"/>
      <c r="D20" s="20"/>
      <c r="E20" s="20"/>
      <c r="F20" s="20"/>
      <c r="G20" s="20"/>
      <c r="H20" s="20"/>
      <c r="I20" s="20"/>
      <c r="J20" s="20"/>
      <c r="K20" s="20"/>
      <c r="L20" s="20"/>
      <c r="M20" s="20"/>
      <c r="N20" s="20"/>
      <c r="O20" s="20"/>
      <c r="P20" s="34" t="str">
        <v>C0003</v>
      </c>
      <c r="Q20" s="32">
        <v>891</v>
      </c>
      <c r="R20" s="32">
        <v>1332</v>
      </c>
      <c r="S20" s="32">
        <v>1282</v>
      </c>
      <c r="T20" s="32">
        <v>739</v>
      </c>
      <c r="U20" s="32">
        <v>560</v>
      </c>
      <c r="V20" s="33">
        <v>4804</v>
      </c>
      <c r="W20" s="20"/>
      <c r="X20" s="20"/>
      <c r="Y20" s="20"/>
      <c r="Z20" s="20"/>
      <c r="AA20" s="20"/>
      <c r="AB20" s="20"/>
    </row>
    <row r="21" spans="1:28" x14ac:dyDescent="0.25">
      <c r="A21" s="20"/>
      <c r="B21" s="20"/>
      <c r="C21" s="20"/>
      <c r="D21" s="20"/>
      <c r="E21" s="20"/>
      <c r="F21" s="20"/>
      <c r="G21" s="20"/>
      <c r="H21" s="20"/>
      <c r="I21" s="20"/>
      <c r="J21" s="20"/>
      <c r="K21" s="20"/>
      <c r="L21" s="20"/>
      <c r="M21" s="20"/>
      <c r="N21" s="20"/>
      <c r="O21" s="20"/>
      <c r="P21" s="34" t="str">
        <v>C0004</v>
      </c>
      <c r="Q21" s="32">
        <v>1991</v>
      </c>
      <c r="R21" s="32">
        <v>1886</v>
      </c>
      <c r="S21" s="32">
        <v>1206</v>
      </c>
      <c r="T21" s="32">
        <v>884</v>
      </c>
      <c r="U21" s="32">
        <v>1722</v>
      </c>
      <c r="V21" s="33">
        <v>7689</v>
      </c>
      <c r="W21" s="20"/>
      <c r="X21" s="20"/>
      <c r="Y21" s="20"/>
      <c r="Z21" s="20"/>
      <c r="AA21" s="20"/>
      <c r="AB21" s="20"/>
    </row>
    <row r="22" spans="1:28" x14ac:dyDescent="0.25">
      <c r="A22" s="20"/>
      <c r="B22" s="20"/>
      <c r="C22" s="20"/>
      <c r="D22" s="20"/>
      <c r="E22" s="20"/>
      <c r="F22" s="20"/>
      <c r="G22" s="20"/>
      <c r="H22" s="20"/>
      <c r="I22" s="20"/>
      <c r="J22" s="20"/>
      <c r="K22" s="20"/>
      <c r="L22" s="20"/>
      <c r="M22" s="20"/>
      <c r="N22" s="20"/>
      <c r="O22" s="20"/>
      <c r="P22" s="34" t="str">
        <v>C0011</v>
      </c>
      <c r="Q22" s="32">
        <v>1163</v>
      </c>
      <c r="R22" s="32">
        <v>1180</v>
      </c>
      <c r="S22" s="32">
        <v>1616</v>
      </c>
      <c r="T22" s="32">
        <v>1043</v>
      </c>
      <c r="U22" s="32">
        <v>1747</v>
      </c>
      <c r="V22" s="33">
        <v>6749</v>
      </c>
      <c r="W22" s="20"/>
      <c r="X22" s="20"/>
      <c r="Y22" s="20"/>
      <c r="Z22" s="20"/>
      <c r="AA22" s="20"/>
      <c r="AB22" s="20"/>
    </row>
    <row r="23" spans="1:28" x14ac:dyDescent="0.25">
      <c r="A23" s="20"/>
      <c r="B23" s="20"/>
      <c r="C23" s="20"/>
      <c r="D23" s="20"/>
      <c r="E23" s="20"/>
      <c r="F23" s="20"/>
      <c r="G23" s="20"/>
      <c r="H23" s="20"/>
      <c r="I23" s="20"/>
      <c r="J23" s="20"/>
      <c r="K23" s="20"/>
      <c r="L23" s="20"/>
      <c r="M23" s="20"/>
      <c r="N23" s="20"/>
      <c r="O23" s="20"/>
      <c r="P23" s="34" t="str">
        <v>C0012</v>
      </c>
      <c r="Q23" s="32">
        <v>1438</v>
      </c>
      <c r="R23" s="32">
        <v>1616</v>
      </c>
      <c r="S23" s="32">
        <v>866</v>
      </c>
      <c r="T23" s="32">
        <v>829</v>
      </c>
      <c r="U23" s="32">
        <v>2070</v>
      </c>
      <c r="V23" s="33">
        <v>6819</v>
      </c>
      <c r="W23" s="20"/>
      <c r="X23" s="20"/>
      <c r="Y23" s="20"/>
      <c r="Z23" s="20"/>
      <c r="AA23" s="20"/>
      <c r="AB23" s="20"/>
    </row>
    <row r="24" spans="1:28" x14ac:dyDescent="0.25">
      <c r="A24" s="20"/>
      <c r="B24" s="20"/>
      <c r="C24" s="20"/>
      <c r="D24" s="20"/>
      <c r="E24" s="20"/>
      <c r="F24" s="20"/>
      <c r="G24" s="20"/>
      <c r="H24" s="20"/>
      <c r="I24" s="20"/>
      <c r="J24" s="20"/>
      <c r="K24" s="20"/>
      <c r="L24" s="20"/>
      <c r="M24" s="20"/>
      <c r="N24" s="20"/>
      <c r="O24" s="20"/>
      <c r="P24" s="40" t="str">
        <v>Cleveland</v>
      </c>
      <c r="Q24" s="32" t="str">
        <v/>
      </c>
      <c r="R24" s="32" t="str">
        <v/>
      </c>
      <c r="S24" s="32" t="str">
        <v/>
      </c>
      <c r="T24" s="32" t="str">
        <v/>
      </c>
      <c r="U24" s="32" t="str">
        <v/>
      </c>
      <c r="V24" s="33" t="str">
        <v/>
      </c>
      <c r="W24" s="20"/>
      <c r="X24" s="20"/>
      <c r="Y24" s="20"/>
      <c r="Z24" s="20"/>
      <c r="AA24" s="20"/>
      <c r="AB24" s="20"/>
    </row>
    <row r="25" spans="1:28" x14ac:dyDescent="0.25">
      <c r="A25" s="20"/>
      <c r="B25" s="20"/>
      <c r="C25" s="20"/>
      <c r="D25" s="20"/>
      <c r="E25" s="20"/>
      <c r="F25" s="20"/>
      <c r="G25" s="20"/>
      <c r="H25" s="20"/>
      <c r="I25" s="20"/>
      <c r="J25" s="20"/>
      <c r="K25" s="20"/>
      <c r="L25" s="20"/>
      <c r="M25" s="20"/>
      <c r="N25" s="20"/>
      <c r="O25" s="20"/>
      <c r="P25" s="34" t="str">
        <v>C0002</v>
      </c>
      <c r="Q25" s="32">
        <v>1233</v>
      </c>
      <c r="R25" s="32">
        <v>223</v>
      </c>
      <c r="S25" s="32">
        <v>1680</v>
      </c>
      <c r="T25" s="32">
        <v>990</v>
      </c>
      <c r="U25" s="32">
        <v>1508</v>
      </c>
      <c r="V25" s="33">
        <v>5634</v>
      </c>
      <c r="W25" s="20"/>
      <c r="X25" s="20"/>
      <c r="Y25" s="20"/>
      <c r="Z25" s="20"/>
      <c r="AA25" s="20"/>
      <c r="AB25" s="20"/>
    </row>
    <row r="26" spans="1:28" x14ac:dyDescent="0.25">
      <c r="A26" s="20"/>
      <c r="B26" s="20"/>
      <c r="C26" s="20"/>
      <c r="D26" s="20"/>
      <c r="E26" s="20"/>
      <c r="F26" s="20"/>
      <c r="G26" s="20"/>
      <c r="H26" s="20"/>
      <c r="I26" s="20"/>
      <c r="J26" s="20"/>
      <c r="K26" s="20"/>
      <c r="L26" s="20"/>
      <c r="M26" s="20"/>
      <c r="N26" s="20"/>
      <c r="O26" s="20"/>
      <c r="P26" s="34" t="str">
        <v>C0007</v>
      </c>
      <c r="Q26" s="32">
        <v>1598</v>
      </c>
      <c r="R26" s="32">
        <v>1907</v>
      </c>
      <c r="S26" s="32">
        <v>869</v>
      </c>
      <c r="T26" s="32">
        <v>1426</v>
      </c>
      <c r="U26" s="32">
        <v>1416</v>
      </c>
      <c r="V26" s="33">
        <v>7216</v>
      </c>
      <c r="W26" s="20"/>
      <c r="X26" s="20"/>
      <c r="Y26" s="20"/>
      <c r="Z26" s="20"/>
      <c r="AA26" s="20"/>
      <c r="AB26" s="20"/>
    </row>
    <row r="27" spans="1:28" x14ac:dyDescent="0.25">
      <c r="A27" s="20"/>
      <c r="B27" s="20"/>
      <c r="C27" s="20"/>
      <c r="D27" s="20"/>
      <c r="E27" s="20"/>
      <c r="F27" s="20"/>
      <c r="G27" s="20"/>
      <c r="H27" s="20"/>
      <c r="I27" s="20"/>
      <c r="J27" s="20"/>
      <c r="K27" s="20"/>
      <c r="L27" s="20"/>
      <c r="M27" s="20"/>
      <c r="N27" s="45"/>
      <c r="O27" s="20"/>
      <c r="P27" s="34" t="str">
        <v>C0008</v>
      </c>
      <c r="Q27" s="32">
        <v>900</v>
      </c>
      <c r="R27" s="32">
        <v>1016</v>
      </c>
      <c r="S27" s="32">
        <v>960</v>
      </c>
      <c r="T27" s="32">
        <v>940</v>
      </c>
      <c r="U27" s="32">
        <v>1193</v>
      </c>
      <c r="V27" s="33">
        <v>5009</v>
      </c>
      <c r="W27" s="20"/>
      <c r="X27" s="20"/>
      <c r="Y27" s="20"/>
      <c r="Z27" s="20"/>
      <c r="AA27" s="20"/>
      <c r="AB27" s="20"/>
    </row>
    <row r="28" spans="1:28" x14ac:dyDescent="0.25">
      <c r="A28" s="20"/>
      <c r="B28" s="20"/>
      <c r="C28" s="20"/>
      <c r="D28" s="20"/>
      <c r="E28" s="20"/>
      <c r="F28" s="20"/>
      <c r="G28" s="20"/>
      <c r="H28" s="20"/>
      <c r="I28" s="20"/>
      <c r="J28" s="20"/>
      <c r="K28" s="20"/>
      <c r="L28" s="20"/>
      <c r="M28" s="44"/>
      <c r="N28" s="44"/>
      <c r="O28" s="43"/>
      <c r="P28" s="34" t="str">
        <v>C0010</v>
      </c>
      <c r="Q28" s="32">
        <v>900</v>
      </c>
      <c r="R28" s="32">
        <v>1470</v>
      </c>
      <c r="S28" s="32">
        <v>1617</v>
      </c>
      <c r="T28" s="32">
        <v>1314</v>
      </c>
      <c r="U28" s="32">
        <v>941</v>
      </c>
      <c r="V28" s="33">
        <v>6242</v>
      </c>
      <c r="W28" s="20"/>
      <c r="X28" s="20"/>
      <c r="Y28" s="20"/>
      <c r="Z28" s="20"/>
      <c r="AA28" s="20"/>
      <c r="AB28" s="20"/>
    </row>
    <row r="29" spans="1:28" ht="18.75" x14ac:dyDescent="0.25">
      <c r="A29" s="20"/>
      <c r="B29" s="20"/>
      <c r="C29" s="20"/>
      <c r="D29" s="20"/>
      <c r="E29" s="20"/>
      <c r="F29" s="20"/>
      <c r="G29" s="20"/>
      <c r="H29" s="20"/>
      <c r="I29" s="20"/>
      <c r="J29" s="20"/>
      <c r="K29" s="20"/>
      <c r="L29" s="20"/>
      <c r="M29" s="44"/>
      <c r="N29" s="50" t="str">
        <f>Pivot!H74</f>
        <v>% of call : 22%</v>
      </c>
      <c r="O29" s="43"/>
      <c r="P29" s="34" t="str">
        <v>C0013</v>
      </c>
      <c r="Q29" s="32">
        <v>1255</v>
      </c>
      <c r="R29" s="32">
        <v>516</v>
      </c>
      <c r="S29" s="32">
        <v>1874</v>
      </c>
      <c r="T29" s="32">
        <v>1863</v>
      </c>
      <c r="U29" s="32">
        <v>1722</v>
      </c>
      <c r="V29" s="33">
        <v>7230</v>
      </c>
      <c r="W29" s="20"/>
      <c r="X29" s="20"/>
      <c r="Y29" s="20"/>
      <c r="Z29" s="20"/>
      <c r="AA29" s="20"/>
      <c r="AB29" s="20"/>
    </row>
    <row r="30" spans="1:28" x14ac:dyDescent="0.25">
      <c r="A30" s="20"/>
      <c r="B30" s="20"/>
      <c r="C30" s="20"/>
      <c r="D30" s="20"/>
      <c r="E30" s="20"/>
      <c r="F30" s="20"/>
      <c r="G30" s="20"/>
      <c r="H30" s="20"/>
      <c r="I30" s="20"/>
      <c r="J30" s="20"/>
      <c r="K30" s="20"/>
      <c r="L30" s="20"/>
      <c r="M30" s="44"/>
      <c r="N30" s="48"/>
      <c r="O30" s="43"/>
      <c r="P30" s="34" t="str">
        <v>C0015</v>
      </c>
      <c r="Q30" s="32">
        <v>1138</v>
      </c>
      <c r="R30" s="32">
        <v>1898</v>
      </c>
      <c r="S30" s="32">
        <v>1482</v>
      </c>
      <c r="T30" s="32">
        <v>846</v>
      </c>
      <c r="U30" s="32">
        <v>1154</v>
      </c>
      <c r="V30" s="33">
        <v>6518</v>
      </c>
      <c r="W30" s="20"/>
      <c r="X30" s="20"/>
      <c r="Y30" s="20"/>
      <c r="Z30" s="20"/>
      <c r="AA30" s="20"/>
      <c r="AB30" s="20"/>
    </row>
    <row r="31" spans="1:28" ht="18.75" x14ac:dyDescent="0.25">
      <c r="A31" s="20"/>
      <c r="B31" s="20"/>
      <c r="C31" s="20"/>
      <c r="D31" s="20"/>
      <c r="E31" s="20"/>
      <c r="F31" s="20"/>
      <c r="G31" s="20"/>
      <c r="H31" s="20"/>
      <c r="I31" s="20"/>
      <c r="J31" s="20"/>
      <c r="K31" s="20"/>
      <c r="L31" s="20"/>
      <c r="M31" s="44"/>
      <c r="N31" s="50" t="str">
        <f>Pivot!H75</f>
        <v>Call Rank :1</v>
      </c>
      <c r="O31" s="43"/>
      <c r="P31" s="40" t="str">
        <v>Columbus</v>
      </c>
      <c r="Q31" s="32" t="str">
        <v/>
      </c>
      <c r="R31" s="32" t="str">
        <v/>
      </c>
      <c r="S31" s="32" t="str">
        <v/>
      </c>
      <c r="T31" s="32" t="str">
        <v/>
      </c>
      <c r="U31" s="32" t="str">
        <v/>
      </c>
      <c r="V31" s="33" t="str">
        <v/>
      </c>
      <c r="W31" s="20"/>
      <c r="X31" s="20"/>
      <c r="Y31" s="20"/>
      <c r="Z31" s="20"/>
      <c r="AA31" s="20"/>
      <c r="AB31" s="20"/>
    </row>
    <row r="32" spans="1:28" x14ac:dyDescent="0.25">
      <c r="A32" s="20"/>
      <c r="B32" s="20"/>
      <c r="C32" s="20"/>
      <c r="D32" s="20"/>
      <c r="E32" s="20"/>
      <c r="F32" s="20"/>
      <c r="G32" s="20"/>
      <c r="H32" s="20"/>
      <c r="I32" s="20"/>
      <c r="J32" s="20"/>
      <c r="K32" s="20"/>
      <c r="L32" s="20"/>
      <c r="M32" s="42"/>
      <c r="N32" s="49"/>
      <c r="O32" s="20"/>
      <c r="P32" s="34" t="str">
        <v>C0001</v>
      </c>
      <c r="Q32" s="32">
        <v>1655</v>
      </c>
      <c r="R32" s="32">
        <v>805</v>
      </c>
      <c r="S32" s="32">
        <v>2263</v>
      </c>
      <c r="T32" s="32">
        <v>987</v>
      </c>
      <c r="U32" s="32">
        <v>1075</v>
      </c>
      <c r="V32" s="33">
        <v>6785</v>
      </c>
      <c r="W32" s="20"/>
      <c r="X32" s="20"/>
      <c r="Y32" s="20"/>
      <c r="Z32" s="20"/>
      <c r="AA32" s="20"/>
      <c r="AB32" s="20"/>
    </row>
    <row r="33" spans="1:28" ht="18.75" x14ac:dyDescent="0.25">
      <c r="A33" s="20"/>
      <c r="B33" s="20"/>
      <c r="C33" s="20"/>
      <c r="D33" s="20"/>
      <c r="E33" s="20"/>
      <c r="F33" s="20"/>
      <c r="G33" s="20"/>
      <c r="H33" s="20"/>
      <c r="I33" s="20"/>
      <c r="J33" s="20"/>
      <c r="K33" s="20"/>
      <c r="L33" s="20"/>
      <c r="M33" s="46"/>
      <c r="N33" s="50" t="str">
        <f>Pivot!H76</f>
        <v>Amonut Rank : 2</v>
      </c>
      <c r="O33" s="20"/>
      <c r="P33" s="34" t="str">
        <v>C0005</v>
      </c>
      <c r="Q33" s="32">
        <v>1104</v>
      </c>
      <c r="R33" s="32">
        <v>2280</v>
      </c>
      <c r="S33" s="32">
        <v>1445</v>
      </c>
      <c r="T33" s="32">
        <v>1722</v>
      </c>
      <c r="U33" s="32">
        <v>1196</v>
      </c>
      <c r="V33" s="33">
        <v>7747</v>
      </c>
      <c r="W33" s="20"/>
      <c r="X33" s="20"/>
      <c r="Y33" s="20"/>
      <c r="Z33" s="20"/>
      <c r="AA33" s="20"/>
      <c r="AB33" s="20"/>
    </row>
    <row r="34" spans="1:28" x14ac:dyDescent="0.25">
      <c r="A34" s="20"/>
      <c r="B34" s="20"/>
      <c r="C34" s="20"/>
      <c r="D34" s="20"/>
      <c r="E34" s="20"/>
      <c r="F34" s="20"/>
      <c r="G34" s="20"/>
      <c r="H34" s="20"/>
      <c r="I34" s="20"/>
      <c r="J34" s="20"/>
      <c r="K34" s="20"/>
      <c r="L34" s="20"/>
      <c r="M34" s="42"/>
      <c r="N34" s="44"/>
      <c r="O34" s="20"/>
      <c r="P34" s="34" t="str">
        <v>C0006</v>
      </c>
      <c r="Q34" s="32">
        <v>372</v>
      </c>
      <c r="R34" s="32">
        <v>1818</v>
      </c>
      <c r="S34" s="32">
        <v>1346</v>
      </c>
      <c r="T34" s="32">
        <v>1156</v>
      </c>
      <c r="U34" s="32">
        <v>1484</v>
      </c>
      <c r="V34" s="33">
        <v>6176</v>
      </c>
      <c r="W34" s="20"/>
      <c r="X34" s="20"/>
      <c r="Y34" s="20"/>
      <c r="Z34" s="20"/>
      <c r="AA34" s="20"/>
      <c r="AB34" s="20"/>
    </row>
    <row r="35" spans="1:28" x14ac:dyDescent="0.25">
      <c r="A35" s="20"/>
      <c r="B35" s="20"/>
      <c r="C35" s="20"/>
      <c r="D35" s="20"/>
      <c r="E35" s="20"/>
      <c r="F35" s="20"/>
      <c r="G35" s="20"/>
      <c r="H35" s="20"/>
      <c r="I35" s="20"/>
      <c r="J35" s="20"/>
      <c r="K35" s="20"/>
      <c r="L35" s="20"/>
      <c r="M35" s="42"/>
      <c r="N35" s="44"/>
      <c r="O35" s="47"/>
      <c r="P35" s="34" t="str">
        <v>C0009</v>
      </c>
      <c r="Q35" s="32">
        <v>1415</v>
      </c>
      <c r="R35" s="32">
        <v>1271</v>
      </c>
      <c r="S35" s="32">
        <v>1214</v>
      </c>
      <c r="T35" s="32">
        <v>1135</v>
      </c>
      <c r="U35" s="32">
        <v>1566</v>
      </c>
      <c r="V35" s="33">
        <v>6601</v>
      </c>
      <c r="W35" s="20"/>
      <c r="X35" s="20"/>
      <c r="Y35" s="20"/>
      <c r="Z35" s="20"/>
      <c r="AA35" s="20"/>
      <c r="AB35" s="20"/>
    </row>
    <row r="36" spans="1:28" x14ac:dyDescent="0.25">
      <c r="A36" s="20"/>
      <c r="B36" s="20"/>
      <c r="C36" s="20"/>
      <c r="D36" s="20"/>
      <c r="E36" s="20"/>
      <c r="F36" s="20"/>
      <c r="G36" s="20"/>
      <c r="H36" s="20"/>
      <c r="I36" s="20"/>
      <c r="J36" s="20"/>
      <c r="K36" s="20"/>
      <c r="L36" s="20"/>
      <c r="M36" s="20"/>
      <c r="N36" s="20"/>
      <c r="O36" s="20"/>
      <c r="P36" s="35" t="str">
        <v>C0014</v>
      </c>
      <c r="Q36" s="36">
        <v>1362</v>
      </c>
      <c r="R36" s="36">
        <v>1363</v>
      </c>
      <c r="S36" s="36">
        <v>1152</v>
      </c>
      <c r="T36" s="36">
        <v>777</v>
      </c>
      <c r="U36" s="36">
        <v>750</v>
      </c>
      <c r="V36" s="37">
        <v>5404</v>
      </c>
      <c r="W36" s="20"/>
      <c r="X36" s="20"/>
      <c r="Y36" s="20"/>
      <c r="Z36" s="20"/>
      <c r="AA36" s="20"/>
      <c r="AB36" s="20"/>
    </row>
    <row r="37" spans="1:28" x14ac:dyDescent="0.25">
      <c r="A37" s="20"/>
      <c r="B37" s="20"/>
      <c r="C37" s="20"/>
      <c r="D37" s="20"/>
      <c r="E37" s="20"/>
      <c r="F37" s="20"/>
      <c r="G37" s="20"/>
      <c r="H37" s="20"/>
      <c r="I37" s="20"/>
      <c r="J37" s="20"/>
      <c r="K37" s="20"/>
      <c r="L37" s="20"/>
      <c r="M37" s="20"/>
      <c r="N37" s="20"/>
      <c r="O37" s="20"/>
      <c r="W37" s="20"/>
      <c r="X37" s="20"/>
      <c r="Y37" s="20"/>
      <c r="Z37" s="20"/>
      <c r="AA37" s="20"/>
      <c r="AB37" s="20"/>
    </row>
    <row r="38" spans="1:28"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row>
    <row r="39" spans="1:28"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spans="1:28"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row r="41" spans="1:28"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sheetData>
  <mergeCells count="1">
    <mergeCell ref="C1:V1"/>
  </mergeCells>
  <conditionalFormatting sqref="Q19:U36">
    <cfRule type="dataBar" priority="4">
      <dataBar>
        <cfvo type="num" val="0"/>
        <cfvo type="formula" val="MAX($Q$20:$U$36)*2"/>
        <color theme="1" tint="0.34998626667073579"/>
      </dataBar>
      <extLst>
        <ext xmlns:x14="http://schemas.microsoft.com/office/spreadsheetml/2009/9/main" uri="{B025F937-C7B1-47D3-B67F-A62EFF666E3E}">
          <x14:id>{51BB0E4F-2614-4860-BCAF-60B7EC7AFC2A}</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AF432B84-41E6-465A-BC20-E4AC7BDA3C6A}">
            <xm:f>Q$18=Pivot!$A$66</xm:f>
            <x14:dxf>
              <fill>
                <patternFill>
                  <bgColor theme="8" tint="0.59996337778862885"/>
                </patternFill>
              </fill>
              <border>
                <left style="thin">
                  <color theme="1" tint="0.24994659260841701"/>
                </left>
                <right style="thin">
                  <color theme="1" tint="0.24994659260841701"/>
                </right>
                <vertical/>
                <horizontal/>
              </border>
            </x14:dxf>
          </x14:cfRule>
          <xm:sqref>Q18:U36</xm:sqref>
        </x14:conditionalFormatting>
        <x14:conditionalFormatting xmlns:xm="http://schemas.microsoft.com/office/excel/2006/main">
          <x14:cfRule type="dataBar" id="{51BB0E4F-2614-4860-BCAF-60B7EC7AFC2A}">
            <x14:dataBar minLength="0" maxLength="100" gradient="0">
              <x14:cfvo type="num">
                <xm:f>0</xm:f>
              </x14:cfvo>
              <x14:cfvo type="formula">
                <xm:f>MAX($Q$20:$U$36)*2</xm:f>
              </x14:cfvo>
              <x14:negativeFillColor rgb="FFFF0000"/>
              <x14:axisColor rgb="FF000000"/>
            </x14:dataBar>
          </x14:cfRule>
          <xm:sqref>Q19:U36</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3" sqref="F3"/>
    </sheetView>
  </sheetViews>
  <sheetFormatPr defaultRowHeight="15" x14ac:dyDescent="0.25"/>
  <cols>
    <col min="5" max="5" width="10.875" customWidth="1"/>
    <col min="6" max="6" width="13.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0373AC-1A9B-44B1-B1B7-8B9D668C36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Customer Centre Report </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BHUSHAN BRAJ</cp:lastModifiedBy>
  <dcterms:created xsi:type="dcterms:W3CDTF">2021-03-14T20:21:32Z</dcterms:created>
  <dcterms:modified xsi:type="dcterms:W3CDTF">2025-03-19T06:55:13Z</dcterms:modified>
</cp:coreProperties>
</file>